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4.xml" ContentType="application/vnd.openxmlformats-officedocument.drawing+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drawings/drawing9.xml" ContentType="application/vnd.openxmlformats-officedocument.drawing+xml"/>
  <Override PartName="/xl/charts/chart6.xml" ContentType="application/vnd.openxmlformats-officedocument.drawingml.chart+xml"/>
  <Override PartName="/xl/drawings/drawing10.xml" ContentType="application/vnd.openxmlformats-officedocument.drawing+xml"/>
  <Override PartName="/xl/charts/chart7.xml" ContentType="application/vnd.openxmlformats-officedocument.drawingml.chart+xml"/>
  <Override PartName="/xl/drawings/drawing11.xml" ContentType="application/vnd.openxmlformats-officedocument.drawing+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drawings/drawing16.xml" ContentType="application/vnd.openxmlformats-officedocument.drawing+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7.xml" ContentType="application/vnd.openxmlformats-officedocument.drawing+xml"/>
  <Override PartName="/xl/charts/chart11.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queryTables/queryTable4.xml" ContentType="application/vnd.openxmlformats-officedocument.spreadsheetml.queryTable+xml"/>
  <Override PartName="/xl/tables/table14.xml" ContentType="application/vnd.openxmlformats-officedocument.spreadsheetml.table+xml"/>
  <Override PartName="/xl/queryTables/queryTable5.xml" ContentType="application/vnd.openxmlformats-officedocument.spreadsheetml.queryTable+xml"/>
  <Override PartName="/xl/tables/table15.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DieseArbeitsmappe" defaultThemeVersion="166925"/>
  <mc:AlternateContent xmlns:mc="http://schemas.openxmlformats.org/markup-compatibility/2006">
    <mc:Choice Requires="x15">
      <x15ac:absPath xmlns:x15ac="http://schemas.microsoft.com/office/spreadsheetml/2010/11/ac" url="C:\Detlef\Tradematiker\Research\Optionen\OI-Abfrage\"/>
    </mc:Choice>
  </mc:AlternateContent>
  <xr:revisionPtr revIDLastSave="0" documentId="13_ncr:1_{965F53B7-D347-45DE-8100-001002F81E1C}" xr6:coauthVersionLast="47" xr6:coauthVersionMax="47" xr10:uidLastSave="{00000000-0000-0000-0000-000000000000}"/>
  <bookViews>
    <workbookView xWindow="-108" yWindow="-108" windowWidth="23256" windowHeight="12456" tabRatio="751" firstSheet="3" activeTab="3" xr2:uid="{3CDFE83A-9C88-4766-961F-2D6C5E1FA6D2}"/>
  </bookViews>
  <sheets>
    <sheet name="Version" sheetId="44" r:id="rId1"/>
    <sheet name="AngeboteM" sheetId="83" r:id="rId2"/>
    <sheet name="AngeboteA" sheetId="84" r:id="rId3"/>
    <sheet name="Ueberhaenge" sheetId="1" r:id="rId4"/>
    <sheet name="Call_Front" sheetId="115" r:id="rId5"/>
    <sheet name="Put_Front" sheetId="116" r:id="rId6"/>
    <sheet name="CallFront-1" sheetId="117" r:id="rId7"/>
    <sheet name="PutFront-1" sheetId="118" r:id="rId8"/>
    <sheet name="Call+01" sheetId="119" r:id="rId9"/>
    <sheet name="Put+01" sheetId="120" r:id="rId10"/>
    <sheet name="Infos" sheetId="19" r:id="rId11"/>
    <sheet name="Mail" sheetId="81" r:id="rId12"/>
    <sheet name="Tabelle1" sheetId="90" r:id="rId13"/>
    <sheet name="Summery" sheetId="38" r:id="rId14"/>
    <sheet name="Test" sheetId="55" r:id="rId15"/>
    <sheet name="SummeryVerfall" sheetId="42" r:id="rId16"/>
    <sheet name="SummeryDetail" sheetId="63" r:id="rId17"/>
    <sheet name="SummeryBasis" sheetId="67" r:id="rId18"/>
    <sheet name="SummeryDetailVerfall" sheetId="65" r:id="rId19"/>
    <sheet name="Preise" sheetId="89" r:id="rId20"/>
    <sheet name="HedgeGrafik" sheetId="20" r:id="rId21"/>
    <sheet name="HedgeGrafik (eng)" sheetId="43" r:id="rId22"/>
    <sheet name="Disclaimer" sheetId="64" r:id="rId23"/>
    <sheet name="Glossar" sheetId="40" r:id="rId24"/>
    <sheet name="HedgeBedarf" sheetId="18" r:id="rId25"/>
    <sheet name="HedgeBedarf+01" sheetId="41" r:id="rId26"/>
    <sheet name="GT L&amp;S" sheetId="71" r:id="rId27"/>
    <sheet name="QuotesFDAX" sheetId="57" r:id="rId28"/>
    <sheet name="StgrtDAX" sheetId="58" r:id="rId29"/>
    <sheet name="LUSDAX BO" sheetId="59" r:id="rId30"/>
    <sheet name="LUSDAX Onvista" sheetId="60" r:id="rId31"/>
    <sheet name="LUSDAX Ariva" sheetId="61" r:id="rId32"/>
    <sheet name="FDAX" sheetId="62" r:id="rId33"/>
    <sheet name="EURIBOR 3M" sheetId="69" r:id="rId34"/>
    <sheet name="CallHeute" sheetId="74" r:id="rId35"/>
    <sheet name="PutHeute" sheetId="76" r:id="rId36"/>
    <sheet name="Put+1Heute" sheetId="77" r:id="rId37"/>
    <sheet name="Call+1Heute" sheetId="78" r:id="rId38"/>
    <sheet name="VDAX-New 2M Hist_2" sheetId="82" r:id="rId39"/>
    <sheet name="VDAX-N 2M" sheetId="87" r:id="rId40"/>
    <sheet name="VDAX-New 2M Hist" sheetId="88" r:id="rId41"/>
  </sheets>
  <definedNames>
    <definedName name="_xlnm.Print_Area" localSheetId="22">Disclaimer!$A$1:$K$26</definedName>
    <definedName name="_xlnm.Print_Area" localSheetId="13">Summery!$A$1:$I$55</definedName>
    <definedName name="_xlnm.Print_Area" localSheetId="16">SummeryDetail!$A$1:$I$35</definedName>
    <definedName name="_xlnm.Print_Area" localSheetId="18">SummeryDetailVerfall!$A$1:$I$35</definedName>
    <definedName name="_xlnm.Print_Area" localSheetId="15">SummeryVerfall!$A$1:$J$55</definedName>
    <definedName name="_xlnm.Print_Area" localSheetId="14">Test!$A$1:$K$55</definedName>
    <definedName name="ExterneDaten_1" localSheetId="37" hidden="1">'Call+1Heute'!$A$1:$R$148</definedName>
    <definedName name="ExterneDaten_1" localSheetId="34" hidden="1">CallHeute!$A$1:$R$148</definedName>
    <definedName name="ExterneDaten_1" localSheetId="33" hidden="1">'EURIBOR 3M'!$A$1:$B$11</definedName>
    <definedName name="ExterneDaten_1" localSheetId="35" hidden="1">PutHeute!$A$1:$R$148</definedName>
    <definedName name="ExterneDaten_1" localSheetId="27" hidden="1">QuotesFDAX!$A$1:$E$10</definedName>
    <definedName name="ExterneDaten_1" localSheetId="28" hidden="1">StgrtDAX!$A$1:$D$8</definedName>
    <definedName name="ExterneDaten_1" localSheetId="39" hidden="1">'VDAX-N 2M'!$A$1:$K$3</definedName>
    <definedName name="ExterneDaten_1" localSheetId="40" hidden="1">'VDAX-New 2M Hist'!$A$1:$C$24</definedName>
    <definedName name="ExterneDaten_1" localSheetId="38" hidden="1">'VDAX-New 2M Hist_2'!$A$1:$C$23</definedName>
    <definedName name="Print_Area" localSheetId="22">Disclaimer!$A$1:$K$26</definedName>
    <definedName name="Print_Area" localSheetId="23">Glossar!$A$4:$B$16</definedName>
    <definedName name="Print_Area" localSheetId="13">Summery!$A$1:$K$55</definedName>
    <definedName name="Print_Area" localSheetId="17">SummeryBasis!$A$1:$K$35</definedName>
    <definedName name="Print_Area" localSheetId="16">SummeryDetail!$A$1:$K$35</definedName>
    <definedName name="Print_Area" localSheetId="18">SummeryDetailVerfall!$A$1:$K$35</definedName>
    <definedName name="Print_Area" localSheetId="15">SummeryVerfall!$A$1:$K$55</definedName>
    <definedName name="Print_Area" localSheetId="14">Test!$A$1:$K$55</definedName>
    <definedName name="Print_Area" localSheetId="3">Ueberhaenge!$A$1:$I$55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X2" i="1" l="1"/>
  <c r="U9" i="90"/>
  <c r="U1" i="90"/>
  <c r="V1" i="90" s="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211" i="1"/>
  <c r="U41" i="81"/>
  <c r="U25" i="81"/>
  <c r="V25" i="81" s="1"/>
  <c r="W25" i="81" s="1"/>
  <c r="V9" i="90" l="1"/>
  <c r="W9" i="90" s="1"/>
  <c r="W1" i="90"/>
  <c r="V41" i="81"/>
  <c r="W41" i="81" s="1"/>
  <c r="V2" i="81" l="1"/>
  <c r="X8" i="1"/>
  <c r="X4" i="1" l="1"/>
  <c r="R9" i="1"/>
  <c r="R8" i="1"/>
  <c r="N4" i="1" s="1"/>
  <c r="G4" i="1"/>
  <c r="P4" i="1" l="1"/>
  <c r="AB9" i="1"/>
  <c r="AA9" i="1" s="1"/>
  <c r="Z9" i="1" s="1"/>
  <c r="R7" i="1"/>
  <c r="AC9" i="1"/>
  <c r="X8" i="19"/>
  <c r="N1" i="1" s="1"/>
  <c r="H3" i="42"/>
  <c r="N9" i="1" l="1"/>
  <c r="N3" i="1" s="1"/>
  <c r="G1" i="1" l="1"/>
  <c r="W7" i="19" s="1"/>
  <c r="Q8" i="1" l="1"/>
  <c r="F52" i="55" l="1"/>
  <c r="F3" i="55" l="1"/>
  <c r="H3" i="55" s="1"/>
  <c r="S8" i="55" l="1"/>
  <c r="S9" i="55" s="1"/>
  <c r="R11" i="55" l="1"/>
  <c r="R12" i="55"/>
  <c r="R13" i="55"/>
  <c r="R14" i="55"/>
  <c r="R15" i="55"/>
  <c r="R16" i="55"/>
  <c r="R17" i="55"/>
  <c r="R18" i="55"/>
  <c r="R19" i="55"/>
  <c r="R20" i="55"/>
  <c r="R21" i="55"/>
  <c r="R22" i="55"/>
  <c r="R23" i="55"/>
  <c r="R24" i="55"/>
  <c r="R25" i="55"/>
  <c r="R26" i="55"/>
  <c r="R27" i="55"/>
  <c r="R28" i="55"/>
  <c r="R29" i="55"/>
  <c r="R30" i="55"/>
  <c r="R31" i="55"/>
  <c r="R32" i="55"/>
  <c r="R33" i="55"/>
  <c r="R34" i="55"/>
  <c r="R35" i="55"/>
  <c r="R36" i="55"/>
  <c r="R37" i="55"/>
  <c r="R38" i="55"/>
  <c r="R39" i="55"/>
  <c r="R40" i="55"/>
  <c r="R41" i="55"/>
  <c r="R42" i="55"/>
  <c r="R43" i="55"/>
  <c r="R44" i="55"/>
  <c r="R45" i="55"/>
  <c r="R46" i="55"/>
  <c r="R47" i="55"/>
  <c r="R48" i="55"/>
  <c r="R49" i="55"/>
  <c r="R50" i="55"/>
  <c r="R6" i="1"/>
  <c r="G3" i="1"/>
  <c r="A30" i="67" l="1"/>
  <c r="A12" i="67"/>
  <c r="A13" i="67"/>
  <c r="A14" i="67"/>
  <c r="A15" i="67"/>
  <c r="A16" i="67"/>
  <c r="A17" i="67"/>
  <c r="A18" i="67"/>
  <c r="A19" i="67"/>
  <c r="A20" i="67"/>
  <c r="A21" i="67"/>
  <c r="A22" i="67"/>
  <c r="A23" i="67"/>
  <c r="A24" i="67"/>
  <c r="A25" i="67"/>
  <c r="A26" i="67"/>
  <c r="A27" i="67"/>
  <c r="A28" i="67"/>
  <c r="A29" i="67"/>
  <c r="A11" i="67"/>
  <c r="A10" i="67"/>
  <c r="B30" i="67"/>
  <c r="B12" i="67"/>
  <c r="B13" i="67"/>
  <c r="B14" i="67"/>
  <c r="B15" i="67"/>
  <c r="B16" i="67"/>
  <c r="B17" i="67"/>
  <c r="B18" i="67"/>
  <c r="B19" i="67"/>
  <c r="B20" i="67"/>
  <c r="B21" i="67"/>
  <c r="B22" i="67"/>
  <c r="B23" i="67"/>
  <c r="B24" i="67"/>
  <c r="B25" i="67"/>
  <c r="B26" i="67"/>
  <c r="B27" i="67"/>
  <c r="B28" i="67"/>
  <c r="B29" i="67"/>
  <c r="B11" i="67"/>
  <c r="B10" i="67"/>
  <c r="V11" i="55"/>
  <c r="X11" i="55" s="1"/>
  <c r="V12" i="55"/>
  <c r="X12" i="55" s="1"/>
  <c r="V13" i="55"/>
  <c r="X13" i="55" s="1"/>
  <c r="V14" i="55"/>
  <c r="W14" i="55" s="1"/>
  <c r="V15" i="55"/>
  <c r="W15" i="55" s="1"/>
  <c r="V16" i="55"/>
  <c r="X16" i="55" s="1"/>
  <c r="V17" i="55"/>
  <c r="X17" i="55" s="1"/>
  <c r="V18" i="55"/>
  <c r="W18" i="55" s="1"/>
  <c r="V19" i="55"/>
  <c r="X19" i="55" s="1"/>
  <c r="V20" i="55"/>
  <c r="X20" i="55" s="1"/>
  <c r="V21" i="55"/>
  <c r="X21" i="55" s="1"/>
  <c r="V22" i="55"/>
  <c r="V23" i="55"/>
  <c r="W23" i="55" s="1"/>
  <c r="V24" i="55"/>
  <c r="X24" i="55" s="1"/>
  <c r="V25" i="55"/>
  <c r="W25" i="55" s="1"/>
  <c r="V26" i="55"/>
  <c r="W26" i="55" s="1"/>
  <c r="V27" i="55"/>
  <c r="X27" i="55" s="1"/>
  <c r="V28" i="55"/>
  <c r="X28" i="55" s="1"/>
  <c r="V29" i="55"/>
  <c r="X29" i="55" s="1"/>
  <c r="V30" i="55"/>
  <c r="W30" i="55" s="1"/>
  <c r="V31" i="55"/>
  <c r="W31" i="55" s="1"/>
  <c r="V32" i="55"/>
  <c r="X32" i="55" s="1"/>
  <c r="V33" i="55"/>
  <c r="X33" i="55" s="1"/>
  <c r="V34" i="55"/>
  <c r="W34" i="55" s="1"/>
  <c r="V35" i="55"/>
  <c r="W35" i="55" s="1"/>
  <c r="V36" i="55"/>
  <c r="X36" i="55" s="1"/>
  <c r="V37" i="55"/>
  <c r="W37" i="55" s="1"/>
  <c r="V38" i="55"/>
  <c r="W38" i="55" s="1"/>
  <c r="V39" i="55"/>
  <c r="X39" i="55" s="1"/>
  <c r="V40" i="55"/>
  <c r="X40" i="55" s="1"/>
  <c r="V41" i="55"/>
  <c r="X41" i="55" s="1"/>
  <c r="V42" i="55"/>
  <c r="W42" i="55" s="1"/>
  <c r="V43" i="55"/>
  <c r="X43" i="55" s="1"/>
  <c r="V44" i="55"/>
  <c r="X44" i="55" s="1"/>
  <c r="V45" i="55"/>
  <c r="X45" i="55" s="1"/>
  <c r="V46" i="55"/>
  <c r="W46" i="55" s="1"/>
  <c r="V47" i="55"/>
  <c r="X47" i="55" s="1"/>
  <c r="V48" i="55"/>
  <c r="X48" i="55" s="1"/>
  <c r="V49" i="55"/>
  <c r="X49" i="55" s="1"/>
  <c r="V50" i="55"/>
  <c r="W50" i="55" s="1"/>
  <c r="V10" i="55"/>
  <c r="X10" i="55" s="1"/>
  <c r="N9" i="67"/>
  <c r="F3" i="67"/>
  <c r="H3" i="67" s="1"/>
  <c r="AB11" i="55"/>
  <c r="W22" i="55" l="1"/>
  <c r="X22" i="55"/>
  <c r="W32" i="55"/>
  <c r="W43" i="55"/>
  <c r="W13" i="55"/>
  <c r="W17" i="55"/>
  <c r="W19" i="55"/>
  <c r="W21" i="55"/>
  <c r="W24" i="55"/>
  <c r="X26" i="55"/>
  <c r="W28" i="55"/>
  <c r="W29" i="55"/>
  <c r="X31" i="55"/>
  <c r="W33" i="55"/>
  <c r="W44" i="55"/>
  <c r="W47" i="55"/>
  <c r="W49" i="55"/>
  <c r="W11" i="55"/>
  <c r="W12" i="55"/>
  <c r="X14" i="55"/>
  <c r="X15" i="55"/>
  <c r="W16" i="55"/>
  <c r="X18" i="55"/>
  <c r="W20" i="55"/>
  <c r="X23" i="55"/>
  <c r="X25" i="55"/>
  <c r="W27" i="55"/>
  <c r="X30" i="55"/>
  <c r="X34" i="55"/>
  <c r="X35" i="55"/>
  <c r="W36" i="55"/>
  <c r="X37" i="55"/>
  <c r="X38" i="55"/>
  <c r="W39" i="55"/>
  <c r="W40" i="55"/>
  <c r="W41" i="55"/>
  <c r="X42" i="55"/>
  <c r="W45" i="55"/>
  <c r="X46" i="55"/>
  <c r="W48" i="55"/>
  <c r="X50" i="55"/>
  <c r="W10" i="55"/>
  <c r="O9" i="67"/>
  <c r="Z5" i="1" l="1"/>
  <c r="D30" i="65"/>
  <c r="B30" i="65"/>
  <c r="C30" i="65"/>
  <c r="D12" i="65"/>
  <c r="D13" i="65"/>
  <c r="D14" i="65"/>
  <c r="D15" i="65"/>
  <c r="D16" i="65"/>
  <c r="D17" i="65"/>
  <c r="D18" i="65"/>
  <c r="D19" i="65"/>
  <c r="D20" i="65"/>
  <c r="D21" i="65"/>
  <c r="D22" i="65"/>
  <c r="D23" i="65"/>
  <c r="D24" i="65"/>
  <c r="D25" i="65"/>
  <c r="D26" i="65"/>
  <c r="D27" i="65"/>
  <c r="D28" i="65"/>
  <c r="D29" i="65"/>
  <c r="C12" i="65"/>
  <c r="C13" i="65"/>
  <c r="C14" i="65"/>
  <c r="C15" i="65"/>
  <c r="C16" i="65"/>
  <c r="C17" i="65"/>
  <c r="C18" i="65"/>
  <c r="C19" i="65"/>
  <c r="C20" i="65"/>
  <c r="C21" i="65"/>
  <c r="C22" i="65"/>
  <c r="C23" i="65"/>
  <c r="C24" i="65"/>
  <c r="C25" i="65"/>
  <c r="C26" i="65"/>
  <c r="C27" i="65"/>
  <c r="C28" i="65"/>
  <c r="C29" i="65"/>
  <c r="B12" i="65"/>
  <c r="B13" i="65"/>
  <c r="B14" i="65"/>
  <c r="B15" i="65"/>
  <c r="B16" i="65"/>
  <c r="B17" i="65"/>
  <c r="B18" i="65"/>
  <c r="B19" i="65"/>
  <c r="B20" i="65"/>
  <c r="B21" i="65"/>
  <c r="B22" i="65"/>
  <c r="B23" i="65"/>
  <c r="B24" i="65"/>
  <c r="B25" i="65"/>
  <c r="B26" i="65"/>
  <c r="B27" i="65"/>
  <c r="B28" i="65"/>
  <c r="B29" i="65"/>
  <c r="D11" i="65"/>
  <c r="C11" i="65"/>
  <c r="B11" i="65"/>
  <c r="D10" i="65"/>
  <c r="C10" i="65"/>
  <c r="B10" i="65"/>
  <c r="A30" i="65"/>
  <c r="A12" i="65"/>
  <c r="A13" i="65"/>
  <c r="A14" i="65"/>
  <c r="A15" i="65"/>
  <c r="A16" i="65"/>
  <c r="A17" i="65"/>
  <c r="A18" i="65"/>
  <c r="A19" i="65"/>
  <c r="A20" i="65"/>
  <c r="A21" i="65"/>
  <c r="A22" i="65"/>
  <c r="A23" i="65"/>
  <c r="A24" i="65"/>
  <c r="A25" i="65"/>
  <c r="A26" i="65"/>
  <c r="A27" i="65"/>
  <c r="A28" i="65"/>
  <c r="A29" i="65"/>
  <c r="A11" i="65"/>
  <c r="A10" i="65"/>
  <c r="C9" i="65"/>
  <c r="P9" i="65" s="1"/>
  <c r="F3" i="65"/>
  <c r="H3" i="65" s="1"/>
  <c r="F3" i="63"/>
  <c r="H3" i="63" s="1"/>
  <c r="D9" i="65" l="1"/>
  <c r="Q9" i="65" s="1"/>
  <c r="C9" i="63"/>
  <c r="P9" i="63" s="1"/>
  <c r="D9" i="63" l="1"/>
  <c r="Q9" i="63" s="1"/>
  <c r="K52" i="55" l="1"/>
  <c r="J52" i="55"/>
  <c r="C9" i="55" l="1"/>
  <c r="D9" i="55" s="1"/>
  <c r="P9" i="55" l="1"/>
  <c r="Q9" i="55"/>
  <c r="Z4" i="1" l="1"/>
  <c r="I8" i="1" l="1"/>
  <c r="H8" i="1"/>
  <c r="G8" i="1"/>
  <c r="F8" i="1"/>
  <c r="B32" i="19"/>
  <c r="B31" i="19"/>
  <c r="D8" i="1" s="1"/>
  <c r="H34" i="65" l="1"/>
  <c r="G55" i="55"/>
  <c r="B7" i="67"/>
  <c r="O8" i="67"/>
  <c r="O8" i="65"/>
  <c r="B7" i="63"/>
  <c r="B7" i="65"/>
  <c r="O8" i="63"/>
  <c r="B7" i="55"/>
  <c r="O8" i="55"/>
  <c r="E8" i="1"/>
  <c r="G55" i="42"/>
  <c r="B33" i="19"/>
  <c r="G54" i="55" s="1"/>
  <c r="Y9" i="1"/>
  <c r="W9" i="1"/>
  <c r="Y3" i="1"/>
  <c r="AA7" i="1"/>
  <c r="Z7" i="1"/>
  <c r="Y7" i="1"/>
  <c r="X7" i="1"/>
  <c r="W7" i="1"/>
  <c r="G54" i="42" l="1"/>
  <c r="H33" i="65"/>
  <c r="F3" i="42" l="1"/>
  <c r="G2" i="1" l="1"/>
  <c r="C3" i="65" l="1"/>
  <c r="C3" i="67"/>
  <c r="C3" i="55"/>
  <c r="C3" i="63"/>
  <c r="A11" i="42"/>
  <c r="B11" i="42"/>
  <c r="C11" i="42"/>
  <c r="D11" i="42"/>
  <c r="A12" i="42"/>
  <c r="B12" i="42"/>
  <c r="C12" i="42"/>
  <c r="D12" i="42"/>
  <c r="A13" i="42"/>
  <c r="B13" i="42"/>
  <c r="C13" i="42"/>
  <c r="D13" i="42"/>
  <c r="A14" i="42"/>
  <c r="B14" i="42"/>
  <c r="C14" i="42"/>
  <c r="D14" i="42"/>
  <c r="A15" i="42"/>
  <c r="B15" i="42"/>
  <c r="C15" i="42"/>
  <c r="D15" i="42"/>
  <c r="A16" i="42"/>
  <c r="B16" i="42"/>
  <c r="C16" i="42"/>
  <c r="D16" i="42"/>
  <c r="A17" i="42"/>
  <c r="B17" i="42"/>
  <c r="C17" i="42"/>
  <c r="D17" i="42"/>
  <c r="A18" i="42"/>
  <c r="B18" i="42"/>
  <c r="C18" i="42"/>
  <c r="D18" i="42"/>
  <c r="A19" i="42"/>
  <c r="B19" i="42"/>
  <c r="C19" i="42"/>
  <c r="D19" i="42"/>
  <c r="A20" i="42"/>
  <c r="B20" i="42"/>
  <c r="C20" i="42"/>
  <c r="D20" i="42"/>
  <c r="A21" i="42"/>
  <c r="B21" i="42"/>
  <c r="C21" i="42"/>
  <c r="D21" i="42"/>
  <c r="A22" i="42"/>
  <c r="B22" i="42"/>
  <c r="C22" i="42"/>
  <c r="D22" i="42"/>
  <c r="A23" i="42"/>
  <c r="B23" i="42"/>
  <c r="C23" i="42"/>
  <c r="D23" i="42"/>
  <c r="A24" i="42"/>
  <c r="B24" i="42"/>
  <c r="C24" i="42"/>
  <c r="D24" i="42"/>
  <c r="A25" i="42"/>
  <c r="B25" i="42"/>
  <c r="C25" i="42"/>
  <c r="D25" i="42"/>
  <c r="A26" i="42"/>
  <c r="B26" i="42"/>
  <c r="C26" i="42"/>
  <c r="D26" i="42"/>
  <c r="A27" i="42"/>
  <c r="B27" i="42"/>
  <c r="C27" i="42"/>
  <c r="D27" i="42"/>
  <c r="A28" i="42"/>
  <c r="B28" i="42"/>
  <c r="C28" i="42"/>
  <c r="D28" i="42"/>
  <c r="A29" i="42"/>
  <c r="B29" i="42"/>
  <c r="C29" i="42"/>
  <c r="D29" i="42"/>
  <c r="A30" i="42"/>
  <c r="B30" i="42"/>
  <c r="C30" i="42"/>
  <c r="D30" i="42"/>
  <c r="A31" i="42"/>
  <c r="B31" i="42"/>
  <c r="C31" i="42"/>
  <c r="D31" i="42"/>
  <c r="A32" i="42"/>
  <c r="B32" i="42"/>
  <c r="C32" i="42"/>
  <c r="D32" i="42"/>
  <c r="A33" i="42"/>
  <c r="B33" i="42"/>
  <c r="C33" i="42"/>
  <c r="D33" i="42"/>
  <c r="A34" i="42"/>
  <c r="B34" i="42"/>
  <c r="C34" i="42"/>
  <c r="D34" i="42"/>
  <c r="A35" i="42"/>
  <c r="B35" i="42"/>
  <c r="C35" i="42"/>
  <c r="D35" i="42"/>
  <c r="A36" i="42"/>
  <c r="B36" i="42"/>
  <c r="C36" i="42"/>
  <c r="D36" i="42"/>
  <c r="A37" i="42"/>
  <c r="B37" i="42"/>
  <c r="C37" i="42"/>
  <c r="D37" i="42"/>
  <c r="A38" i="42"/>
  <c r="B38" i="42"/>
  <c r="C38" i="42"/>
  <c r="D38" i="42"/>
  <c r="A39" i="42"/>
  <c r="B39" i="42"/>
  <c r="C39" i="42"/>
  <c r="D39" i="42"/>
  <c r="A40" i="42"/>
  <c r="B40" i="42"/>
  <c r="C40" i="42"/>
  <c r="D40" i="42"/>
  <c r="A41" i="42"/>
  <c r="B41" i="42"/>
  <c r="C41" i="42"/>
  <c r="D41" i="42"/>
  <c r="A42" i="42"/>
  <c r="B42" i="42"/>
  <c r="C42" i="42"/>
  <c r="D42" i="42"/>
  <c r="A43" i="42"/>
  <c r="B43" i="42"/>
  <c r="C43" i="42"/>
  <c r="D43" i="42"/>
  <c r="A44" i="42"/>
  <c r="B44" i="42"/>
  <c r="C44" i="42"/>
  <c r="D44" i="42"/>
  <c r="A45" i="42"/>
  <c r="B45" i="42"/>
  <c r="C45" i="42"/>
  <c r="D45" i="42"/>
  <c r="A46" i="42"/>
  <c r="B46" i="42"/>
  <c r="C46" i="42"/>
  <c r="D46" i="42"/>
  <c r="A47" i="42"/>
  <c r="B47" i="42"/>
  <c r="C47" i="42"/>
  <c r="D47" i="42"/>
  <c r="A48" i="42"/>
  <c r="B48" i="42"/>
  <c r="C48" i="42"/>
  <c r="D48" i="42"/>
  <c r="A49" i="42"/>
  <c r="B49" i="42"/>
  <c r="C49" i="42"/>
  <c r="D49" i="42"/>
  <c r="A50" i="42"/>
  <c r="B50" i="42"/>
  <c r="C50" i="42"/>
  <c r="D50" i="42"/>
  <c r="B10" i="42"/>
  <c r="C10" i="42"/>
  <c r="D10" i="42"/>
  <c r="A10" i="42"/>
  <c r="U51" i="1" l="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10" i="1"/>
  <c r="C9" i="42"/>
  <c r="B7" i="42"/>
  <c r="R5" i="1"/>
  <c r="AB1" i="1" l="1"/>
  <c r="Z1" i="1"/>
  <c r="D9" i="42"/>
  <c r="R4" i="1" l="1"/>
  <c r="C9" i="38"/>
  <c r="D9" i="38" s="1"/>
  <c r="O8" i="38"/>
  <c r="B7" i="38"/>
  <c r="G1" i="65" l="1"/>
  <c r="G1" i="67"/>
  <c r="G1" i="55"/>
  <c r="G1" i="63"/>
  <c r="C3" i="38"/>
  <c r="A28" i="19" s="1"/>
  <c r="C3" i="42"/>
  <c r="G1" i="38"/>
  <c r="G1" i="42"/>
  <c r="P9" i="38"/>
  <c r="Q9" i="38"/>
  <c r="A24" i="19" l="1"/>
  <c r="AB4" i="1"/>
  <c r="M41" i="55"/>
  <c r="X5" i="1" l="1"/>
  <c r="X1" i="1"/>
  <c r="L42" i="55"/>
  <c r="M42" i="55"/>
  <c r="L41" i="55"/>
  <c r="AB7" i="55" l="1"/>
  <c r="AB6" i="5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337D4EF-BAE5-487C-B183-77F0C4415F8B}" keepAlive="1" name="Abfrage - EURIBOR 3M" description="Verbindung mit der Abfrage 'EURIBOR 3M' in der Arbeitsmappe." type="5" refreshedVersion="7" background="1" saveData="1">
    <dbPr connection="Provider=Microsoft.Mashup.OleDb.1;Data Source=$Workbook$;Location=&quot;EURIBOR 3M&quot;;Extended Properties=&quot;&quot;" command="SELECT * FROM [EURIBOR 3M]"/>
  </connection>
  <connection id="2" xr16:uid="{D12F02AA-48CA-4AF7-A889-A502A645F1B6}" keepAlive="1" name="Abfrage - Historie Alternativ VDAX-NEW 2M" description="Verbindung mit der Abfrage 'Historie Alternativ VDAX-NEW 2M' in der Arbeitsmappe." type="5" refreshedVersion="8" background="1" saveData="1">
    <dbPr connection="Provider=Microsoft.Mashup.OleDb.1;Data Source=$Workbook$;Location=&quot;Historie Alternativ VDAX-NEW 2M&quot;;Extended Properties=&quot;&quot;" command="SELECT * FROM [Historie Alternativ VDAX-NEW 2M]"/>
  </connection>
  <connection id="3" xr16:uid="{F5C93228-679B-46A2-8B8A-48830D2DCD5A}" keepAlive="1" name="Abfrage - Historische Kurse VDAX-NEW 2M" description="Verbindung mit der Abfrage 'Historische Kurse VDAX-NEW 2M' in der Arbeitsmappe." type="5" refreshedVersion="7" background="1" saveData="1">
    <dbPr connection="Provider=Microsoft.Mashup.OleDb.1;Data Source=$Workbook$;Location=&quot;Historische Kurse VDAX-NEW 2M&quot;;Extended Properties=&quot;&quot;" command="SELECT * FROM [Historische Kurse VDAX-NEW 2M]"/>
  </connection>
  <connection id="4" xr16:uid="{E08BC714-C41A-4E2C-BABA-2616CA428715}" keepAlive="1" name="Abfrage - Libor" description="Verbindung mit der Abfrage 'Libor' in der Arbeitsmappe." type="5" refreshedVersion="6" background="1" saveData="1">
    <dbPr connection="Provider=Microsoft.Mashup.OleDb.1;Data Source=$Workbook$;Location=Libor;Extended Properties=&quot;&quot;" command="SELECT * FROM [Libor]"/>
  </connection>
  <connection id="5" xr16:uid="{C54025BC-BD90-4B1C-BD83-ED7813A41D6C}" keepAlive="1" name="Abfrage - Quotes" description="Verbindung mit der Abfrage 'Quotes' in der Arbeitsmappe." type="5" refreshedVersion="7" background="1" saveData="1">
    <dbPr connection="Provider=Microsoft.Mashup.OleDb.1;Data Source=$Workbook$;Location=Quotes;Extended Properties=&quot;&quot;" command="SELECT * FROM [Quotes]"/>
  </connection>
  <connection id="6" xr16:uid="{8593A6CA-A8C3-41BE-8CA5-2C2248EBC6FF}" keepAlive="1" name="Abfrage - Stuttgart Indizes" description="Verbindung mit der Abfrage 'Stuttgart Indizes' in der Arbeitsmappe." type="5" refreshedVersion="7" background="1" saveData="1">
    <dbPr connection="Provider=Microsoft.Mashup.OleDb.1;Data Source=$Workbook$;Location=&quot;Stuttgart Indizes&quot;;Extended Properties=&quot;&quot;" command="SELECT * FROM [Stuttgart Indizes]"/>
  </connection>
  <connection id="7" xr16:uid="{077EE50C-117F-4FA6-9DE4-53D7BF1A8F51}" keepAlive="1" name="Abfrage - VDAX-N 2M" description="Verbindung mit der Abfrage 'VDAX-N 2M' in der Arbeitsmappe." type="5" refreshedVersion="8" background="1" saveData="1">
    <dbPr connection="Provider=Microsoft.Mashup.OleDb.1;Data Source=$Workbook$;Location=&quot;VDAX-N 2M&quot;;Extended Properties=&quot;&quot;" command="SELECT * FROM [VDAX-N 2M]"/>
  </connection>
</connections>
</file>

<file path=xl/sharedStrings.xml><?xml version="1.0" encoding="utf-8"?>
<sst xmlns="http://schemas.openxmlformats.org/spreadsheetml/2006/main" count="8601" uniqueCount="833">
  <si>
    <t>Eröffnung</t>
  </si>
  <si>
    <t>Tageshoch</t>
  </si>
  <si>
    <t>Tagestief</t>
  </si>
  <si>
    <t>Basis</t>
  </si>
  <si>
    <t>Überhang</t>
  </si>
  <si>
    <t>Front</t>
  </si>
  <si>
    <t>ZentralKurs</t>
  </si>
  <si>
    <t>Spannweite</t>
  </si>
  <si>
    <t>Schritt</t>
  </si>
  <si>
    <t>P</t>
  </si>
  <si>
    <t>+01</t>
  </si>
  <si>
    <t>+02</t>
  </si>
  <si>
    <t>6M</t>
  </si>
  <si>
    <t>9M</t>
  </si>
  <si>
    <t>Column1</t>
  </si>
  <si>
    <t>Column2</t>
  </si>
  <si>
    <t>Column3</t>
  </si>
  <si>
    <t>Column4</t>
  </si>
  <si>
    <t>Column5</t>
  </si>
  <si>
    <t>Column6</t>
  </si>
  <si>
    <t/>
  </si>
  <si>
    <t>Link zur Statistik:</t>
  </si>
  <si>
    <t>http://www.eurexchange.com/exchange-de/marktdaten/statistik/online-marktstatistiken/185232!onlineStats?productGroupId=826&amp;productId=17254&amp;viewType=3&amp;cp=Put&amp;month=8&amp;year=2018&amp;busDate=20180814</t>
  </si>
  <si>
    <t>KursDatum</t>
  </si>
  <si>
    <t>Format:"YYYYMMDD"</t>
  </si>
  <si>
    <t>Tage bis Verfall</t>
  </si>
  <si>
    <t>risikoloser Zins</t>
  </si>
  <si>
    <t>Volatilität</t>
  </si>
  <si>
    <t>Summe</t>
  </si>
  <si>
    <r>
      <t xml:space="preserve">OpenInterest und HedgeBedarf
</t>
    </r>
    <r>
      <rPr>
        <i/>
        <sz val="11"/>
        <color theme="1"/>
        <rFont val="Calibri"/>
        <family val="2"/>
        <scheme val="minor"/>
      </rPr>
      <t>basierend auf Daten von der EUREX
(http://www.eurexchange.com/exchange-de/disclaimer)</t>
    </r>
  </si>
  <si>
    <t>Verfall</t>
  </si>
  <si>
    <t>heute</t>
  </si>
  <si>
    <t>Datum vorletzter Handelstag</t>
  </si>
  <si>
    <t>Wochentag heute</t>
  </si>
  <si>
    <t>Änderung</t>
  </si>
  <si>
    <t>Tage bis Verfall:</t>
  </si>
  <si>
    <t>Gamma long (Put long Überhänge)</t>
  </si>
  <si>
    <t>Gamma short (Call short Überhänge)</t>
  </si>
  <si>
    <t>Summe der Überhänge für die Optionskontrakte bis 9 Monate in die Zukunft</t>
  </si>
  <si>
    <t>Nur Front-Monat betrachtet für den aktuellen und den letzten Handelstag</t>
  </si>
  <si>
    <t>Delta</t>
  </si>
  <si>
    <r>
      <t xml:space="preserve">Future-Hedgebedarf für Überhänge der Optionen
</t>
    </r>
    <r>
      <rPr>
        <b/>
        <i/>
        <sz val="14"/>
        <color theme="1"/>
        <rFont val="Calibri"/>
        <family val="2"/>
        <scheme val="minor"/>
      </rPr>
      <t>(Überhang/5)*delta</t>
    </r>
  </si>
  <si>
    <r>
      <t xml:space="preserve">OpenInterest und HedgeBedarf
</t>
    </r>
    <r>
      <rPr>
        <i/>
        <sz val="14"/>
        <color theme="1"/>
        <rFont val="Calibri"/>
        <family val="2"/>
        <scheme val="minor"/>
      </rPr>
      <t>basierend auf Daten von der EUREX
(http://www.eurexchange.com/exchange-de/disclaimer)</t>
    </r>
  </si>
  <si>
    <r>
      <t xml:space="preserve">Disclaimer / Haftungsausschluss
</t>
    </r>
    <r>
      <rPr>
        <sz val="8"/>
        <color theme="1"/>
        <rFont val="Calibri"/>
        <family val="2"/>
        <scheme val="minor"/>
      </rPr>
      <t>Diese Unterlage ist nach bestem Wissen und Gewissen sorgfälltig erstellt.
Alle Ausführungen dieser Unterlage dienen zu Informations- und Lernzwecken. Sie stellen in keinem Falle eine Aufforderung zum Handel mit den erwähnten Trading-lnstrumenten dar.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r>
  </si>
  <si>
    <t>Änderung des Hedgebedarfs für den Frontmonat (Kontrakte/P)</t>
  </si>
  <si>
    <t>Tage bis Verfall nächster Kontrakt</t>
  </si>
  <si>
    <t>Verfall nächster Kontrakt</t>
  </si>
  <si>
    <t>summe H&amp;H+1</t>
  </si>
  <si>
    <t>12M</t>
  </si>
  <si>
    <t>DAX L&amp;S (e)</t>
  </si>
  <si>
    <t>Change in hedge requirement for front and following month (contracts/P, estimated)</t>
  </si>
  <si>
    <t>VDAX-Laufzeit/d</t>
  </si>
  <si>
    <t>Front +1</t>
  </si>
  <si>
    <t>Front &amp; Front+1</t>
  </si>
  <si>
    <t>last trading day close</t>
  </si>
  <si>
    <t>3.3</t>
  </si>
  <si>
    <t xml:space="preserve">Datum </t>
  </si>
  <si>
    <t>Version</t>
  </si>
  <si>
    <t>Releaser</t>
  </si>
  <si>
    <t>Detlef</t>
  </si>
  <si>
    <t>Datumsberechnung Abfragedatum hinzugefügt (Überhänge), Versionshistorie hinzugefügt</t>
  </si>
  <si>
    <t>löschen der letzten Tagesschlußstände in HedgeBedarf+01 gefixt</t>
  </si>
  <si>
    <t>3.4</t>
  </si>
  <si>
    <t>3.5</t>
  </si>
  <si>
    <t>Schaltfläche Hedge verschoben, Schaltflächen 1 und 2 farblich inaktiv gestaltet</t>
  </si>
  <si>
    <t>aktuell</t>
  </si>
  <si>
    <t>Druckpfad</t>
  </si>
  <si>
    <t>DruckDateiSummery</t>
  </si>
  <si>
    <t>3.6</t>
  </si>
  <si>
    <t>pdf von Summy, SummeryVerfall (umbenannt von Summery (2)) per VBA, HedgeGrafik(eng); Buttons umgeordnet</t>
  </si>
  <si>
    <t>XETRA</t>
  </si>
  <si>
    <t>Schlusskurs</t>
  </si>
  <si>
    <t>Datum</t>
  </si>
  <si>
    <t>Zeit</t>
  </si>
  <si>
    <t>Opening price</t>
  </si>
  <si>
    <t>High</t>
  </si>
  <si>
    <t>Low</t>
  </si>
  <si>
    <t>Bid price</t>
  </si>
  <si>
    <t>Bid vol</t>
  </si>
  <si>
    <t>Ask price</t>
  </si>
  <si>
    <t>Ask vol</t>
  </si>
  <si>
    <t>Diff. to prev. day last</t>
  </si>
  <si>
    <t>Last price</t>
  </si>
  <si>
    <t>Date</t>
  </si>
  <si>
    <t>Time</t>
  </si>
  <si>
    <t>Daily settlem. price</t>
  </si>
  <si>
    <t>Traded contracts</t>
  </si>
  <si>
    <t>Open interest (adj.)</t>
  </si>
  <si>
    <t>Open interest date</t>
  </si>
  <si>
    <t>Last trading day</t>
  </si>
  <si>
    <t>Total</t>
  </si>
  <si>
    <t>Settlement</t>
  </si>
  <si>
    <t>EUREX</t>
  </si>
  <si>
    <t>Godmode</t>
  </si>
  <si>
    <t>Name</t>
  </si>
  <si>
    <t>Kurs</t>
  </si>
  <si>
    <t>+/- abs.</t>
  </si>
  <si>
    <t>+/- %</t>
  </si>
  <si>
    <t>Lang &amp; Schwarz</t>
  </si>
  <si>
    <t>Forex Capital Markets</t>
  </si>
  <si>
    <t>Schluss</t>
  </si>
  <si>
    <t>finanzen</t>
  </si>
  <si>
    <t>L&amp;S</t>
  </si>
  <si>
    <t>4.0</t>
  </si>
  <si>
    <t>OI-Abfrage</t>
  </si>
  <si>
    <t>Disclaimer / Haftungsausschluss
Diese Unterlage ist nach bestem Wissen und Gewissen sorgfälltig erstellt.
Alle Ausführungen dieser Unterlage dienen zu Informations- und Lernzwecken. Sie stellen in keinem Falle eine Aufforderung zum Handel mit den erwähnten Trading-lnstrumenten dar.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</si>
  <si>
    <t>Put Front</t>
  </si>
  <si>
    <t>Call Front</t>
  </si>
  <si>
    <t>Put +1</t>
  </si>
  <si>
    <t>Call +1</t>
  </si>
  <si>
    <t>PutFrontLast</t>
  </si>
  <si>
    <t>CallFrontLast</t>
  </si>
  <si>
    <t>Kontraktabfragen</t>
  </si>
  <si>
    <t>4.1</t>
  </si>
  <si>
    <t>Abfrage</t>
  </si>
  <si>
    <t>Jahr</t>
  </si>
  <si>
    <t>Monat</t>
  </si>
  <si>
    <t>Automatisches Kontraktupdate mit Tabelle auf Infos eingeführt</t>
  </si>
  <si>
    <t>4.2</t>
  </si>
  <si>
    <t>Bug in manueller Kontraktzuweisung korrigiert</t>
  </si>
  <si>
    <t>automatische Abfrage Schlusskurs L&amp;S, XETRA, FDAX</t>
  </si>
  <si>
    <t>4.3</t>
  </si>
  <si>
    <t>Vortag</t>
  </si>
  <si>
    <t>Börse Frankfurt</t>
  </si>
  <si>
    <t>Vorletzter Handelstag am Monatsanfang automatisiert; alternativer VDAX von Börse Frankfurt abgefragt</t>
  </si>
  <si>
    <t>4.4</t>
  </si>
  <si>
    <t>VDAX nur noch 2M und 12M aus Frankfurt; Börse Stuttgart gelöscht</t>
  </si>
  <si>
    <t>VDAX</t>
  </si>
  <si>
    <t>2M</t>
  </si>
  <si>
    <t>http://www.boerse-frankfurt.de/index/VDAX-NEW-2M</t>
  </si>
  <si>
    <t>http://www.boerse-frankfurt.de/index/VDAX-NEW-12M</t>
  </si>
  <si>
    <t>http://www.boerse-frankfurt.de/index/DAX</t>
  </si>
  <si>
    <t>n.a.</t>
  </si>
  <si>
    <t>https://www.eurexchange.com/exchange-de/marktdaten/statistik/online-marktstatistiken/4302!onlineStats?productGroupId=13394&amp;productId=70044&amp;viewType=3&amp;busDate=20190215</t>
  </si>
  <si>
    <t>https://www.eurexchange.com/exchange-de/marktdaten/statistik/online-marktstatistiken/</t>
  </si>
  <si>
    <t>alternativ mit bereinigtem OI: https://www.eurexchange.com/exchange-de/produkte/idx/dax/DAX-Optionen-141164</t>
  </si>
  <si>
    <t>STARTED</t>
  </si>
  <si>
    <t>neu</t>
  </si>
  <si>
    <t>alt</t>
  </si>
  <si>
    <t>JFD Bank</t>
  </si>
  <si>
    <t>2</t>
  </si>
  <si>
    <t>© Detlef Dieball</t>
  </si>
  <si>
    <t>6.0</t>
  </si>
  <si>
    <t>Nicht mehr benötigte Abfragen eingestellt</t>
  </si>
  <si>
    <t>-</t>
  </si>
  <si>
    <t>Put</t>
  </si>
  <si>
    <t>Call</t>
  </si>
  <si>
    <t>Options-kontrakte gesamt</t>
  </si>
  <si>
    <t>Faktoren zur Erkennung von Ähnlichkeiten
(gelb formatiert)</t>
  </si>
  <si>
    <t>done</t>
  </si>
  <si>
    <t>Stück</t>
  </si>
  <si>
    <t>Geld</t>
  </si>
  <si>
    <t>Brief</t>
  </si>
  <si>
    <t>Stück2</t>
  </si>
  <si>
    <t>Indizes DE</t>
  </si>
  <si>
    <t>%</t>
  </si>
  <si>
    <t>Citi DAX</t>
  </si>
  <si>
    <t>L&amp;S DAX</t>
  </si>
  <si>
    <t>DAX®</t>
  </si>
  <si>
    <t>MDAX</t>
  </si>
  <si>
    <t>SDAX</t>
  </si>
  <si>
    <t>EUWAX Sentiment</t>
  </si>
  <si>
    <t>Column7</t>
  </si>
  <si>
    <t>Column8</t>
  </si>
  <si>
    <t>Column9</t>
  </si>
  <si>
    <t>Column10</t>
  </si>
  <si>
    <t>Column11</t>
  </si>
  <si>
    <t>Performance 1 Monat</t>
  </si>
  <si>
    <t>Volatilität 1 Monat</t>
  </si>
  <si>
    <t>Top-Aktien</t>
  </si>
  <si>
    <t>Hoch / Tief (1 Jahr)</t>
  </si>
  <si>
    <t>Performance 1 Jahr</t>
  </si>
  <si>
    <t>Volatilität 1 Jahr</t>
  </si>
  <si>
    <t>Flop-Aktien</t>
  </si>
  <si>
    <t>Erster</t>
  </si>
  <si>
    <t>Hoch</t>
  </si>
  <si>
    <t>Tief</t>
  </si>
  <si>
    <t>Stücke</t>
  </si>
  <si>
    <t>Volumen</t>
  </si>
  <si>
    <t>Pkt</t>
  </si>
  <si>
    <t>Kurse</t>
  </si>
  <si>
    <t>+/-</t>
  </si>
  <si>
    <t>DAX Futures</t>
  </si>
  <si>
    <t>7.0</t>
  </si>
  <si>
    <t>Detailgrafiken für Verfallswoche und -tag hinzugefügt und automatisiert, Disclaimer geändert</t>
  </si>
  <si>
    <t>min Kontrakte</t>
  </si>
  <si>
    <t>max. Differenz</t>
  </si>
  <si>
    <t>prozentual</t>
  </si>
  <si>
    <t>offene Optionen</t>
  </si>
  <si>
    <t>V10</t>
  </si>
  <si>
    <t>große (fast) ausgeglichene Optionsposition</t>
  </si>
  <si>
    <t>Basis (FDAX - XETRA 17:00)</t>
  </si>
  <si>
    <t>Abstand Basis</t>
  </si>
  <si>
    <t>8.0</t>
  </si>
  <si>
    <t>Eingeschränkte Basis-Version erzeugt und erweiterte Profi-Version (Test)</t>
  </si>
  <si>
    <t>max. call, put</t>
  </si>
  <si>
    <t>gerundet</t>
  </si>
  <si>
    <t>OI-Tabelle</t>
  </si>
  <si>
    <t>Nur Front-Monat betrachtet für den aktuellen Handelstag</t>
  </si>
  <si>
    <t>8.1</t>
  </si>
  <si>
    <t>Basis auf 0 Dezimale gerundet</t>
  </si>
  <si>
    <t>X</t>
  </si>
  <si>
    <t>Lang &amp; Schwarz weekend</t>
  </si>
  <si>
    <t>8.2</t>
  </si>
  <si>
    <t>pdf für Basis-Version herausgenommen und nach pdf erzeugen wieder zum ÜberhängeSheet wechseln, Hedge-Grafik eng. aus pdf herausgenommen, Abstand zur Basis herausgenommen</t>
  </si>
  <si>
    <t>Mailto</t>
  </si>
  <si>
    <t>Betreff</t>
  </si>
  <si>
    <t>Text</t>
  </si>
  <si>
    <t xml:space="preserve">Guten Morgen,
anbei die heutige OI-Tabelle.
Einen erfolgreichen Handelstag!
Mit freundlichen Grüßen,
Detlef Dieball
</t>
  </si>
  <si>
    <t>from</t>
  </si>
  <si>
    <t>detlefd@gmx.net</t>
  </si>
  <si>
    <t>Evangelos Gialouris - Minotaurus Capital Management' &lt;egialouris@minotauruscapital.com&gt;; 'Alex Maier - Personal' &lt;alexmais04@gmail.com&gt;; 'Panagiota Lika - Minotaurus Capital Management' &lt;plika@minotauruscapital.com&gt;</t>
  </si>
  <si>
    <t>Pfad</t>
  </si>
  <si>
    <t>dax-trader@t-online.de</t>
  </si>
  <si>
    <t>Test</t>
  </si>
  <si>
    <t>info@dieball.de</t>
  </si>
  <si>
    <t>Item:</t>
  </si>
  <si>
    <t xml:space="preserve">Guten Morgen Hans-Jürgen,
anbei die heutige OI-Tabelle.
Einen erfolgreichen Handelstag!
Mit freundlichen Grüßen,
Detlef Dieball
</t>
  </si>
  <si>
    <t>8.3</t>
  </si>
  <si>
    <t>automatische Mail und einfache pdf-Metadaten (Autor, Titel) herausgenommen, Pause eingefügt um die pdf Metadaten extern zu löschen</t>
  </si>
  <si>
    <t>8.4</t>
  </si>
  <si>
    <t>pdf erweitert automatisch bei Verfallswoche</t>
  </si>
  <si>
    <t>OpenInterest (adj/first)</t>
  </si>
  <si>
    <t>adj</t>
  </si>
  <si>
    <t>8.5</t>
  </si>
  <si>
    <t>Infos B36: Spalte OI adjusted (adj: Spalte 10) oder first (Spalte 9) der Eurex Daten</t>
  </si>
  <si>
    <t>Stuttgart</t>
  </si>
  <si>
    <t>8.6</t>
  </si>
  <si>
    <t>alte Godmode Abfragen und Tabellen gelöscht - nachdem die Webseite geändert wurde</t>
  </si>
  <si>
    <t>8.7</t>
  </si>
  <si>
    <t>automatische Skalierung für Summery und Test eingeführt</t>
  </si>
  <si>
    <t>8.8</t>
  </si>
  <si>
    <t>Berechnung des Zentralkurses im Modul Überhänge</t>
  </si>
  <si>
    <t>Anzahl</t>
  </si>
  <si>
    <t>gesamt</t>
  </si>
  <si>
    <t>Prof</t>
  </si>
  <si>
    <t>STOXX</t>
  </si>
  <si>
    <t>Bund</t>
  </si>
  <si>
    <t>Minotaurus</t>
  </si>
  <si>
    <t>8.9</t>
  </si>
  <si>
    <t>Zähler für versendete OI-Tabellen eingebaut =&gt; Info X9/10; Modul 3; Sub Mail</t>
  </si>
  <si>
    <t>klein</t>
  </si>
  <si>
    <t>Min=</t>
  </si>
  <si>
    <t>Max=</t>
  </si>
  <si>
    <t>finanzen.net</t>
  </si>
  <si>
    <t>Strike price</t>
  </si>
  <si>
    <t>Vers. num.</t>
  </si>
  <si>
    <t>16,000.00</t>
  </si>
  <si>
    <t>15,800.00</t>
  </si>
  <si>
    <t>15,700.00</t>
  </si>
  <si>
    <t>15,600.00</t>
  </si>
  <si>
    <t>15,500.00</t>
  </si>
  <si>
    <t>15,400.00</t>
  </si>
  <si>
    <t>15,300.00</t>
  </si>
  <si>
    <t>15,200.00</t>
  </si>
  <si>
    <t>15,100.00</t>
  </si>
  <si>
    <t>15,000.00</t>
  </si>
  <si>
    <t>14,900.00</t>
  </si>
  <si>
    <t>14,800.00</t>
  </si>
  <si>
    <t>14,750.00</t>
  </si>
  <si>
    <t>14,700.00</t>
  </si>
  <si>
    <t>14,650.00</t>
  </si>
  <si>
    <t>14,600.00</t>
  </si>
  <si>
    <t>14,550.00</t>
  </si>
  <si>
    <t>14,500.00</t>
  </si>
  <si>
    <t>14,450.00</t>
  </si>
  <si>
    <t>14,400.00</t>
  </si>
  <si>
    <t>14,350.00</t>
  </si>
  <si>
    <t>14,300.00</t>
  </si>
  <si>
    <t>14,250.00</t>
  </si>
  <si>
    <t>14,200.00</t>
  </si>
  <si>
    <t>14,100.00</t>
  </si>
  <si>
    <t>14,000.00</t>
  </si>
  <si>
    <t>13,900.00</t>
  </si>
  <si>
    <t>13,800.00</t>
  </si>
  <si>
    <t>13,700.00</t>
  </si>
  <si>
    <t>13,600.00</t>
  </si>
  <si>
    <t>13,500.00</t>
  </si>
  <si>
    <t>13,400.00</t>
  </si>
  <si>
    <t>13,300.00</t>
  </si>
  <si>
    <t>13,200.00</t>
  </si>
  <si>
    <t>13,100.00</t>
  </si>
  <si>
    <t>13,000.00</t>
  </si>
  <si>
    <t>12,900.00</t>
  </si>
  <si>
    <t>12,800.00</t>
  </si>
  <si>
    <t>12,700.00</t>
  </si>
  <si>
    <t>12,600.00</t>
  </si>
  <si>
    <t>12,500.00</t>
  </si>
  <si>
    <t>12,400.00</t>
  </si>
  <si>
    <t>12,200.00</t>
  </si>
  <si>
    <t>12,000.00</t>
  </si>
  <si>
    <t>11,800.00</t>
  </si>
  <si>
    <t>11,600.00</t>
  </si>
  <si>
    <t>11,000.00</t>
  </si>
  <si>
    <t>10,000.00</t>
  </si>
  <si>
    <t>https://www.eurexchange.com/ex-en/markets/idx/dax/70044!quotesSingleViewOption?callPut=Call&amp;maturityDate=202106</t>
  </si>
  <si>
    <t>https://www.eurexchange.com/ex-en/markets/idx/dax/70044!quotesSingleViewOption?callPut=Put&amp;maturityDate=202106</t>
  </si>
  <si>
    <t>https://www.eurexchange.com/ex-en/markets/idx/dax/70044!quotesSingleViewOption?callPut=Put&amp;maturityDate=202107</t>
  </si>
  <si>
    <t>https://www.eurexchange.com/ex-en/markets/idx/dax/70044!quotesSingleViewOption?callPut=Call&amp;maturityDate=202107</t>
  </si>
  <si>
    <t>alternativ</t>
  </si>
  <si>
    <t>Monat ändern!</t>
  </si>
  <si>
    <t>8.10</t>
  </si>
  <si>
    <t>H:\Detlef\Tradematiker\Research\Optionen\OI-Abfrage\send\OI-Abfrage 2021-6-11 V8.9.pdf</t>
  </si>
  <si>
    <t>H:\Detlef\Tradematiker\Research\Optionen\OI-Abfrage\send\Prof_OI-Tabelle2021-6-11 V8.9.pdf</t>
  </si>
  <si>
    <t>Verfallsdatum ist für die DAX und STOXX Optionen jeweils der 3. Freitag jedes Monats</t>
  </si>
  <si>
    <t>Tage bis zum Verfallsdatum incl. Wochenende und Feiertage</t>
  </si>
  <si>
    <t xml:space="preserve">kleiner Verfall: </t>
  </si>
  <si>
    <t>Verfall der Optionen</t>
  </si>
  <si>
    <t>großer Verfall:</t>
  </si>
  <si>
    <t>Future Delta Hedge</t>
  </si>
  <si>
    <t>Hedge an den Basispreisen im Future um Delta neutral zu sein</t>
  </si>
  <si>
    <t>Gamma</t>
  </si>
  <si>
    <t>Änderung des Deltas, wenn sich der Basispreis um 1 ändert, Beschleunigung der Preisänderung.</t>
  </si>
  <si>
    <t>Gamma long</t>
  </si>
  <si>
    <t>Gamma short</t>
  </si>
  <si>
    <t>Abschätzung des Hedgebedarfs</t>
  </si>
  <si>
    <t>Änderung des Optionspreises, wenn sich der Basispreis um 1 ändert.
Das Delta wird auch benutzt um die Ausübungswahrscheinlichkeit abzuschätzen:
Delta = 0,5 =&gt; 50% Wahrscheinlichkeit, dass die Option am Verfallstag mit Gewinn ausgeübt werden kann</t>
  </si>
  <si>
    <t>Gamma positiv
Der Theta-Gamma Optionshändler kann bei jeder Marktbewegung gewinnen =&gt; der Markt wird „klebrig“</t>
  </si>
  <si>
    <t>Gamma negativ
Bei jeder Marktbewegung muss der Theta-Gamma Optionshändler hedgen – in Bewegungsrichtung
=&gt; der Markt wird hektisch</t>
  </si>
  <si>
    <t>Der Hedgebedarf im Future wird abgeschätzt nach dem Black-Scholes-Modell. Die Annahme ist, dass die wesentlichen Optionspositionen in wenigen Händen sind – daher wird je nach Markt hier ca. 50% abgeschätzt.
In der Kurve wird der Hedgebedarf bei Änderung des Basispreises um 1P abgeschätzt. Wie und wann die Theta-Gamma Optionshändler dann tatsächlich hedgen dürfte ein gut gehütetes Betriebsgeheimnis sein.</t>
  </si>
  <si>
    <t>Verfall der Optionen und Futuresgleichzeitig (mehrere Interessenlagen kommen zusammen!) =&gt; auf neuen Future-Kontrakt updaten</t>
  </si>
  <si>
    <t>Glossar</t>
  </si>
  <si>
    <t>komplett</t>
  </si>
  <si>
    <t>Ingbert Wenz &lt;ingbert.wenz@web.de&gt;</t>
  </si>
  <si>
    <t xml:space="preserve">Guten Morgen Herr Wenz,
anbei die heutige OI-Tabelle.
Einen erfolgreichen Handelstag!
Mit freundlichen Grüßen,
Detlef Dieball
</t>
  </si>
  <si>
    <t>Disclaimer / Haftungsausschluss
Diese Unterlage ist nach bestem Wissen und Gewissen sorgfälltig erstellt und stellt die persönliche Meinung des Verfassers dar, sie stellt auch keine Anlageberatung dar.
Alle Ausführungen dieser Unterlage dienen zu Informations- und Lernzwecken. Genauigkeit und Vollständigkeit beruhen auf veröffentlichten Daten. Für die Richtigkeit, Genauigkeit, Vollständigkeit sowie Pünktlichkeit dieser Unterlage wird keine Haftung übernommen. Diese Unterlage stellt in keinem Falle eine Aufforderung zum Handel dar. Es kann keine Gewähr übernommen werden, dass Sie mit diesen Inhalten Gewinne erzielen oder Verluste verringern können. Eine Haftung ist ausgeschlossen.
Der Handel an den Finanzmärkten birgt das Risiko des Totalverlusts, möglicherweise über das eingesetzte Kapital hinaus. Handelsentscheidungen treffen die Händler eigenverantwortlich. Jede Haftung oder Verantwortung wird  abgelehnt.
Durch Verwenden dieser Unterlage gilt dieser Disclaimer als akzeptiert.</t>
  </si>
  <si>
    <t>Glossar und zusätzliche Versand-Email-Adressen hinzugefügt, Disclaimer erweitert</t>
  </si>
  <si>
    <t>TecDAX</t>
  </si>
  <si>
    <t>VDAX-New</t>
  </si>
  <si>
    <t>let</t>
  </si>
  <si>
    <t xml:space="preserve">    Quelle = Web.Page(Web.Contents("https://www.finanzen.net/index/vdax-new-2m")),</t>
  </si>
  <si>
    <t xml:space="preserve">    Data2 = Quelle{2}[Data],</t>
  </si>
  <si>
    <t xml:space="preserve">    #"Geänderter Typ" = Table.TransformColumnTypes(Data2,{{"Datum", Int64.Type}, {"Eröffnung", type number}, {"Schluss", type number}})</t>
  </si>
  <si>
    <t>in</t>
  </si>
  <si>
    <t xml:space="preserve">    #"Geänderter Typ"</t>
  </si>
  <si>
    <t xml:space="preserve">    Data2 = Quelle{1}[Data],</t>
  </si>
  <si>
    <t>Tobias Marciniak &lt;tobias_marciniak@web.de&gt;</t>
  </si>
  <si>
    <t xml:space="preserve">Guten Morgen Herr Marciniak,
anbei die heutige OI-Tabelle.
Einen erfolgreichen Handelstag!
Mit freundlichen Grüßen,
Detlef Dieball
</t>
  </si>
  <si>
    <t>Die September-Angebote 14.9. – 24.09.2021</t>
  </si>
  <si>
    <t>Options-Analysen:</t>
  </si>
  <si>
    <r>
      <t>OI-Tabelle FDAX Professionell</t>
    </r>
    <r>
      <rPr>
        <sz val="11"/>
        <color theme="1"/>
        <rFont val="Calibri"/>
        <family val="2"/>
        <scheme val="minor"/>
      </rPr>
      <t xml:space="preserve"> </t>
    </r>
  </si>
  <si>
    <t>regulär 24,00€/M  Minotaurus-Kunden 19,00€/M</t>
  </si>
  <si>
    <t xml:space="preserve">Nur im September: </t>
  </si>
  <si>
    <t xml:space="preserve">die ersten 3 Monate: 13,00€/M </t>
  </si>
  <si>
    <t>danach 18,00€/M</t>
  </si>
  <si>
    <t>Only Verfallswoche - 5 Analysen</t>
  </si>
  <si>
    <t>(Mo- Fr der Verfallswoche):  8,00€/M</t>
  </si>
  <si>
    <t>OI-Tabelle STOXX</t>
  </si>
  <si>
    <t xml:space="preserve">Nur im September und nur für </t>
  </si>
  <si>
    <t xml:space="preserve">Minotaurus-Kunden: </t>
  </si>
  <si>
    <t xml:space="preserve">die ersten 3 Monate: 10,00€/M </t>
  </si>
  <si>
    <t>danach 15,00€/M</t>
  </si>
  <si>
    <t>Versand per Mail, Kündigungsfrist 1 Woche zum Monatsende</t>
  </si>
  <si>
    <t>Weitere Angebote</t>
  </si>
  <si>
    <t>Programmierungen</t>
  </si>
  <si>
    <t xml:space="preserve">Algo-Entwicklungen </t>
  </si>
  <si>
    <t>Nach Aufwand</t>
  </si>
  <si>
    <t>Backtesting</t>
  </si>
  <si>
    <t>Analysen und Statistiken</t>
  </si>
  <si>
    <t>Alle Preise enthalten 19% Mehrwertsteuer</t>
  </si>
  <si>
    <t>Ing.-Büro Dieball   Oderstr.8    01109 Dresden   0351 84 722 726   info@dieball.de</t>
  </si>
  <si>
    <t xml:space="preserve">regulär 24,00€/M  </t>
  </si>
  <si>
    <t>danach 19,00€/M</t>
  </si>
  <si>
    <t xml:space="preserve">regulär 21,00€/M  </t>
  </si>
  <si>
    <t>danach 17,00€/M</t>
  </si>
  <si>
    <t>Allgemein</t>
  </si>
  <si>
    <t>Base</t>
  </si>
  <si>
    <t>nein</t>
  </si>
  <si>
    <t>Angebote (nein/aktiv)</t>
  </si>
  <si>
    <t>14,150.00</t>
  </si>
  <si>
    <t>14,050.00</t>
  </si>
  <si>
    <t>13,950.00</t>
  </si>
  <si>
    <t>LS Exchange</t>
  </si>
  <si>
    <t>onvista</t>
  </si>
  <si>
    <t>morgen</t>
  </si>
  <si>
    <t>8.11</t>
  </si>
  <si>
    <t>Speicherpfad</t>
  </si>
  <si>
    <t>Neues Abfragedatum automatisiert - jetzt nur nuch auf "3. neues Abfragedatum" Clicken incl. Workbook speichern</t>
  </si>
  <si>
    <t>13,850.00</t>
  </si>
  <si>
    <t>Bug für Dienstagsberechnung gefixed( Modul 2)</t>
  </si>
  <si>
    <t>klein/ groß</t>
  </si>
  <si>
    <t>8.12</t>
  </si>
  <si>
    <t>Modul2 , Sub UpdateAbfragen gespeicherte Datei mit neuesm Datum der Öffnen-Liste hinzugefügt über Attribut AddToMru + Konflikt-Dialog bei Speicherbroblemen</t>
  </si>
  <si>
    <t>Call Heute</t>
  </si>
  <si>
    <t>Put Heute</t>
  </si>
  <si>
    <t>Put+1 Heute</t>
  </si>
  <si>
    <t>Call+1 Heute</t>
  </si>
  <si>
    <t>8.13</t>
  </si>
  <si>
    <t>Update der Call/Put (+1) Heute mit Monats/Jahr  bei Kontraktupdate</t>
  </si>
  <si>
    <t>ARIVA Indikation</t>
  </si>
  <si>
    <t>19,50€/M</t>
  </si>
  <si>
    <t>Preise</t>
  </si>
  <si>
    <t>8.14</t>
  </si>
  <si>
    <t>Preis Sheet hinzugefügt</t>
  </si>
  <si>
    <r>
      <t>OI-Tabelle FDAX Professionell</t>
    </r>
    <r>
      <rPr>
        <sz val="12"/>
        <color theme="1"/>
        <rFont val="Calibri"/>
        <family val="2"/>
        <scheme val="minor"/>
      </rPr>
      <t xml:space="preserve"> </t>
    </r>
  </si>
  <si>
    <t>TTMzero Indikation</t>
  </si>
  <si>
    <t>Speicherpfad STOXX</t>
  </si>
  <si>
    <t>15,772.56 Pkt</t>
  </si>
  <si>
    <t>15,790.98 Pkt</t>
  </si>
  <si>
    <t>01/19/2022</t>
  </si>
  <si>
    <t>15,851.00 Pkt</t>
  </si>
  <si>
    <t>15,809.72 Pkt</t>
  </si>
  <si>
    <t>07:40:53 AM</t>
  </si>
  <si>
    <t>15,849.36 Pkt</t>
  </si>
  <si>
    <t>15,774.93 Pkt</t>
  </si>
  <si>
    <t>07:40:04 AM</t>
  </si>
  <si>
    <t>15,845.40 Pkt</t>
  </si>
  <si>
    <t>15,775.60 Pkt</t>
  </si>
  <si>
    <t>07:40:52 AM</t>
  </si>
  <si>
    <t>15,849.43 Pkt</t>
  </si>
  <si>
    <t>15,779.86 Pkt</t>
  </si>
  <si>
    <t>15,765.00 Pkt</t>
  </si>
  <si>
    <t>15,758.12 Pkt</t>
  </si>
  <si>
    <t>13,750.00</t>
  </si>
  <si>
    <t>13,650.00</t>
  </si>
  <si>
    <t>13,550.00</t>
  </si>
  <si>
    <t>STOXX_OI-Tabelle</t>
  </si>
  <si>
    <t>Anh &lt;anh.tranquoc@gmx.de&gt;</t>
  </si>
  <si>
    <t xml:space="preserve">Guten Morgen Anh,
anbei die heutige STOXX OI-Tabelle.
Einen erfolgreichen Handelstag!
Mit freundlichen Grüßen,
Detlef Dieball
</t>
  </si>
  <si>
    <t>8.15</t>
  </si>
  <si>
    <t>PfadSTOXX</t>
  </si>
  <si>
    <t>STOXX Kunden bei Mail senden hinzugefügt, pdf + prof pdf zusammengefügt, Verfall wird automatisch erkannt</t>
  </si>
  <si>
    <t>13,450.00</t>
  </si>
  <si>
    <t>13,350.00</t>
  </si>
  <si>
    <t>13,250.00</t>
  </si>
  <si>
    <t>13,150.00</t>
  </si>
  <si>
    <t>13,050.00</t>
  </si>
  <si>
    <t>12,950.00</t>
  </si>
  <si>
    <t>12,850.00</t>
  </si>
  <si>
    <t>12,750.00</t>
  </si>
  <si>
    <t>12,650.00</t>
  </si>
  <si>
    <t>16.302,00 / 12.433,50</t>
  </si>
  <si>
    <t>45,09 / 14,99</t>
  </si>
  <si>
    <t>Der Versand erholgt handelstäglich, es sei denn durch höhere Gewalt kann keine Berechnung erfolgen oder nicht versendet werden (Ausfall Internet, Strom, keine bereitgestellten Daten, Krankheit, Krieg,...)</t>
  </si>
  <si>
    <t>Christoph-Maximilian Zeitler &lt;c.m.zeitler@email.de&gt;</t>
  </si>
  <si>
    <t xml:space="preserve">Guten Morgen Herr Dr. Zeitler,
anbei die heutige OI-Tabelle.
Einen erfolgreichen Handelstag!
Mit freundlichen Grüßen,
Detlef Dieball
</t>
  </si>
  <si>
    <t>Demo</t>
  </si>
  <si>
    <t>9,000.00</t>
  </si>
  <si>
    <t>Hoch / Tief (gestern)</t>
  </si>
  <si>
    <t>kid-trading@gmx.de</t>
  </si>
  <si>
    <t xml:space="preserve">Guten Morgen Herr Behr,
anbei die heutige OI-Tabelle.
Einen erfolgreichen Handelstag!
Mit freundlichen Grüßen,
Detlef Dieball
</t>
  </si>
  <si>
    <t>let
    Quelle = Web.Page(Web.Contents("https://www.eurexchange.com/ex-en/markets/idx/dax/70044!quotesSingleViewOption?callPut=Put&amp;maturityDate=20227")),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</si>
  <si>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Web.Page(Web.Contents("https://www.eurexchange.com/ex-en/markets/idx/dax/70044!quotesSingleViewOption?callPut=Call&amp;maturityDate=20227")),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</si>
  <si>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14.610,00 / 14.457,50</t>
  </si>
  <si>
    <t>23,07 / 21,98</t>
  </si>
  <si>
    <t>let
    Quelle = Web.Page(Web.Contents("https://www.eurexchange.com/ex-en/markets/idx/dax/70044!quotesSingleViewOption?callPut=Put&amp;maturityDate=20228")),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</si>
  <si>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Web.Page(Web.Contents("https://www.eurexchange.com/ex-en/markets/idx/dax/70044!quotesSingleViewOption?callPut=Call&amp;maturityDate=20228")),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</si>
  <si>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11,500.00</t>
  </si>
  <si>
    <t>-1; 07.10.2022</t>
  </si>
  <si>
    <t>Pkt *</t>
  </si>
  <si>
    <t>ende</t>
  </si>
  <si>
    <t>14,950.00</t>
  </si>
  <si>
    <t>14,850.00</t>
  </si>
  <si>
    <t>15,350.00</t>
  </si>
  <si>
    <t>15,250.00</t>
  </si>
  <si>
    <t>15,150.00</t>
  </si>
  <si>
    <t>15,050.00</t>
  </si>
  <si>
    <t>15,550.00</t>
  </si>
  <si>
    <t>15,450.00</t>
  </si>
  <si>
    <t>15,650.00</t>
  </si>
  <si>
    <t>let
    Quelle = Web.Page(Web.Contents("https://www.eurexchange.com/ex-en/markets/idx/dax/70044!quotesSingleViewOption?callPut=Call&amp;maturityDate=202301")),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</si>
  <si>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15,750.00</t>
  </si>
  <si>
    <t>0.90</t>
  </si>
  <si>
    <t>01/09/2023</t>
  </si>
  <si>
    <t>0.60</t>
  </si>
  <si>
    <t>16,050.00</t>
  </si>
  <si>
    <t>15,950.00</t>
  </si>
  <si>
    <t>15,900.00</t>
  </si>
  <si>
    <t>15,850.00</t>
  </si>
  <si>
    <t>16,200.00</t>
  </si>
  <si>
    <t>01/12/2023</t>
  </si>
  <si>
    <t>16,150.00</t>
  </si>
  <si>
    <t>16,100.00</t>
  </si>
  <si>
    <t>01/11/2023</t>
  </si>
  <si>
    <t>17,000.00</t>
  </si>
  <si>
    <t>01/13/2023</t>
  </si>
  <si>
    <t>16,800.00</t>
  </si>
  <si>
    <t>16,600.00</t>
  </si>
  <si>
    <t>16,400.00</t>
  </si>
  <si>
    <t>16,300.00</t>
  </si>
  <si>
    <t>16,250.00</t>
  </si>
  <si>
    <t>01/16/2023</t>
  </si>
  <si>
    <t>16,350.00</t>
  </si>
  <si>
    <t>01/17/2023</t>
  </si>
  <si>
    <t>16,450.00</t>
  </si>
  <si>
    <t>01/19/2023</t>
  </si>
  <si>
    <t>01/20/2023</t>
  </si>
  <si>
    <t>11,400.00</t>
  </si>
  <si>
    <t>11,200.00</t>
  </si>
  <si>
    <t>10,800.00</t>
  </si>
  <si>
    <t>10,600.00</t>
  </si>
  <si>
    <t>10,400.00</t>
  </si>
  <si>
    <t>10,200.00</t>
  </si>
  <si>
    <t>9,800.00</t>
  </si>
  <si>
    <t>9,600.00</t>
  </si>
  <si>
    <t>9,400.00</t>
  </si>
  <si>
    <t>9,200.00</t>
  </si>
  <si>
    <t>01/23/2023</t>
  </si>
  <si>
    <t>01/24/2023</t>
  </si>
  <si>
    <t>2.70</t>
  </si>
  <si>
    <t>1.60</t>
  </si>
  <si>
    <t>0.50</t>
  </si>
  <si>
    <t>01/26/2023</t>
  </si>
  <si>
    <t>1.10</t>
  </si>
  <si>
    <t>0.70</t>
  </si>
  <si>
    <t>0.10</t>
  </si>
  <si>
    <t>01/27/2023</t>
  </si>
  <si>
    <t>0.20</t>
  </si>
  <si>
    <t>0.30</t>
  </si>
  <si>
    <t>01/30/2023</t>
  </si>
  <si>
    <t>0.80</t>
  </si>
  <si>
    <t>1.00</t>
  </si>
  <si>
    <t>1.20</t>
  </si>
  <si>
    <t>02/03/2023</t>
  </si>
  <si>
    <t>2.30</t>
  </si>
  <si>
    <t>02/06/2023</t>
  </si>
  <si>
    <t>02/07/2023</t>
  </si>
  <si>
    <t>02/08/2023</t>
  </si>
  <si>
    <t>16,750.00</t>
  </si>
  <si>
    <t>16,700.00</t>
  </si>
  <si>
    <t>16,650.00</t>
  </si>
  <si>
    <t>16,550.00</t>
  </si>
  <si>
    <t>16,500.00</t>
  </si>
  <si>
    <t>02/10/2023</t>
  </si>
  <si>
    <t>02/13/2023</t>
  </si>
  <si>
    <t>02/14/2023</t>
  </si>
  <si>
    <t>02/15/2023</t>
  </si>
  <si>
    <t>1.90</t>
  </si>
  <si>
    <t>1.50</t>
  </si>
  <si>
    <t>22,000.00</t>
  </si>
  <si>
    <t>02/24/2023</t>
  </si>
  <si>
    <t>21,000.00</t>
  </si>
  <si>
    <t>20,000.00</t>
  </si>
  <si>
    <t>1.40</t>
  </si>
  <si>
    <t>19,500.00</t>
  </si>
  <si>
    <t>19,000.00</t>
  </si>
  <si>
    <t>18,600.00</t>
  </si>
  <si>
    <t>18,500.00</t>
  </si>
  <si>
    <t>18,400.00</t>
  </si>
  <si>
    <t>18,200.00</t>
  </si>
  <si>
    <t>18,000.00</t>
  </si>
  <si>
    <t>17,800.00</t>
  </si>
  <si>
    <t>17,600.00</t>
  </si>
  <si>
    <t>17,500.00</t>
  </si>
  <si>
    <t>17,400.00</t>
  </si>
  <si>
    <t>17,200.00</t>
  </si>
  <si>
    <t>17,100.00</t>
  </si>
  <si>
    <t>02/22/2023</t>
  </si>
  <si>
    <t>02/21/2023</t>
  </si>
  <si>
    <t>16,900.00</t>
  </si>
  <si>
    <t>2.50</t>
  </si>
  <si>
    <t>3.10</t>
  </si>
  <si>
    <t>02/20/2023</t>
  </si>
  <si>
    <t>02/27/2023</t>
  </si>
  <si>
    <t>02/17/2023</t>
  </si>
  <si>
    <t>01/31/2023</t>
  </si>
  <si>
    <t>12,300.00</t>
  </si>
  <si>
    <t>12,100.00</t>
  </si>
  <si>
    <t>11,900.00</t>
  </si>
  <si>
    <t>11,700.00</t>
  </si>
  <si>
    <t>11,300.00</t>
  </si>
  <si>
    <t>11,100.00</t>
  </si>
  <si>
    <t>10,900.00</t>
  </si>
  <si>
    <t>8,800.00</t>
  </si>
  <si>
    <t>8,600.00</t>
  </si>
  <si>
    <t>8,400.00</t>
  </si>
  <si>
    <t>8,200.00</t>
  </si>
  <si>
    <t>8,000.00</t>
  </si>
  <si>
    <t>7,800.00</t>
  </si>
  <si>
    <t>7,600.00</t>
  </si>
  <si>
    <t>7,400.00</t>
  </si>
  <si>
    <t>7,200.00</t>
  </si>
  <si>
    <t>7,000.00</t>
  </si>
  <si>
    <t>6,500.00</t>
  </si>
  <si>
    <t>6,000.00</t>
  </si>
  <si>
    <t>5,500.00</t>
  </si>
  <si>
    <t>5,000.00</t>
  </si>
  <si>
    <t>4,500.00</t>
  </si>
  <si>
    <t>02/28/2023</t>
  </si>
  <si>
    <t>1.30</t>
  </si>
  <si>
    <t>0.40</t>
  </si>
  <si>
    <t>03/01/2023</t>
  </si>
  <si>
    <t>5.60</t>
  </si>
  <si>
    <t>6.10</t>
  </si>
  <si>
    <t>3.50</t>
  </si>
  <si>
    <t>2.10</t>
  </si>
  <si>
    <t>03/02/2023</t>
  </si>
  <si>
    <t>03/03/2023</t>
  </si>
  <si>
    <t>03/07/2023</t>
  </si>
  <si>
    <t>16,850.00</t>
  </si>
  <si>
    <t>03/06/2023</t>
  </si>
  <si>
    <t>03/08/2023</t>
  </si>
  <si>
    <t>03/09/2023</t>
  </si>
  <si>
    <t>33.50</t>
  </si>
  <si>
    <t>8.70</t>
  </si>
  <si>
    <t>03/14/2023</t>
  </si>
  <si>
    <t>03/13/2023</t>
  </si>
  <si>
    <t>03/10/2023</t>
  </si>
  <si>
    <t>2.90</t>
  </si>
  <si>
    <t>4.00</t>
  </si>
  <si>
    <t>5.50</t>
  </si>
  <si>
    <t>7.70</t>
  </si>
  <si>
    <t>10.70</t>
  </si>
  <si>
    <t>15.00</t>
  </si>
  <si>
    <t>21.00</t>
  </si>
  <si>
    <t>29.30</t>
  </si>
  <si>
    <t>40.20</t>
  </si>
  <si>
    <t>54.10</t>
  </si>
  <si>
    <t>71.30</t>
  </si>
  <si>
    <t>92.00</t>
  </si>
  <si>
    <t>116.10</t>
  </si>
  <si>
    <t>143.70</t>
  </si>
  <si>
    <t>174.30</t>
  </si>
  <si>
    <t>207.90</t>
  </si>
  <si>
    <t>244.00</t>
  </si>
  <si>
    <t>282.30</t>
  </si>
  <si>
    <t>322.50</t>
  </si>
  <si>
    <t>364.30</t>
  </si>
  <si>
    <t>407.40</t>
  </si>
  <si>
    <t>451.80</t>
  </si>
  <si>
    <t>497.20</t>
  </si>
  <si>
    <t>543.40</t>
  </si>
  <si>
    <t>590.40</t>
  </si>
  <si>
    <t>638.10</t>
  </si>
  <si>
    <t>686.20</t>
  </si>
  <si>
    <t>734.70</t>
  </si>
  <si>
    <t>783.60</t>
  </si>
  <si>
    <t>832.60</t>
  </si>
  <si>
    <t>881.70</t>
  </si>
  <si>
    <t>931.00</t>
  </si>
  <si>
    <t>980.40</t>
  </si>
  <si>
    <t>1,029.90</t>
  </si>
  <si>
    <t>1,079.40</t>
  </si>
  <si>
    <t>1,129.00</t>
  </si>
  <si>
    <t>1,178.60</t>
  </si>
  <si>
    <t>1,228.30</t>
  </si>
  <si>
    <t>1,278.00</t>
  </si>
  <si>
    <t>1,327.80</t>
  </si>
  <si>
    <t>1,377.60</t>
  </si>
  <si>
    <t>1,427.40</t>
  </si>
  <si>
    <t>1,477.20</t>
  </si>
  <si>
    <t>1,527.00</t>
  </si>
  <si>
    <t>1,576.80</t>
  </si>
  <si>
    <t>1,626.60</t>
  </si>
  <si>
    <t>1,676.40</t>
  </si>
  <si>
    <t>1,726.20</t>
  </si>
  <si>
    <t>1,776.00</t>
  </si>
  <si>
    <t>1,825.80</t>
  </si>
  <si>
    <t>1,875.60</t>
  </si>
  <si>
    <t>1,925.50</t>
  </si>
  <si>
    <t>1,975.30</t>
  </si>
  <si>
    <t>2,025.20</t>
  </si>
  <si>
    <t>2,075.10</t>
  </si>
  <si>
    <t>2,125.00</t>
  </si>
  <si>
    <t>2,174.80</t>
  </si>
  <si>
    <t>2,224.70</t>
  </si>
  <si>
    <t>2,274.70</t>
  </si>
  <si>
    <t>2,324.60</t>
  </si>
  <si>
    <t>2,374.50</t>
  </si>
  <si>
    <t>2,424.40</t>
  </si>
  <si>
    <t>2,474.40</t>
  </si>
  <si>
    <t>2,524.30</t>
  </si>
  <si>
    <t>2,574.20</t>
  </si>
  <si>
    <t>2,624.20</t>
  </si>
  <si>
    <t>2,724.10</t>
  </si>
  <si>
    <t>2,824.00</t>
  </si>
  <si>
    <t>2,923.90</t>
  </si>
  <si>
    <t>3,023.80</t>
  </si>
  <si>
    <t>3,123.70</t>
  </si>
  <si>
    <t>3,223.70</t>
  </si>
  <si>
    <t>3,323.60</t>
  </si>
  <si>
    <t>3,423.60</t>
  </si>
  <si>
    <t>3,523.50</t>
  </si>
  <si>
    <t>3,623.50</t>
  </si>
  <si>
    <t>3,723.40</t>
  </si>
  <si>
    <t>3,823.40</t>
  </si>
  <si>
    <t>3,923.30</t>
  </si>
  <si>
    <t>4,023.30</t>
  </si>
  <si>
    <t>4,123.30</t>
  </si>
  <si>
    <t>4,223.20</t>
  </si>
  <si>
    <t>4,323.20</t>
  </si>
  <si>
    <t>4,423.10</t>
  </si>
  <si>
    <t>4,623.10</t>
  </si>
  <si>
    <t>4,823.00</t>
  </si>
  <si>
    <t>5,023.00</t>
  </si>
  <si>
    <t>5,222.90</t>
  </si>
  <si>
    <t>5,422.90</t>
  </si>
  <si>
    <t>5,622.90</t>
  </si>
  <si>
    <t>5,822.80</t>
  </si>
  <si>
    <t>6,022.80</t>
  </si>
  <si>
    <t>6,222.70</t>
  </si>
  <si>
    <t>6,422.70</t>
  </si>
  <si>
    <t>6,622.60</t>
  </si>
  <si>
    <t>6,822.60</t>
  </si>
  <si>
    <t>7,022.60</t>
  </si>
  <si>
    <t>7,222.50</t>
  </si>
  <si>
    <t>7,422.50</t>
  </si>
  <si>
    <t>7,622.40</t>
  </si>
  <si>
    <t>7,822.40</t>
  </si>
  <si>
    <t>8,022.40</t>
  </si>
  <si>
    <t>8,222.30</t>
  </si>
  <si>
    <t>8,722.20</t>
  </si>
  <si>
    <t>9,222.10</t>
  </si>
  <si>
    <t>9,722.00</t>
  </si>
  <si>
    <t>10,221.90</t>
  </si>
  <si>
    <t>10,721.80</t>
  </si>
  <si>
    <t>6,774.60</t>
  </si>
  <si>
    <t>5,774.80</t>
  </si>
  <si>
    <t>4,775.00</t>
  </si>
  <si>
    <t>4,275.10</t>
  </si>
  <si>
    <t>3,775.20</t>
  </si>
  <si>
    <t>3,375.30</t>
  </si>
  <si>
    <t>3,275.30</t>
  </si>
  <si>
    <t>3,175.40</t>
  </si>
  <si>
    <t>2,975.40</t>
  </si>
  <si>
    <t>2,775.40</t>
  </si>
  <si>
    <t>2,575.50</t>
  </si>
  <si>
    <t>2,375.50</t>
  </si>
  <si>
    <t>2,275.50</t>
  </si>
  <si>
    <t>2,175.60</t>
  </si>
  <si>
    <t>1,975.60</t>
  </si>
  <si>
    <t>1,775.60</t>
  </si>
  <si>
    <t>1,675.70</t>
  </si>
  <si>
    <t>1,625.70</t>
  </si>
  <si>
    <t>1,575.70</t>
  </si>
  <si>
    <t>1,525.70</t>
  </si>
  <si>
    <t>1,475.70</t>
  </si>
  <si>
    <t>1,425.70</t>
  </si>
  <si>
    <t>1,375.80</t>
  </si>
  <si>
    <t>1,325.80</t>
  </si>
  <si>
    <t>1,275.80</t>
  </si>
  <si>
    <t>1,225.90</t>
  </si>
  <si>
    <t>1,175.90</t>
  </si>
  <si>
    <t>1,125.90</t>
  </si>
  <si>
    <t>1,076.00</t>
  </si>
  <si>
    <t>1,026.10</t>
  </si>
  <si>
    <t>976.10</t>
  </si>
  <si>
    <t>926.30</t>
  </si>
  <si>
    <t>876.40</t>
  </si>
  <si>
    <t>826.70</t>
  </si>
  <si>
    <t>777.00</t>
  </si>
  <si>
    <t>727.40</t>
  </si>
  <si>
    <t>678.00</t>
  </si>
  <si>
    <t>628.80</t>
  </si>
  <si>
    <t>579.90</t>
  </si>
  <si>
    <t>531.40</t>
  </si>
  <si>
    <t>483.60</t>
  </si>
  <si>
    <t>436.60</t>
  </si>
  <si>
    <t>390.90</t>
  </si>
  <si>
    <t>347.00</t>
  </si>
  <si>
    <t>305.20</t>
  </si>
  <si>
    <t>266.10</t>
  </si>
  <si>
    <t>230.10</t>
  </si>
  <si>
    <t>197.30</t>
  </si>
  <si>
    <t>168.00</t>
  </si>
  <si>
    <t>142.10</t>
  </si>
  <si>
    <t>119.70</t>
  </si>
  <si>
    <t>100.40</t>
  </si>
  <si>
    <t>83.90</t>
  </si>
  <si>
    <t>70.00</t>
  </si>
  <si>
    <t>58.40</t>
  </si>
  <si>
    <t>48.60</t>
  </si>
  <si>
    <t>40.40</t>
  </si>
  <si>
    <t>27.90</t>
  </si>
  <si>
    <t>23.30</t>
  </si>
  <si>
    <t>19.50</t>
  </si>
  <si>
    <t>16.60</t>
  </si>
  <si>
    <t>14.20</t>
  </si>
  <si>
    <t>12.30</t>
  </si>
  <si>
    <t>10.90</t>
  </si>
  <si>
    <t>9.70</t>
  </si>
  <si>
    <t>7.90</t>
  </si>
  <si>
    <t>7.20</t>
  </si>
  <si>
    <t>6.60</t>
  </si>
  <si>
    <t>5.20</t>
  </si>
  <si>
    <t>4.90</t>
  </si>
  <si>
    <t>4.50</t>
  </si>
  <si>
    <t>4.30</t>
  </si>
  <si>
    <t>3.90</t>
  </si>
  <si>
    <t>3.70</t>
  </si>
  <si>
    <t>3.30</t>
  </si>
  <si>
    <t>2.20</t>
  </si>
  <si>
    <t>2.00</t>
  </si>
  <si>
    <t>1.70</t>
  </si>
  <si>
    <t>C:\Detlef\Tradematiker\Research\Optionen\OI-Abfrage</t>
  </si>
  <si>
    <t>C:\Detlef\Tradematiker\Research\Optionen\OI-Abfrage\send</t>
  </si>
  <si>
    <t>C:\Detlef\Tradematiker\Research\Optionen\OI-Abfrage\STOXX</t>
  </si>
  <si>
    <t>Ing.-Büro Dieball   Oderstr.8    01109 Dresden      OI-Tabellen@gmx.de</t>
  </si>
  <si>
    <t>let
    Quelle = Web.Page(Web.Contents("https://www.eurexchange.com/ex-en/markets/idx/dax/70044!quotesSingleViewOption?callPut=Call&amp;maturityDate=202308")),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</si>
  <si>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Web.Page(Web.Contents("https://www.eurexchange.com/ex-en/markets/idx/dax/70044!quotesSingleViewOption?callPut=Put&amp;maturityDate=202308")),
    Data1 = Quelle{1}[Data],
    #"Geänderter Typ" = Table.TransformColumnTypes(Data1,{{"Strike price", type text}, {"Vers. num.", Int64.Type}, {"Opening price", type text}, {"High", type text}, {"Low", type text}, {"Bid price", type text}, {"Bid vol", type text}, {"Ask price", type text}, {"Ask vol", type text}, {"Diff. to prev. day last", Percentage.Type}, {"Last price", type text}, {"Date", type text}, {"Time", type time}, {"Daily settlem. price", type text}, {"Traded contracts", type number}, {"Open interest (adj.)", type number}, {"Open interest date", type text}, {"Last trading day", type text}})
in
    #"Geänderter Typ"</t>
  </si>
  <si>
    <t>let
    Quelle = Web.Page(Web.Contents("https://www.eurexchange.com/exchange-de/marktdaten/statistik/online-marktstatistiken/4302!onlineStats?productGroupId=13394&amp;productId=70044&amp;viewType=3&amp;cp=Put&amp;month=08&amp;year=2023&amp;busDate=20230811")),
    Data0 = Quelle{0}[Data],
    #"Geänderter Typ" = Table.TransformColumnTypes(Data0,{{"Strike Price", type text}, {"Vers.- nummer", Int64.Type}, {"Eröffnung", type number}, {"Tageshoch", type number}, {"Tagestief", type number}, {"Letzter Preis", type number}, {"Täglicher Abrechnungspreis", type number}, {"Gehandelte Kontrakte", Int64.Type}, {"Open Interest", Int64.Type}})
in
    #"Geänderter Typ"</t>
  </si>
  <si>
    <t>let
    Quelle = Web.Page(Web.Contents("https://www.eurexchange.com/exchange-de/marktdaten/statistik/online-marktstatistiken/4302!onlineStats?productGroupId=13394&amp;productId=70044&amp;viewType=3&amp;cp=Call&amp;month=08&amp;year=2023&amp;busDate=20230811")),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</si>
  <si>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Web.Page(Web.Contents("https://www.eurexchange.com/exchange-de/marktdaten/statistik/online-marktstatistiken/4302!onlineStats?productGroupId=13394&amp;productId=70044&amp;viewType=3&amp;cp=Put&amp;month=09&amp;year=2023&amp;busDate=20230811")),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</si>
  <si>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Web.Page(Web.Contents("https://www.eurexchange.com/exchange-de/marktdaten/statistik/online-marktstatistiken/4302!onlineStats?productGroupId=13394&amp;productId=70044&amp;viewType=3&amp;cp=Call&amp;month=09&amp;year=2023&amp;busDate=20230811")),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</si>
  <si>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Web.Page(Web.Contents("https://www.eurexchange.com/exchange-de/marktdaten/statistik/online-marktstatistiken/4302!onlineStats?productGroupId=13394&amp;productId=70044&amp;viewType=3&amp;cp=Put&amp;month=08&amp;year=2023&amp;busDate=20230810")),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</si>
  <si>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let
    Quelle = Web.Page(Web.Contents("https://www.eurexchange.com/exchange-de/marktdaten/statistik/online-marktstatistiken/4302!onlineStats?productGroupId=13394&amp;productId=70044&amp;viewType=3&amp;cp=Call&amp;month=08&amp;year=2023&amp;busDate=20230810")),
    Data0 = Quelle{0}[Data],
    #"Geänderter Typ" = Table.TransformColumnTypes(Data0,{{"Strike Price", type text}, {"Vers.- nummer", type number}, {"Eröffnung", type number}, {"Tageshoch", type number}, {"Tagestief", type number}, {"Letzter Preis", type number}, {"Täglicher Abrechnungspreis", type number}, {"Gehandelte Kontrakte", type number}, {"Open Interest", type number}})
in
    #"Geänderter Typ"</t>
  </si>
  <si>
    <t>9.00</t>
  </si>
  <si>
    <t>Python auslesen der Eurexdaten via api, das Python script kopiert die Daten in diese Excel Tabelle</t>
  </si>
  <si>
    <t>PS</t>
  </si>
  <si>
    <t>10</t>
  </si>
  <si>
    <t>11</t>
  </si>
  <si>
    <t>callOrPut</t>
  </si>
  <si>
    <t>strike</t>
  </si>
  <si>
    <t>versionNumber</t>
  </si>
  <si>
    <t>volume</t>
  </si>
  <si>
    <t>openInterest</t>
  </si>
  <si>
    <t>open</t>
  </si>
  <si>
    <t>high</t>
  </si>
  <si>
    <t>low</t>
  </si>
  <si>
    <t>last</t>
  </si>
  <si>
    <t>dSettle</t>
  </si>
  <si>
    <t>Hedge fertig</t>
  </si>
  <si>
    <t>C:\Detlef\Tradematiker\Research\Optionen\OI-Abfrage\STOXX\STOXX_OI-Abfrage 2023-09-21 V9.00.xlsm</t>
  </si>
  <si>
    <t>08:51:00.000</t>
  </si>
  <si>
    <t>15.511,00 €</t>
  </si>
  <si>
    <t>08:50:00.000</t>
  </si>
  <si>
    <t>15.514,00 €</t>
  </si>
  <si>
    <t>08:49:00.000</t>
  </si>
  <si>
    <t>15.516,50 €</t>
  </si>
  <si>
    <t>08:48:00.000</t>
  </si>
  <si>
    <t>15.515,50 €</t>
  </si>
  <si>
    <t>08:47:00.000</t>
  </si>
  <si>
    <t>15.514,50 €</t>
  </si>
  <si>
    <t>08:46:00.000</t>
  </si>
  <si>
    <t>08:45:00.000</t>
  </si>
  <si>
    <t>08:44:00.000</t>
  </si>
  <si>
    <t>15.511,50 €</t>
  </si>
  <si>
    <t>08:43:00.000</t>
  </si>
  <si>
    <t>15.513,50 €</t>
  </si>
  <si>
    <t>C:\Detlef\Tradematiker\Research\Optionen\OI-Abfrage\send\OI-Abfrage 2023-9-22 V9.00.pdf</t>
  </si>
  <si>
    <t>C:\Detlef\Tradematiker\Research\Optionen\OI-Abfrage\send\STOXX OI-Abfrage 2023-9-22 V9.00.pdf</t>
  </si>
  <si>
    <t>C:\Detlef\Tradematiker\Research\Optionen\OI-Abfrage\send\Prof_OI-Tabelle2023-9-22 V9.00.pdf</t>
  </si>
  <si>
    <t>Vom 2.-6.10 bin ich im Urlaub und kann die OI-Tabelle nicht versenden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</si>
</sst>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000%"/>
    <numFmt numFmtId="166" formatCode="[$-409]d\-mmm\-yy;@"/>
    <numFmt numFmtId="167" formatCode="[$-F400]h:mm:ss\ AM/PM"/>
    <numFmt numFmtId="168" formatCode="#,##0.00\ &quot;€&quot;"/>
  </numFmts>
  <fonts count="35" x14ac:knownFonts="1">
    <font>
      <sz val="11"/>
      <color theme="1"/>
      <name val="Calibri"/>
      <family val="2"/>
      <scheme val="minor"/>
    </font>
    <font>
      <b/>
      <i/>
      <sz val="22"/>
      <color theme="1"/>
      <name val="Calibri"/>
      <family val="2"/>
      <scheme val="minor"/>
    </font>
    <font>
      <sz val="12"/>
      <color theme="1"/>
      <name val="Calibri"/>
      <family val="2"/>
      <scheme val="minor"/>
    </font>
    <font>
      <b/>
      <sz val="12"/>
      <color theme="1"/>
      <name val="Calibri"/>
      <family val="2"/>
      <scheme val="minor"/>
    </font>
    <font>
      <i/>
      <sz val="11"/>
      <color theme="1"/>
      <name val="Calibri"/>
      <family val="2"/>
      <scheme val="minor"/>
    </font>
    <font>
      <b/>
      <sz val="24"/>
      <color theme="1"/>
      <name val="Calibri"/>
      <family val="2"/>
      <scheme val="minor"/>
    </font>
    <font>
      <b/>
      <i/>
      <sz val="24"/>
      <color theme="1"/>
      <name val="Calibri"/>
      <family val="2"/>
      <scheme val="minor"/>
    </font>
    <font>
      <b/>
      <sz val="16"/>
      <color theme="1"/>
      <name val="Calibri"/>
      <family val="2"/>
      <scheme val="minor"/>
    </font>
    <font>
      <b/>
      <i/>
      <sz val="22"/>
      <color theme="1"/>
      <name val="Arial"/>
      <family val="2"/>
    </font>
    <font>
      <sz val="14"/>
      <color theme="1"/>
      <name val="Calibri"/>
      <family val="2"/>
      <scheme val="minor"/>
    </font>
    <font>
      <b/>
      <sz val="14"/>
      <color theme="1"/>
      <name val="Calibri"/>
      <family val="2"/>
      <scheme val="minor"/>
    </font>
    <font>
      <b/>
      <i/>
      <sz val="14"/>
      <color theme="1"/>
      <name val="Calibri"/>
      <family val="2"/>
      <scheme val="minor"/>
    </font>
    <font>
      <i/>
      <sz val="14"/>
      <color theme="1"/>
      <name val="Calibri"/>
      <family val="2"/>
      <scheme val="minor"/>
    </font>
    <font>
      <b/>
      <i/>
      <sz val="8"/>
      <color theme="1"/>
      <name val="Calibri"/>
      <family val="2"/>
      <scheme val="minor"/>
    </font>
    <font>
      <sz val="8"/>
      <color theme="1"/>
      <name val="Calibri"/>
      <family val="2"/>
      <scheme val="minor"/>
    </font>
    <font>
      <sz val="14"/>
      <color rgb="FF595959"/>
      <name val="Calibri"/>
      <family val="2"/>
      <scheme val="minor"/>
    </font>
    <font>
      <u/>
      <sz val="11"/>
      <color theme="10"/>
      <name val="Calibri"/>
      <family val="2"/>
      <scheme val="minor"/>
    </font>
    <font>
      <b/>
      <sz val="11"/>
      <color theme="1"/>
      <name val="Calibri"/>
      <family val="2"/>
      <scheme val="minor"/>
    </font>
    <font>
      <sz val="11"/>
      <color theme="1"/>
      <name val="Calibri"/>
      <family val="2"/>
    </font>
    <font>
      <sz val="8"/>
      <name val="Calibri"/>
      <family val="2"/>
      <scheme val="minor"/>
    </font>
    <font>
      <b/>
      <i/>
      <sz val="12"/>
      <color theme="1"/>
      <name val="Calibri"/>
      <family val="2"/>
      <scheme val="minor"/>
    </font>
    <font>
      <i/>
      <sz val="22"/>
      <color theme="1"/>
      <name val="Calibri"/>
      <family val="2"/>
      <scheme val="minor"/>
    </font>
    <font>
      <sz val="11"/>
      <color theme="1" tint="0.499984740745262"/>
      <name val="Calibri"/>
      <family val="2"/>
      <scheme val="minor"/>
    </font>
    <font>
      <sz val="11"/>
      <color theme="0"/>
      <name val="Calibri"/>
      <family val="2"/>
      <scheme val="minor"/>
    </font>
    <font>
      <b/>
      <sz val="11"/>
      <color rgb="FFFFFF00"/>
      <name val="Calibri"/>
      <family val="2"/>
      <scheme val="minor"/>
    </font>
    <font>
      <b/>
      <vertAlign val="subscript"/>
      <sz val="16"/>
      <color rgb="FF000000"/>
      <name val="Calibri"/>
      <family val="2"/>
      <scheme val="minor"/>
    </font>
    <font>
      <vertAlign val="subscript"/>
      <sz val="16"/>
      <color rgb="FF000000"/>
      <name val="Calibri"/>
      <family val="2"/>
      <scheme val="minor"/>
    </font>
    <font>
      <b/>
      <sz val="22"/>
      <color theme="4" tint="-0.499984740745262"/>
      <name val="Calibri"/>
      <family val="2"/>
      <scheme val="minor"/>
    </font>
    <font>
      <b/>
      <sz val="16"/>
      <color rgb="FF2F5496"/>
      <name val="Calibri Light"/>
      <family val="2"/>
    </font>
    <font>
      <sz val="13"/>
      <color theme="1"/>
      <name val="Calibri"/>
      <family val="2"/>
      <scheme val="minor"/>
    </font>
    <font>
      <sz val="18"/>
      <color theme="1"/>
      <name val="Calibri"/>
      <family val="2"/>
      <scheme val="minor"/>
    </font>
    <font>
      <b/>
      <sz val="18"/>
      <color rgb="FF2F5496"/>
      <name val="Calibri Light"/>
      <family val="2"/>
    </font>
    <font>
      <sz val="11"/>
      <color theme="1" tint="0.34998626667073579"/>
      <name val="Calibri"/>
      <family val="2"/>
      <scheme val="minor"/>
    </font>
    <font>
      <sz val="11"/>
      <color theme="0" tint="-0.499984740745262"/>
      <name val="Calibri"/>
      <family val="2"/>
      <scheme val="minor"/>
    </font>
    <font>
      <b/>
      <sz val="12"/>
      <color rgb="FF2F5496"/>
      <name val="Calibri Light"/>
      <family val="2"/>
    </font>
  </fonts>
  <fills count="27">
    <fill>
      <patternFill patternType="none"/>
    </fill>
    <fill>
      <patternFill patternType="gray125"/>
    </fill>
    <fill>
      <patternFill patternType="solid">
        <fgColor indexed="9"/>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FFC000"/>
        <bgColor indexed="64"/>
      </patternFill>
    </fill>
    <fill>
      <patternFill patternType="solid">
        <fgColor theme="4" tint="0.39997558519241921"/>
        <bgColor indexed="64"/>
      </patternFill>
    </fill>
    <fill>
      <patternFill patternType="solid">
        <fgColor indexed="11"/>
        <bgColor indexed="64"/>
      </patternFill>
    </fill>
    <fill>
      <patternFill patternType="solid">
        <fgColor theme="4" tint="0.59999389629810485"/>
        <bgColor indexed="64"/>
      </patternFill>
    </fill>
    <fill>
      <patternFill patternType="solid">
        <fgColor rgb="FF8BA7A6"/>
        <bgColor indexed="64"/>
      </patternFill>
    </fill>
    <fill>
      <patternFill patternType="solid">
        <fgColor rgb="FF5CB6D2"/>
        <bgColor indexed="64"/>
      </patternFill>
    </fill>
    <fill>
      <patternFill patternType="solid">
        <fgColor rgb="FF8ADE9A"/>
        <bgColor indexed="64"/>
      </patternFill>
    </fill>
    <fill>
      <patternFill patternType="solid">
        <fgColor theme="0"/>
        <bgColor indexed="64"/>
      </patternFill>
    </fill>
    <fill>
      <patternFill patternType="solid">
        <fgColor rgb="FFFFFF00"/>
        <bgColor indexed="64"/>
      </patternFill>
    </fill>
    <fill>
      <patternFill patternType="solid">
        <fgColor theme="7"/>
        <bgColor indexed="64"/>
      </patternFill>
    </fill>
    <fill>
      <patternFill patternType="solid">
        <fgColor theme="8" tint="0.39997558519241921"/>
        <bgColor indexed="64"/>
      </patternFill>
    </fill>
    <fill>
      <patternFill patternType="solid">
        <fgColor rgb="FF9BC2E6"/>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00B050"/>
        <bgColor indexed="64"/>
      </patternFill>
    </fill>
    <fill>
      <patternFill patternType="solid">
        <fgColor rgb="FFA8A400"/>
        <bgColor indexed="64"/>
      </patternFill>
    </fill>
    <fill>
      <patternFill patternType="solid">
        <fgColor rgb="FFFF4A01"/>
        <bgColor indexed="64"/>
      </patternFill>
    </fill>
    <fill>
      <patternFill patternType="solid">
        <fgColor theme="5" tint="-0.249977111117893"/>
        <bgColor indexed="64"/>
      </patternFill>
    </fill>
    <fill>
      <patternFill patternType="solid">
        <fgColor theme="0" tint="-0.249977111117893"/>
        <bgColor indexed="64"/>
      </patternFill>
    </fill>
    <fill>
      <patternFill patternType="solid">
        <fgColor theme="7" tint="-0.249977111117893"/>
        <bgColor indexed="64"/>
      </patternFill>
    </fill>
    <fill>
      <patternFill patternType="solid">
        <fgColor theme="0" tint="-0.14999847407452621"/>
        <bgColor indexed="64"/>
      </patternFill>
    </fill>
    <fill>
      <patternFill patternType="solid">
        <fgColor rgb="FFFF99FF"/>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indexed="64"/>
      </left>
      <right style="medium">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medium">
        <color indexed="64"/>
      </right>
      <top style="thin">
        <color theme="1" tint="0.499984740745262"/>
      </top>
      <bottom style="thin">
        <color theme="1" tint="0.499984740745262"/>
      </bottom>
      <diagonal/>
    </border>
    <border>
      <left/>
      <right style="thin">
        <color indexed="64"/>
      </right>
      <top style="thin">
        <color theme="1" tint="0.499984740745262"/>
      </top>
      <bottom style="thin">
        <color theme="1" tint="0.499984740745262"/>
      </bottom>
      <diagonal/>
    </border>
    <border>
      <left/>
      <right style="thin">
        <color indexed="64"/>
      </right>
      <top/>
      <bottom/>
      <diagonal/>
    </border>
    <border>
      <left style="thin">
        <color indexed="64"/>
      </left>
      <right style="medium">
        <color indexed="64"/>
      </right>
      <top style="thin">
        <color theme="1" tint="0.499984740745262"/>
      </top>
      <bottom style="thin">
        <color indexed="64"/>
      </bottom>
      <diagonal/>
    </border>
    <border>
      <left style="medium">
        <color indexed="64"/>
      </left>
      <right/>
      <top style="thin">
        <color theme="1" tint="0.499984740745262"/>
      </top>
      <bottom style="thin">
        <color indexed="64"/>
      </bottom>
      <diagonal/>
    </border>
    <border>
      <left/>
      <right/>
      <top style="thin">
        <color theme="1" tint="0.499984740745262"/>
      </top>
      <bottom style="thin">
        <color indexed="64"/>
      </bottom>
      <diagonal/>
    </border>
    <border>
      <left/>
      <right style="thin">
        <color indexed="64"/>
      </right>
      <top style="thin">
        <color theme="1" tint="0.499984740745262"/>
      </top>
      <bottom style="thin">
        <color indexed="64"/>
      </bottom>
      <diagonal/>
    </border>
    <border>
      <left/>
      <right style="medium">
        <color indexed="64"/>
      </right>
      <top style="thin">
        <color theme="1" tint="0.499984740745262"/>
      </top>
      <bottom style="thin">
        <color theme="1" tint="0.499984740745262"/>
      </bottom>
      <diagonal/>
    </border>
    <border>
      <left/>
      <right style="medium">
        <color indexed="64"/>
      </right>
      <top style="thin">
        <color theme="1" tint="0.499984740745262"/>
      </top>
      <bottom style="medium">
        <color indexed="64"/>
      </bottom>
      <diagonal/>
    </border>
  </borders>
  <cellStyleXfs count="2">
    <xf numFmtId="0" fontId="0" fillId="0" borderId="0"/>
    <xf numFmtId="0" fontId="16" fillId="0" borderId="0" applyNumberFormat="0" applyFill="0" applyBorder="0" applyAlignment="0" applyProtection="0"/>
  </cellStyleXfs>
  <cellXfs count="199">
    <xf numFmtId="0" fontId="0" fillId="0" borderId="0" xfId="0"/>
    <xf numFmtId="2" fontId="0" fillId="0" borderId="0" xfId="0" applyNumberFormat="1"/>
    <xf numFmtId="0" fontId="0" fillId="2" borderId="0" xfId="0" applyFill="1"/>
    <xf numFmtId="0" fontId="0" fillId="2" borderId="0" xfId="0" applyFill="1" applyAlignment="1">
      <alignment vertical="center"/>
    </xf>
    <xf numFmtId="3" fontId="0" fillId="2" borderId="0" xfId="0" applyNumberFormat="1" applyFill="1" applyAlignment="1">
      <alignment vertical="center"/>
    </xf>
    <xf numFmtId="164" fontId="0" fillId="2" borderId="0" xfId="0" applyNumberFormat="1" applyFill="1"/>
    <xf numFmtId="164" fontId="0" fillId="0" borderId="0" xfId="0" applyNumberFormat="1"/>
    <xf numFmtId="0" fontId="0" fillId="2" borderId="2" xfId="0" applyFill="1" applyBorder="1"/>
    <xf numFmtId="0" fontId="0" fillId="2" borderId="3" xfId="0" applyFill="1" applyBorder="1"/>
    <xf numFmtId="0" fontId="0" fillId="2" borderId="4" xfId="0" applyFill="1" applyBorder="1"/>
    <xf numFmtId="0" fontId="2" fillId="0" borderId="0" xfId="0" applyFont="1"/>
    <xf numFmtId="0" fontId="2" fillId="3" borderId="1" xfId="0" applyFont="1" applyFill="1" applyBorder="1"/>
    <xf numFmtId="3" fontId="2" fillId="3" borderId="1" xfId="0" applyNumberFormat="1" applyFont="1" applyFill="1" applyBorder="1"/>
    <xf numFmtId="165" fontId="2" fillId="4" borderId="0" xfId="0" applyNumberFormat="1" applyFont="1" applyFill="1"/>
    <xf numFmtId="0" fontId="3" fillId="0" borderId="0" xfId="0" applyFont="1"/>
    <xf numFmtId="0" fontId="3" fillId="0" borderId="0" xfId="0" quotePrefix="1" applyFont="1"/>
    <xf numFmtId="0" fontId="2" fillId="4" borderId="0" xfId="0" applyFont="1" applyFill="1"/>
    <xf numFmtId="14" fontId="0" fillId="3" borderId="1" xfId="0" applyNumberFormat="1" applyFill="1" applyBorder="1"/>
    <xf numFmtId="14" fontId="0" fillId="5" borderId="0" xfId="0" applyNumberFormat="1" applyFill="1"/>
    <xf numFmtId="0" fontId="0" fillId="0" borderId="0" xfId="0" applyAlignment="1">
      <alignment horizontal="center"/>
    </xf>
    <xf numFmtId="0" fontId="2" fillId="6" borderId="0" xfId="0" applyFont="1" applyFill="1"/>
    <xf numFmtId="0" fontId="0" fillId="2" borderId="0" xfId="0" applyFill="1" applyAlignment="1">
      <alignment horizontal="center"/>
    </xf>
    <xf numFmtId="0" fontId="3" fillId="2" borderId="0" xfId="0" applyFont="1" applyFill="1"/>
    <xf numFmtId="14" fontId="3" fillId="2" borderId="1" xfId="0" applyNumberFormat="1" applyFont="1" applyFill="1" applyBorder="1"/>
    <xf numFmtId="0" fontId="3" fillId="2" borderId="1" xfId="0" applyFont="1" applyFill="1" applyBorder="1"/>
    <xf numFmtId="0" fontId="9" fillId="0" borderId="0" xfId="0" applyFont="1"/>
    <xf numFmtId="0" fontId="3" fillId="2" borderId="11" xfId="0" applyFont="1" applyFill="1" applyBorder="1"/>
    <xf numFmtId="0" fontId="10" fillId="9" borderId="0" xfId="0" applyFont="1" applyFill="1" applyAlignment="1">
      <alignment horizontal="center"/>
    </xf>
    <xf numFmtId="0" fontId="0" fillId="2" borderId="0" xfId="0" applyFill="1" applyAlignment="1">
      <alignment horizontal="left"/>
    </xf>
    <xf numFmtId="0" fontId="0" fillId="0" borderId="0" xfId="0" applyAlignment="1">
      <alignment wrapText="1"/>
    </xf>
    <xf numFmtId="0" fontId="10" fillId="0" borderId="0" xfId="0" applyFont="1"/>
    <xf numFmtId="0" fontId="9" fillId="2" borderId="13" xfId="0" applyFont="1" applyFill="1" applyBorder="1" applyAlignment="1">
      <alignment horizontal="center"/>
    </xf>
    <xf numFmtId="1" fontId="9" fillId="2" borderId="5" xfId="0" applyNumberFormat="1" applyFont="1" applyFill="1" applyBorder="1"/>
    <xf numFmtId="1" fontId="9" fillId="2" borderId="6" xfId="0" applyNumberFormat="1" applyFont="1" applyFill="1" applyBorder="1"/>
    <xf numFmtId="1" fontId="9" fillId="2" borderId="7" xfId="0" applyNumberFormat="1" applyFont="1" applyFill="1" applyBorder="1"/>
    <xf numFmtId="1" fontId="9" fillId="2" borderId="8" xfId="0" applyNumberFormat="1" applyFont="1" applyFill="1" applyBorder="1"/>
    <xf numFmtId="1" fontId="9" fillId="2" borderId="0" xfId="0" applyNumberFormat="1" applyFont="1" applyFill="1"/>
    <xf numFmtId="1" fontId="9" fillId="2" borderId="9" xfId="0" applyNumberFormat="1" applyFont="1" applyFill="1" applyBorder="1"/>
    <xf numFmtId="0" fontId="9" fillId="2" borderId="14" xfId="0" applyFont="1" applyFill="1" applyBorder="1" applyAlignment="1">
      <alignment horizontal="center"/>
    </xf>
    <xf numFmtId="1" fontId="9" fillId="2" borderId="10" xfId="0" applyNumberFormat="1" applyFont="1" applyFill="1" applyBorder="1"/>
    <xf numFmtId="1" fontId="9" fillId="2" borderId="11" xfId="0" applyNumberFormat="1" applyFont="1" applyFill="1" applyBorder="1"/>
    <xf numFmtId="1" fontId="9" fillId="2" borderId="12" xfId="0" applyNumberFormat="1" applyFont="1" applyFill="1" applyBorder="1"/>
    <xf numFmtId="0" fontId="9" fillId="11" borderId="0" xfId="0" applyFont="1" applyFill="1" applyAlignment="1">
      <alignment horizontal="left"/>
    </xf>
    <xf numFmtId="0" fontId="9" fillId="10" borderId="0" xfId="0" applyFont="1" applyFill="1" applyAlignment="1">
      <alignment horizontal="left"/>
    </xf>
    <xf numFmtId="0" fontId="9" fillId="2" borderId="0" xfId="0" applyFont="1" applyFill="1"/>
    <xf numFmtId="0" fontId="0" fillId="12" borderId="0" xfId="0" applyFill="1"/>
    <xf numFmtId="14" fontId="10" fillId="2" borderId="1" xfId="0" applyNumberFormat="1" applyFont="1" applyFill="1" applyBorder="1"/>
    <xf numFmtId="0" fontId="10" fillId="2" borderId="17" xfId="0" applyFont="1" applyFill="1" applyBorder="1"/>
    <xf numFmtId="0" fontId="10" fillId="2" borderId="13" xfId="0" applyFont="1" applyFill="1" applyBorder="1"/>
    <xf numFmtId="0" fontId="10" fillId="2" borderId="14" xfId="0" applyFont="1" applyFill="1" applyBorder="1"/>
    <xf numFmtId="0" fontId="6" fillId="0" borderId="0" xfId="0" applyFont="1" applyAlignment="1">
      <alignment wrapText="1"/>
    </xf>
    <xf numFmtId="0" fontId="6" fillId="12" borderId="0" xfId="0" applyFont="1" applyFill="1" applyAlignment="1">
      <alignment wrapText="1"/>
    </xf>
    <xf numFmtId="0" fontId="0" fillId="12" borderId="0" xfId="0" applyFill="1" applyAlignment="1">
      <alignment horizontal="center"/>
    </xf>
    <xf numFmtId="0" fontId="10" fillId="12" borderId="0" xfId="0" applyFont="1" applyFill="1"/>
    <xf numFmtId="0" fontId="0" fillId="12" borderId="21" xfId="0" applyFill="1" applyBorder="1"/>
    <xf numFmtId="0" fontId="10" fillId="13" borderId="0" xfId="0" applyFont="1" applyFill="1"/>
    <xf numFmtId="0" fontId="0" fillId="13" borderId="0" xfId="0" applyFill="1"/>
    <xf numFmtId="14" fontId="0" fillId="0" borderId="0" xfId="0" applyNumberFormat="1"/>
    <xf numFmtId="49" fontId="0" fillId="0" borderId="0" xfId="0" applyNumberFormat="1" applyAlignment="1">
      <alignment horizontal="center"/>
    </xf>
    <xf numFmtId="49" fontId="0" fillId="14" borderId="0" xfId="0" applyNumberFormat="1" applyFill="1" applyAlignment="1">
      <alignment horizontal="center"/>
    </xf>
    <xf numFmtId="49" fontId="0" fillId="12" borderId="0" xfId="0" applyNumberFormat="1" applyFill="1" applyAlignment="1">
      <alignment horizontal="center"/>
    </xf>
    <xf numFmtId="0" fontId="2" fillId="12" borderId="0" xfId="0" applyFont="1" applyFill="1"/>
    <xf numFmtId="166" fontId="2" fillId="0" borderId="0" xfId="0" applyNumberFormat="1" applyFont="1"/>
    <xf numFmtId="0" fontId="16" fillId="0" borderId="0" xfId="1"/>
    <xf numFmtId="0" fontId="17" fillId="16" borderId="0" xfId="0" applyFont="1" applyFill="1"/>
    <xf numFmtId="49" fontId="0" fillId="17" borderId="0" xfId="0" applyNumberFormat="1" applyFill="1" applyAlignment="1">
      <alignment horizontal="center"/>
    </xf>
    <xf numFmtId="0" fontId="0" fillId="5" borderId="0" xfId="0" applyFill="1" applyAlignment="1">
      <alignment horizontal="center"/>
    </xf>
    <xf numFmtId="10" fontId="2" fillId="0" borderId="0" xfId="0" applyNumberFormat="1" applyFont="1"/>
    <xf numFmtId="0" fontId="2" fillId="18" borderId="0" xfId="0" applyFont="1" applyFill="1"/>
    <xf numFmtId="0" fontId="0" fillId="19" borderId="0" xfId="0" applyFill="1"/>
    <xf numFmtId="0" fontId="2" fillId="13" borderId="0" xfId="0" applyFont="1" applyFill="1"/>
    <xf numFmtId="0" fontId="18" fillId="2" borderId="0" xfId="0" applyFont="1" applyFill="1" applyAlignment="1">
      <alignment horizontal="left"/>
    </xf>
    <xf numFmtId="0" fontId="0" fillId="2" borderId="22" xfId="0" applyFill="1" applyBorder="1" applyAlignment="1">
      <alignment horizontal="center" vertical="center"/>
    </xf>
    <xf numFmtId="0" fontId="17" fillId="2" borderId="22" xfId="0" applyFont="1" applyFill="1" applyBorder="1" applyAlignment="1">
      <alignment wrapText="1"/>
    </xf>
    <xf numFmtId="167" fontId="0" fillId="0" borderId="0" xfId="0" applyNumberFormat="1"/>
    <xf numFmtId="1" fontId="9" fillId="2" borderId="6" xfId="0" applyNumberFormat="1" applyFont="1" applyFill="1" applyBorder="1" applyAlignment="1">
      <alignment vertical="center"/>
    </xf>
    <xf numFmtId="1" fontId="9" fillId="2" borderId="5" xfId="0" applyNumberFormat="1" applyFont="1" applyFill="1" applyBorder="1" applyAlignment="1">
      <alignment vertical="center"/>
    </xf>
    <xf numFmtId="1" fontId="9" fillId="2" borderId="8" xfId="0" applyNumberFormat="1" applyFont="1" applyFill="1" applyBorder="1" applyAlignment="1">
      <alignment vertical="center"/>
    </xf>
    <xf numFmtId="1" fontId="9" fillId="2" borderId="23" xfId="0" applyNumberFormat="1" applyFont="1" applyFill="1" applyBorder="1" applyAlignment="1">
      <alignment vertical="center"/>
    </xf>
    <xf numFmtId="1" fontId="9" fillId="2" borderId="24" xfId="0" applyNumberFormat="1" applyFont="1" applyFill="1" applyBorder="1" applyAlignment="1">
      <alignment vertical="center"/>
    </xf>
    <xf numFmtId="1" fontId="9" fillId="2" borderId="0" xfId="0" applyNumberFormat="1" applyFont="1" applyFill="1" applyAlignment="1">
      <alignment vertical="center"/>
    </xf>
    <xf numFmtId="14" fontId="10" fillId="2" borderId="31" xfId="0" applyNumberFormat="1" applyFont="1" applyFill="1" applyBorder="1"/>
    <xf numFmtId="0" fontId="9" fillId="2" borderId="32" xfId="0" applyFont="1" applyFill="1" applyBorder="1" applyAlignment="1">
      <alignment horizontal="center" vertical="center"/>
    </xf>
    <xf numFmtId="1" fontId="9" fillId="2" borderId="33" xfId="0" applyNumberFormat="1" applyFont="1" applyFill="1" applyBorder="1" applyAlignment="1">
      <alignment vertical="center"/>
    </xf>
    <xf numFmtId="0" fontId="9" fillId="2" borderId="34" xfId="0" applyFont="1" applyFill="1" applyBorder="1" applyAlignment="1">
      <alignment horizontal="center" vertical="center"/>
    </xf>
    <xf numFmtId="1" fontId="9" fillId="2" borderId="35" xfId="0" applyNumberFormat="1" applyFont="1" applyFill="1" applyBorder="1" applyAlignment="1">
      <alignment vertical="center"/>
    </xf>
    <xf numFmtId="0" fontId="9" fillId="2" borderId="28" xfId="0" applyFont="1" applyFill="1" applyBorder="1" applyAlignment="1">
      <alignment horizontal="center" vertical="center"/>
    </xf>
    <xf numFmtId="1" fontId="9" fillId="2" borderId="36" xfId="0" applyNumberFormat="1" applyFont="1" applyFill="1" applyBorder="1" applyAlignment="1">
      <alignment vertical="center"/>
    </xf>
    <xf numFmtId="0" fontId="9" fillId="2" borderId="37" xfId="0" applyFont="1" applyFill="1" applyBorder="1" applyAlignment="1">
      <alignment horizontal="center" vertical="center"/>
    </xf>
    <xf numFmtId="1" fontId="9" fillId="2" borderId="38" xfId="0" applyNumberFormat="1" applyFont="1" applyFill="1" applyBorder="1" applyAlignment="1">
      <alignment vertical="center"/>
    </xf>
    <xf numFmtId="1" fontId="9" fillId="2" borderId="39" xfId="0" applyNumberFormat="1" applyFont="1" applyFill="1" applyBorder="1" applyAlignment="1">
      <alignment vertical="center"/>
    </xf>
    <xf numFmtId="1" fontId="9" fillId="2" borderId="40" xfId="0" applyNumberFormat="1" applyFont="1" applyFill="1" applyBorder="1" applyAlignment="1">
      <alignment vertical="center"/>
    </xf>
    <xf numFmtId="0" fontId="9" fillId="2" borderId="0" xfId="0" applyFont="1" applyFill="1" applyAlignment="1">
      <alignment horizontal="center"/>
    </xf>
    <xf numFmtId="0" fontId="9" fillId="0" borderId="0" xfId="0" applyFont="1" applyAlignment="1">
      <alignment horizontal="left"/>
    </xf>
    <xf numFmtId="1" fontId="9" fillId="2" borderId="7" xfId="0" applyNumberFormat="1" applyFont="1" applyFill="1" applyBorder="1" applyAlignment="1">
      <alignment vertical="center"/>
    </xf>
    <xf numFmtId="1" fontId="9" fillId="2" borderId="41" xfId="0" applyNumberFormat="1" applyFont="1" applyFill="1" applyBorder="1" applyAlignment="1">
      <alignment vertical="center"/>
    </xf>
    <xf numFmtId="1" fontId="9" fillId="2" borderId="42" xfId="0" applyNumberFormat="1" applyFont="1" applyFill="1" applyBorder="1" applyAlignment="1">
      <alignment vertical="center"/>
    </xf>
    <xf numFmtId="14" fontId="10" fillId="2" borderId="13" xfId="0" applyNumberFormat="1" applyFont="1" applyFill="1" applyBorder="1"/>
    <xf numFmtId="14" fontId="10" fillId="2" borderId="0" xfId="0" applyNumberFormat="1" applyFont="1" applyFill="1"/>
    <xf numFmtId="0" fontId="0" fillId="0" borderId="0" xfId="0" applyAlignment="1">
      <alignment vertical="center"/>
    </xf>
    <xf numFmtId="0" fontId="0" fillId="0" borderId="0" xfId="0" applyAlignment="1">
      <alignment vertical="center" wrapText="1"/>
    </xf>
    <xf numFmtId="10" fontId="0" fillId="0" borderId="0" xfId="0" applyNumberFormat="1"/>
    <xf numFmtId="1" fontId="9" fillId="2" borderId="32" xfId="0" applyNumberFormat="1" applyFont="1" applyFill="1" applyBorder="1" applyAlignment="1">
      <alignment horizontal="center" vertical="center"/>
    </xf>
    <xf numFmtId="2" fontId="3" fillId="20" borderId="0" xfId="0" applyNumberFormat="1" applyFont="1" applyFill="1"/>
    <xf numFmtId="0" fontId="17" fillId="2" borderId="22" xfId="0" applyFont="1" applyFill="1" applyBorder="1"/>
    <xf numFmtId="0" fontId="0" fillId="2" borderId="5" xfId="0" applyFill="1" applyBorder="1"/>
    <xf numFmtId="0" fontId="0" fillId="2" borderId="7" xfId="0" applyFill="1" applyBorder="1"/>
    <xf numFmtId="0" fontId="0" fillId="2" borderId="10" xfId="0" applyFill="1" applyBorder="1"/>
    <xf numFmtId="0" fontId="0" fillId="2" borderId="12" xfId="0" applyFill="1" applyBorder="1"/>
    <xf numFmtId="0" fontId="22" fillId="2" borderId="0" xfId="0" applyFont="1" applyFill="1" applyAlignment="1">
      <alignment horizontal="left"/>
    </xf>
    <xf numFmtId="0" fontId="22" fillId="2" borderId="0" xfId="0" applyFont="1" applyFill="1"/>
    <xf numFmtId="4" fontId="2" fillId="0" borderId="0" xfId="0" applyNumberFormat="1" applyFont="1"/>
    <xf numFmtId="165" fontId="2" fillId="0" borderId="0" xfId="0" applyNumberFormat="1" applyFont="1"/>
    <xf numFmtId="1" fontId="23" fillId="2" borderId="0" xfId="0" applyNumberFormat="1" applyFont="1" applyFill="1" applyAlignment="1">
      <alignment vertical="center"/>
    </xf>
    <xf numFmtId="0" fontId="23" fillId="2" borderId="0" xfId="0" applyFont="1" applyFill="1" applyAlignment="1">
      <alignment vertical="center"/>
    </xf>
    <xf numFmtId="0" fontId="16" fillId="0" borderId="0" xfId="1" quotePrefix="1"/>
    <xf numFmtId="4" fontId="2" fillId="0" borderId="0" xfId="0" quotePrefix="1" applyNumberFormat="1" applyFont="1"/>
    <xf numFmtId="0" fontId="15" fillId="0" borderId="0" xfId="0" applyFont="1" applyAlignment="1">
      <alignment horizontal="left" vertical="center" readingOrder="1"/>
    </xf>
    <xf numFmtId="0" fontId="2" fillId="21" borderId="0" xfId="0" applyFont="1" applyFill="1"/>
    <xf numFmtId="4" fontId="2" fillId="21" borderId="1" xfId="0" applyNumberFormat="1" applyFont="1" applyFill="1" applyBorder="1" applyAlignment="1">
      <alignment wrapText="1"/>
    </xf>
    <xf numFmtId="0" fontId="0" fillId="0" borderId="0" xfId="0" applyAlignment="1">
      <alignment vertical="top"/>
    </xf>
    <xf numFmtId="0" fontId="0" fillId="21" borderId="0" xfId="0" applyFill="1"/>
    <xf numFmtId="0" fontId="17" fillId="21" borderId="0" xfId="0" applyFont="1" applyFill="1"/>
    <xf numFmtId="0" fontId="24" fillId="21" borderId="0" xfId="0" applyFont="1" applyFill="1"/>
    <xf numFmtId="0" fontId="25" fillId="0" borderId="0" xfId="0" applyFont="1" applyAlignment="1">
      <alignment horizontal="left" vertical="top" readingOrder="1"/>
    </xf>
    <xf numFmtId="0" fontId="20" fillId="0" borderId="0" xfId="0" applyFont="1" applyAlignment="1">
      <alignment horizontal="left" vertical="top" wrapText="1"/>
    </xf>
    <xf numFmtId="0" fontId="0" fillId="0" borderId="0" xfId="0" applyAlignment="1">
      <alignment horizontal="left" vertical="top" wrapText="1"/>
    </xf>
    <xf numFmtId="0" fontId="26" fillId="0" borderId="0" xfId="0" applyFont="1" applyAlignment="1">
      <alignment horizontal="left" vertical="center" readingOrder="1"/>
    </xf>
    <xf numFmtId="0" fontId="26" fillId="0" borderId="0" xfId="0" applyFont="1" applyAlignment="1">
      <alignment vertical="center" readingOrder="1"/>
    </xf>
    <xf numFmtId="0" fontId="26" fillId="0" borderId="0" xfId="0" applyFont="1" applyAlignment="1">
      <alignment vertical="center" wrapText="1" readingOrder="1"/>
    </xf>
    <xf numFmtId="0" fontId="17" fillId="0" borderId="0" xfId="0" applyFont="1" applyAlignment="1">
      <alignment horizontal="left" vertical="top" wrapText="1"/>
    </xf>
    <xf numFmtId="0" fontId="2" fillId="22" borderId="0" xfId="0" applyFont="1" applyFill="1"/>
    <xf numFmtId="10" fontId="2" fillId="18" borderId="0" xfId="0" applyNumberFormat="1" applyFont="1" applyFill="1"/>
    <xf numFmtId="0" fontId="27" fillId="0" borderId="0" xfId="0" applyFont="1"/>
    <xf numFmtId="0" fontId="28" fillId="0" borderId="0" xfId="0" applyFont="1" applyAlignment="1">
      <alignment vertical="center"/>
    </xf>
    <xf numFmtId="0" fontId="29" fillId="0" borderId="0" xfId="0" applyFont="1"/>
    <xf numFmtId="0" fontId="30" fillId="0" borderId="0" xfId="0" applyFont="1"/>
    <xf numFmtId="0" fontId="31" fillId="0" borderId="0" xfId="0" applyFont="1" applyAlignment="1">
      <alignment vertical="center"/>
    </xf>
    <xf numFmtId="0" fontId="0" fillId="0" borderId="0" xfId="0" applyAlignment="1">
      <alignment horizontal="left" vertical="center"/>
    </xf>
    <xf numFmtId="0" fontId="0" fillId="23" borderId="0" xfId="0" applyFill="1"/>
    <xf numFmtId="0" fontId="2" fillId="24" borderId="0" xfId="0" applyFont="1" applyFill="1"/>
    <xf numFmtId="14" fontId="33" fillId="25" borderId="0" xfId="0" applyNumberFormat="1" applyFont="1" applyFill="1"/>
    <xf numFmtId="0" fontId="34" fillId="0" borderId="0" xfId="0" applyFont="1" applyAlignment="1">
      <alignment vertical="center"/>
    </xf>
    <xf numFmtId="0" fontId="2" fillId="26" borderId="0" xfId="0" applyFont="1" applyFill="1"/>
    <xf numFmtId="17" fontId="0" fillId="0" borderId="0" xfId="0" applyNumberFormat="1"/>
    <xf numFmtId="168" fontId="0" fillId="0" borderId="0" xfId="0" applyNumberFormat="1"/>
    <xf numFmtId="0" fontId="0" fillId="0" borderId="0" xfId="0" quotePrefix="1"/>
    <xf numFmtId="0" fontId="0" fillId="0" borderId="0" xfId="0" applyNumberFormat="1"/>
    <xf numFmtId="0" fontId="0" fillId="13" borderId="0" xfId="0" applyFill="1" applyAlignment="1"/>
    <xf numFmtId="0" fontId="0" fillId="2" borderId="0" xfId="0" applyFill="1" applyAlignment="1">
      <alignment horizontal="center"/>
    </xf>
    <xf numFmtId="0" fontId="17" fillId="0" borderId="22" xfId="0" applyFont="1" applyBorder="1" applyAlignment="1">
      <alignment horizontal="center" vertical="top"/>
    </xf>
    <xf numFmtId="0" fontId="32" fillId="0" borderId="0" xfId="0" applyFont="1" applyAlignment="1">
      <alignment horizontal="center"/>
    </xf>
    <xf numFmtId="0" fontId="1" fillId="0" borderId="0" xfId="0" applyFont="1" applyAlignment="1">
      <alignment horizontal="center" vertical="top" wrapText="1"/>
    </xf>
    <xf numFmtId="14" fontId="5" fillId="0" borderId="0" xfId="0" applyNumberFormat="1" applyFont="1" applyAlignment="1">
      <alignment horizontal="left" vertical="top"/>
    </xf>
    <xf numFmtId="0" fontId="5" fillId="0" borderId="0" xfId="0" applyFont="1" applyAlignment="1">
      <alignment horizontal="left" vertical="top"/>
    </xf>
    <xf numFmtId="0" fontId="0" fillId="7" borderId="0" xfId="0" applyFill="1" applyAlignment="1">
      <alignment horizontal="center" wrapText="1"/>
    </xf>
    <xf numFmtId="0" fontId="0" fillId="0" borderId="0" xfId="0" applyAlignment="1">
      <alignment horizontal="left" wrapText="1"/>
    </xf>
    <xf numFmtId="0" fontId="17" fillId="15" borderId="0" xfId="0" applyFont="1" applyFill="1" applyAlignment="1">
      <alignment horizontal="center"/>
    </xf>
    <xf numFmtId="0" fontId="16" fillId="0" borderId="0" xfId="1" applyAlignment="1">
      <alignment horizontal="left" wrapText="1"/>
    </xf>
    <xf numFmtId="0" fontId="17" fillId="16" borderId="0" xfId="0" applyFont="1" applyFill="1" applyAlignment="1">
      <alignment horizontal="center"/>
    </xf>
    <xf numFmtId="0" fontId="17" fillId="23" borderId="0" xfId="0" applyFont="1" applyFill="1" applyAlignment="1">
      <alignment horizontal="center" vertical="top"/>
    </xf>
    <xf numFmtId="0" fontId="17" fillId="16" borderId="0" xfId="0" applyFont="1" applyFill="1" applyAlignment="1">
      <alignment horizontal="center" vertical="center"/>
    </xf>
    <xf numFmtId="0" fontId="13" fillId="0" borderId="0" xfId="0" applyFont="1" applyAlignment="1">
      <alignment horizontal="center" wrapText="1"/>
    </xf>
    <xf numFmtId="0" fontId="9" fillId="2" borderId="15" xfId="0" applyFont="1" applyFill="1" applyBorder="1" applyAlignment="1">
      <alignment horizontal="center" vertical="top" wrapText="1"/>
    </xf>
    <xf numFmtId="0" fontId="9" fillId="2" borderId="16" xfId="0" applyFont="1" applyFill="1" applyBorder="1" applyAlignment="1">
      <alignment horizontal="center" vertical="top" wrapText="1"/>
    </xf>
    <xf numFmtId="0" fontId="9" fillId="2" borderId="17" xfId="0" applyFont="1" applyFill="1" applyBorder="1" applyAlignment="1">
      <alignment horizontal="center" vertical="top" wrapText="1"/>
    </xf>
    <xf numFmtId="0" fontId="7" fillId="2" borderId="15" xfId="0" applyFont="1" applyFill="1" applyBorder="1" applyAlignment="1">
      <alignment horizontal="center"/>
    </xf>
    <xf numFmtId="0" fontId="7" fillId="2" borderId="16" xfId="0" applyFont="1" applyFill="1" applyBorder="1" applyAlignment="1">
      <alignment horizontal="center"/>
    </xf>
    <xf numFmtId="0" fontId="7" fillId="2" borderId="17" xfId="0" applyFont="1" applyFill="1" applyBorder="1" applyAlignment="1">
      <alignment horizontal="center"/>
    </xf>
    <xf numFmtId="0" fontId="1" fillId="12" borderId="19" xfId="0" applyFont="1" applyFill="1" applyBorder="1" applyAlignment="1">
      <alignment horizontal="center" vertical="top" wrapText="1"/>
    </xf>
    <xf numFmtId="0" fontId="1" fillId="12" borderId="20" xfId="0" applyFont="1" applyFill="1" applyBorder="1" applyAlignment="1">
      <alignment horizontal="center" vertical="top" wrapText="1"/>
    </xf>
    <xf numFmtId="14" fontId="8" fillId="12" borderId="20" xfId="0" applyNumberFormat="1" applyFont="1" applyFill="1" applyBorder="1" applyAlignment="1">
      <alignment horizontal="center" vertical="top"/>
    </xf>
    <xf numFmtId="0" fontId="8" fillId="12" borderId="20" xfId="0" applyFont="1" applyFill="1" applyBorder="1" applyAlignment="1">
      <alignment horizontal="center" vertical="top"/>
    </xf>
    <xf numFmtId="0" fontId="6" fillId="8" borderId="8" xfId="0" applyFont="1" applyFill="1" applyBorder="1" applyAlignment="1">
      <alignment horizontal="center" vertical="center" wrapText="1"/>
    </xf>
    <xf numFmtId="0" fontId="6" fillId="8" borderId="0" xfId="0" applyFont="1" applyFill="1" applyAlignment="1">
      <alignment horizontal="center" vertical="center" wrapText="1"/>
    </xf>
    <xf numFmtId="0" fontId="5" fillId="2" borderId="0" xfId="0" applyFont="1" applyFill="1" applyAlignment="1">
      <alignment horizontal="center" vertical="center"/>
    </xf>
    <xf numFmtId="0" fontId="5" fillId="2" borderId="11" xfId="0" applyFont="1" applyFill="1" applyBorder="1" applyAlignment="1">
      <alignment horizontal="center" vertical="center"/>
    </xf>
    <xf numFmtId="0" fontId="10" fillId="2" borderId="18" xfId="0" applyFont="1" applyFill="1" applyBorder="1" applyAlignment="1">
      <alignment horizontal="center"/>
    </xf>
    <xf numFmtId="0" fontId="10" fillId="2" borderId="13" xfId="0" applyFont="1" applyFill="1" applyBorder="1" applyAlignment="1">
      <alignment horizontal="center"/>
    </xf>
    <xf numFmtId="0" fontId="10" fillId="2" borderId="14" xfId="0" applyFont="1" applyFill="1" applyBorder="1" applyAlignment="1">
      <alignment horizontal="center"/>
    </xf>
    <xf numFmtId="0" fontId="6" fillId="8" borderId="0" xfId="0" applyFont="1" applyFill="1" applyAlignment="1">
      <alignment horizontal="center" wrapText="1"/>
    </xf>
    <xf numFmtId="0" fontId="0" fillId="2" borderId="0" xfId="0" applyFill="1" applyAlignment="1">
      <alignment horizontal="center" wrapText="1"/>
    </xf>
    <xf numFmtId="0" fontId="0" fillId="2" borderId="0" xfId="0" applyFill="1" applyAlignment="1">
      <alignment horizontal="center"/>
    </xf>
    <xf numFmtId="0" fontId="0" fillId="2" borderId="22" xfId="0" applyFill="1" applyBorder="1" applyAlignment="1">
      <alignment horizontal="center"/>
    </xf>
    <xf numFmtId="0" fontId="10" fillId="2" borderId="25" xfId="0" applyFont="1" applyFill="1" applyBorder="1" applyAlignment="1">
      <alignment horizontal="center"/>
    </xf>
    <xf numFmtId="0" fontId="10" fillId="2" borderId="28" xfId="0" applyFont="1" applyFill="1" applyBorder="1" applyAlignment="1">
      <alignment horizontal="center"/>
    </xf>
    <xf numFmtId="0" fontId="10" fillId="2" borderId="30" xfId="0" applyFont="1" applyFill="1" applyBorder="1" applyAlignment="1">
      <alignment horizontal="center"/>
    </xf>
    <xf numFmtId="0" fontId="5" fillId="2" borderId="26" xfId="0" applyFont="1" applyFill="1" applyBorder="1" applyAlignment="1">
      <alignment horizontal="center" vertical="center"/>
    </xf>
    <xf numFmtId="0" fontId="5" fillId="2" borderId="27" xfId="0" applyFont="1" applyFill="1" applyBorder="1" applyAlignment="1">
      <alignment horizontal="center" vertical="center"/>
    </xf>
    <xf numFmtId="0" fontId="5" fillId="2" borderId="29"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10" xfId="0" applyFont="1" applyFill="1" applyBorder="1" applyAlignment="1">
      <alignment horizontal="center" vertical="center"/>
    </xf>
    <xf numFmtId="0" fontId="5" fillId="2" borderId="12" xfId="0" applyFont="1" applyFill="1" applyBorder="1" applyAlignment="1">
      <alignment horizontal="center" vertical="center"/>
    </xf>
    <xf numFmtId="0" fontId="0" fillId="0" borderId="0" xfId="0" applyAlignment="1">
      <alignment horizontal="left" vertical="top" wrapText="1"/>
    </xf>
    <xf numFmtId="0" fontId="0" fillId="0" borderId="0" xfId="0" applyAlignment="1">
      <alignment horizontal="center"/>
    </xf>
    <xf numFmtId="0" fontId="9" fillId="2" borderId="0" xfId="0" applyFont="1" applyFill="1" applyAlignment="1">
      <alignment horizontal="center" vertical="top" wrapText="1"/>
    </xf>
    <xf numFmtId="0" fontId="21" fillId="12" borderId="0" xfId="0" applyFont="1" applyFill="1" applyAlignment="1">
      <alignment horizontal="center" vertical="top" wrapText="1"/>
    </xf>
  </cellXfs>
  <cellStyles count="2">
    <cellStyle name="Link" xfId="1" builtinId="8"/>
    <cellStyle name="Standard" xfId="0" builtinId="0"/>
  </cellStyles>
  <dxfs count="181">
    <dxf>
      <numFmt numFmtId="0" formatCode="General"/>
    </dxf>
    <dxf>
      <numFmt numFmtId="0" formatCode="General"/>
    </dxf>
    <dxf>
      <numFmt numFmtId="0" formatCode="General"/>
    </dxf>
    <dxf>
      <numFmt numFmtId="167" formatCode="[$-F400]h:mm:ss\ AM/PM"/>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ill>
        <patternFill>
          <bgColor rgb="FFFFC000"/>
        </patternFill>
      </fill>
    </dxf>
    <dxf>
      <fill>
        <patternFill>
          <bgColor rgb="FFFFFF00"/>
        </patternFill>
      </fill>
    </dxf>
    <dxf>
      <fill>
        <patternFill>
          <bgColor rgb="FFFFFF00"/>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auto="1"/>
      </font>
      <fill>
        <patternFill>
          <bgColor rgb="FFFFFF00"/>
        </patternFill>
      </fill>
    </dxf>
    <dxf>
      <font>
        <color auto="1"/>
      </font>
      <fill>
        <patternFill>
          <bgColor theme="8" tint="0.39994506668294322"/>
        </patternFill>
      </fill>
    </dxf>
    <dxf>
      <font>
        <color auto="1"/>
      </font>
      <fill>
        <patternFill>
          <bgColor rgb="FF8ADE9A"/>
        </patternFill>
      </fill>
    </dxf>
    <dxf>
      <font>
        <color auto="1"/>
      </font>
      <fill>
        <patternFill>
          <bgColor rgb="FF5CB6D2"/>
        </patternFill>
      </fill>
    </dxf>
    <dxf>
      <font>
        <color auto="1"/>
      </font>
      <fill>
        <patternFill>
          <bgColor rgb="FF8ADE9A"/>
        </patternFill>
      </fill>
    </dxf>
    <dxf>
      <font>
        <color auto="1"/>
      </font>
      <fill>
        <patternFill>
          <bgColor rgb="FF5CB6D2"/>
        </patternFill>
      </fill>
    </dxf>
    <dxf>
      <font>
        <color theme="1"/>
      </font>
      <fill>
        <patternFill>
          <bgColor rgb="FF8ADE9A"/>
        </patternFill>
      </fill>
    </dxf>
    <dxf>
      <font>
        <color theme="1"/>
      </font>
      <fill>
        <patternFill>
          <bgColor rgb="FF5CB6D2"/>
        </patternFill>
      </fill>
    </dxf>
    <dxf>
      <font>
        <color theme="1"/>
      </font>
      <fill>
        <patternFill>
          <bgColor rgb="FF8ADE9A"/>
        </patternFill>
      </fill>
    </dxf>
    <dxf>
      <font>
        <color theme="1"/>
      </font>
      <fill>
        <patternFill>
          <bgColor rgb="FF5CB6D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7" formatCode="[$-F400]h:mm:ss\ AM/P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99FF"/>
      <color rgb="FFFF4A01"/>
      <color rgb="FFFF00FF"/>
      <color rgb="FF5DFFA6"/>
      <color rgb="FFFFFFFF"/>
      <color rgb="FF9BC2E6"/>
      <color rgb="FFA8A400"/>
      <color rgb="FFAEE8B9"/>
      <color rgb="FF8ADE9A"/>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chartsheet" Target="chartsheets/sheet1.xml"/><Relationship Id="rId34" Type="http://schemas.openxmlformats.org/officeDocument/2006/relationships/worksheet" Target="worksheets/sheet32.xml"/><Relationship Id="rId42" Type="http://schemas.openxmlformats.org/officeDocument/2006/relationships/theme" Target="theme/theme1.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29.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hartsheet" Target="chartsheets/sheet2.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connections" Target="connection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image" Target="../media/image14.JPG"/></Relationships>
</file>

<file path=xl/charts/_rels/chart2.xml.rels><?xml version="1.0" encoding="UTF-8" standalone="yes"?>
<Relationships xmlns="http://schemas.openxmlformats.org/package/2006/relationships"><Relationship Id="rId1" Type="http://schemas.openxmlformats.org/officeDocument/2006/relationships/image" Target="../media/image14.JPG"/></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1" Type="http://schemas.openxmlformats.org/officeDocument/2006/relationships/image" Target="../media/image14.JPG"/></Relationships>
</file>

<file path=xl/charts/_rels/chart5.xml.rels><?xml version="1.0" encoding="UTF-8" standalone="yes"?>
<Relationships xmlns="http://schemas.openxmlformats.org/package/2006/relationships"><Relationship Id="rId1" Type="http://schemas.openxmlformats.org/officeDocument/2006/relationships/image" Target="../media/image14.JPG"/></Relationships>
</file>

<file path=xl/charts/_rels/chart6.xml.rels><?xml version="1.0" encoding="UTF-8" standalone="yes"?>
<Relationships xmlns="http://schemas.openxmlformats.org/package/2006/relationships"><Relationship Id="rId1" Type="http://schemas.openxmlformats.org/officeDocument/2006/relationships/image" Target="../media/image14.JPG"/></Relationships>
</file>

<file path=xl/charts/_rels/chart7.xml.rels><?xml version="1.0" encoding="UTF-8" standalone="yes"?>
<Relationships xmlns="http://schemas.openxmlformats.org/package/2006/relationships"><Relationship Id="rId1" Type="http://schemas.openxmlformats.org/officeDocument/2006/relationships/image" Target="../media/image14.JPG"/></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2.xml"/><Relationship Id="rId1" Type="http://schemas.microsoft.com/office/2011/relationships/chartStyle" Target="style2.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8959281375533305E-2"/>
          <c:w val="0.829232785182212"/>
          <c:h val="0.87963769078472454"/>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HedgeBedarf!$C$5:$C$405</c:f>
              <c:numCache>
                <c:formatCode>#,#00</c:formatCode>
                <c:ptCount val="401"/>
                <c:pt idx="0">
                  <c:v>-2.1299223331726784</c:v>
                </c:pt>
                <c:pt idx="1">
                  <c:v>-2.1641448671034142</c:v>
                </c:pt>
                <c:pt idx="2">
                  <c:v>-2.1981557247514529</c:v>
                </c:pt>
                <c:pt idx="3">
                  <c:v>-2.2319228738456518</c:v>
                </c:pt>
                <c:pt idx="4">
                  <c:v>-2.2654136561719938</c:v>
                </c:pt>
                <c:pt idx="5">
                  <c:v>-2.2985948111880727</c:v>
                </c:pt>
                <c:pt idx="6">
                  <c:v>-2.3314325011374688</c:v>
                </c:pt>
                <c:pt idx="7">
                  <c:v>-2.3638923376585073</c:v>
                </c:pt>
                <c:pt idx="8">
                  <c:v>-2.3959394098792237</c:v>
                </c:pt>
                <c:pt idx="9">
                  <c:v>-2.4275383139867337</c:v>
                </c:pt>
                <c:pt idx="10">
                  <c:v>-2.4586531842564181</c:v>
                </c:pt>
                <c:pt idx="11">
                  <c:v>-2.4892477255227061</c:v>
                </c:pt>
                <c:pt idx="12">
                  <c:v>-2.5192852470702278</c:v>
                </c:pt>
                <c:pt idx="13">
                  <c:v>-2.548728697920593</c:v>
                </c:pt>
                <c:pt idx="14">
                  <c:v>-2.5775407034868092</c:v>
                </c:pt>
                <c:pt idx="15">
                  <c:v>-2.6056836035639352</c:v>
                </c:pt>
                <c:pt idx="16">
                  <c:v>-2.6331194916212857</c:v>
                </c:pt>
                <c:pt idx="17">
                  <c:v>-2.6598102553580083</c:v>
                </c:pt>
                <c:pt idx="18">
                  <c:v>-2.6857176184807039</c:v>
                </c:pt>
                <c:pt idx="19">
                  <c:v>-2.7108031836582254</c:v>
                </c:pt>
                <c:pt idx="20">
                  <c:v>-2.7350284766056947</c:v>
                </c:pt>
                <c:pt idx="21">
                  <c:v>-2.7583549912463887</c:v>
                </c:pt>
                <c:pt idx="22">
                  <c:v>-2.7807442358970569</c:v>
                </c:pt>
                <c:pt idx="23">
                  <c:v>-2.8021577804189994</c:v>
                </c:pt>
                <c:pt idx="24">
                  <c:v>-2.8225573042741763</c:v>
                </c:pt>
                <c:pt idx="25">
                  <c:v>-2.8419046454228063</c:v>
                </c:pt>
                <c:pt idx="26">
                  <c:v>-2.8601618499956212</c:v>
                </c:pt>
                <c:pt idx="27">
                  <c:v>-2.8772912226716527</c:v>
                </c:pt>
                <c:pt idx="28">
                  <c:v>-2.8932553776891403</c:v>
                </c:pt>
                <c:pt idx="29">
                  <c:v>-2.908017290415188</c:v>
                </c:pt>
                <c:pt idx="30">
                  <c:v>-2.9215403493966656</c:v>
                </c:pt>
                <c:pt idx="31">
                  <c:v>-2.9337884088132098</c:v>
                </c:pt>
                <c:pt idx="32">
                  <c:v>-2.9447258412502726</c:v>
                </c:pt>
                <c:pt idx="33">
                  <c:v>-2.9543175907088166</c:v>
                </c:pt>
                <c:pt idx="34">
                  <c:v>-2.9625292257657261</c:v>
                </c:pt>
                <c:pt idx="35">
                  <c:v>-2.9693269927978188</c:v>
                </c:pt>
                <c:pt idx="36">
                  <c:v>-2.9746778691802969</c:v>
                </c:pt>
                <c:pt idx="37">
                  <c:v>-2.9785496163695826</c:v>
                </c:pt>
                <c:pt idx="38">
                  <c:v>-2.980910832778751</c:v>
                </c:pt>
                <c:pt idx="39">
                  <c:v>-2.9817310063533218</c:v>
                </c:pt>
                <c:pt idx="40">
                  <c:v>-2.9809805667537623</c:v>
                </c:pt>
                <c:pt idx="41">
                  <c:v>-2.9786309370510504</c:v>
                </c:pt>
                <c:pt idx="42">
                  <c:v>-2.9746545848406085</c:v>
                </c:pt>
                <c:pt idx="43">
                  <c:v>-2.9690250726802558</c:v>
                </c:pt>
                <c:pt idx="44">
                  <c:v>-2.9617171077573676</c:v>
                </c:pt>
                <c:pt idx="45">
                  <c:v>-2.9527065906910273</c:v>
                </c:pt>
                <c:pt idx="46">
                  <c:v>-2.9419706633749954</c:v>
                </c:pt>
                <c:pt idx="47">
                  <c:v>-2.9294877557683807</c:v>
                </c:pt>
                <c:pt idx="48">
                  <c:v>-2.91523763154124</c:v>
                </c:pt>
                <c:pt idx="49">
                  <c:v>-2.8992014324839892</c:v>
                </c:pt>
                <c:pt idx="50">
                  <c:v>-2.8813617215901655</c:v>
                </c:pt>
                <c:pt idx="51">
                  <c:v>-2.8617025247241936</c:v>
                </c:pt>
                <c:pt idx="52">
                  <c:v>-2.840209370786924</c:v>
                </c:pt>
                <c:pt idx="53">
                  <c:v>-2.816869330294189</c:v>
                </c:pt>
                <c:pt idx="54">
                  <c:v>-2.7916710522852313</c:v>
                </c:pt>
                <c:pt idx="55">
                  <c:v>-2.764604799480642</c:v>
                </c:pt>
                <c:pt idx="56">
                  <c:v>-2.7356624816115782</c:v>
                </c:pt>
                <c:pt idx="57">
                  <c:v>-2.7048376868450954</c:v>
                </c:pt>
                <c:pt idx="58">
                  <c:v>-2.672125711232991</c:v>
                </c:pt>
                <c:pt idx="59">
                  <c:v>-2.6375235861150319</c:v>
                </c:pt>
                <c:pt idx="60">
                  <c:v>-2.6010301034102632</c:v>
                </c:pt>
                <c:pt idx="61">
                  <c:v>-2.5626458387339714</c:v>
                </c:pt>
                <c:pt idx="62">
                  <c:v>-2.5223731722810485</c:v>
                </c:pt>
                <c:pt idx="63">
                  <c:v>-2.4802163074206298</c:v>
                </c:pt>
                <c:pt idx="64">
                  <c:v>-2.4361812869503909</c:v>
                </c:pt>
                <c:pt idx="65">
                  <c:v>-2.3902760069632643</c:v>
                </c:pt>
                <c:pt idx="66">
                  <c:v>-2.3425102282831194</c:v>
                </c:pt>
                <c:pt idx="67">
                  <c:v>-2.292895585430573</c:v>
                </c:pt>
                <c:pt idx="68">
                  <c:v>-2.2414455930840598</c:v>
                </c:pt>
                <c:pt idx="69">
                  <c:v>-2.18817565000613</c:v>
                </c:pt>
                <c:pt idx="70">
                  <c:v>-2.1331030404091154</c:v>
                </c:pt>
                <c:pt idx="71">
                  <c:v>-2.0762469327392119</c:v>
                </c:pt>
                <c:pt idx="72">
                  <c:v>-2.0176283758623863</c:v>
                </c:pt>
                <c:pt idx="73">
                  <c:v>-1.9572702926405423</c:v>
                </c:pt>
                <c:pt idx="74">
                  <c:v>-1.8951974708907517</c:v>
                </c:pt>
                <c:pt idx="75">
                  <c:v>-1.8314365517254845</c:v>
                </c:pt>
                <c:pt idx="76">
                  <c:v>-1.766016015276217</c:v>
                </c:pt>
                <c:pt idx="77">
                  <c:v>-1.6989661638078617</c:v>
                </c:pt>
                <c:pt idx="78">
                  <c:v>-1.6303191022358881</c:v>
                </c:pt>
                <c:pt idx="79">
                  <c:v>-1.5601087160631453</c:v>
                </c:pt>
                <c:pt idx="80">
                  <c:v>-1.4883706467576074</c:v>
                </c:pt>
                <c:pt idx="81">
                  <c:v>-1.4151422645974505</c:v>
                </c:pt>
                <c:pt idx="82">
                  <c:v>-1.3404626390139072</c:v>
                </c:pt>
                <c:pt idx="83">
                  <c:v>-1.2643725064673712</c:v>
                </c:pt>
                <c:pt idx="84">
                  <c:v>-1.1869142358962064</c:v>
                </c:pt>
                <c:pt idx="85">
                  <c:v>-1.1081317917825071</c:v>
                </c:pt>
                <c:pt idx="86">
                  <c:v>-1.0280706948828504</c:v>
                </c:pt>
                <c:pt idx="87">
                  <c:v>-0.94677798067665975</c:v>
                </c:pt>
                <c:pt idx="88">
                  <c:v>-0.86430215558838119</c:v>
                </c:pt>
                <c:pt idx="89">
                  <c:v>-0.7806931510439894</c:v>
                </c:pt>
                <c:pt idx="90">
                  <c:v>-0.69600227542564819</c:v>
                </c:pt>
                <c:pt idx="91">
                  <c:v>-0.61028216399244395</c:v>
                </c:pt>
                <c:pt idx="92">
                  <c:v>-0.52358672683800866</c:v>
                </c:pt>
                <c:pt idx="93">
                  <c:v>-0.43597109495971498</c:v>
                </c:pt>
                <c:pt idx="94">
                  <c:v>-0.34749156451669289</c:v>
                </c:pt>
                <c:pt idx="95">
                  <c:v>-0.25820553935745805</c:v>
                </c:pt>
                <c:pt idx="96">
                  <c:v>-0.16817147190011383</c:v>
                </c:pt>
                <c:pt idx="97">
                  <c:v>-7.7448802451236226E-2</c:v>
                </c:pt>
                <c:pt idx="98">
                  <c:v>1.3902102948445943E-2</c:v>
                </c:pt>
                <c:pt idx="99">
                  <c:v>0.105820016060901</c:v>
                </c:pt>
                <c:pt idx="100">
                  <c:v>0.19824291127778126</c:v>
                </c:pt>
                <c:pt idx="101">
                  <c:v>0.29110803164297094</c:v>
                </c:pt>
                <c:pt idx="102">
                  <c:v>0.38435195597480887</c:v>
                </c:pt>
                <c:pt idx="103">
                  <c:v>0.47791066699024404</c:v>
                </c:pt>
                <c:pt idx="104">
                  <c:v>0.57171962033237023</c:v>
                </c:pt>
                <c:pt idx="105">
                  <c:v>0.66571381440119548</c:v>
                </c:pt>
                <c:pt idx="106">
                  <c:v>0.75982786088714804</c:v>
                </c:pt>
                <c:pt idx="107">
                  <c:v>0.85399605590562133</c:v>
                </c:pt>
                <c:pt idx="108">
                  <c:v>0.94815245163081929</c:v>
                </c:pt>
                <c:pt idx="109">
                  <c:v>1.0422309283263995</c:v>
                </c:pt>
                <c:pt idx="110">
                  <c:v>1.1361652666706998</c:v>
                </c:pt>
                <c:pt idx="111">
                  <c:v>1.2298892202739911</c:v>
                </c:pt>
                <c:pt idx="112">
                  <c:v>1.3233365882857486</c:v>
                </c:pt>
                <c:pt idx="113">
                  <c:v>1.4164412879900461</c:v>
                </c:pt>
                <c:pt idx="114">
                  <c:v>1.5091374272879845</c:v>
                </c:pt>
                <c:pt idx="115">
                  <c:v>1.601359376966468</c:v>
                </c:pt>
                <c:pt idx="116">
                  <c:v>1.6930418426539589</c:v>
                </c:pt>
                <c:pt idx="117">
                  <c:v>1.7841199363643394</c:v>
                </c:pt>
                <c:pt idx="118">
                  <c:v>1.874529247531675</c:v>
                </c:pt>
                <c:pt idx="119">
                  <c:v>1.9642059134395822</c:v>
                </c:pt>
                <c:pt idx="120">
                  <c:v>2.0530866889506174</c:v>
                </c:pt>
                <c:pt idx="121">
                  <c:v>2.1411090154424914</c:v>
                </c:pt>
                <c:pt idx="122">
                  <c:v>2.2282110888597702</c:v>
                </c:pt>
                <c:pt idx="123">
                  <c:v>2.3143319267913083</c:v>
                </c:pt>
                <c:pt idx="124">
                  <c:v>2.3994114344857702</c:v>
                </c:pt>
                <c:pt idx="125">
                  <c:v>2.4833904697194726</c:v>
                </c:pt>
                <c:pt idx="126">
                  <c:v>2.5662109064329837</c:v>
                </c:pt>
                <c:pt idx="127">
                  <c:v>2.6478156970549507</c:v>
                </c:pt>
                <c:pt idx="128">
                  <c:v>2.7281489334341225</c:v>
                </c:pt>
                <c:pt idx="129">
                  <c:v>2.8071559063026554</c:v>
                </c:pt>
                <c:pt idx="130">
                  <c:v>2.8847831631963672</c:v>
                </c:pt>
                <c:pt idx="131">
                  <c:v>2.9609785647600178</c:v>
                </c:pt>
                <c:pt idx="132">
                  <c:v>3.035691339368273</c:v>
                </c:pt>
                <c:pt idx="133">
                  <c:v>3.1088721359955369</c:v>
                </c:pt>
                <c:pt idx="134">
                  <c:v>3.1804730752706156</c:v>
                </c:pt>
                <c:pt idx="135">
                  <c:v>3.2504477986546787</c:v>
                </c:pt>
                <c:pt idx="136">
                  <c:v>3.3187515156839069</c:v>
                </c:pt>
                <c:pt idx="137">
                  <c:v>3.3853410492208722</c:v>
                </c:pt>
                <c:pt idx="138">
                  <c:v>3.4501748786614779</c:v>
                </c:pt>
                <c:pt idx="139">
                  <c:v>3.5132131810472149</c:v>
                </c:pt>
                <c:pt idx="140">
                  <c:v>3.5744178700352203</c:v>
                </c:pt>
                <c:pt idx="141">
                  <c:v>3.633752632681607</c:v>
                </c:pt>
                <c:pt idx="142">
                  <c:v>3.691182963996396</c:v>
                </c:pt>
                <c:pt idx="143">
                  <c:v>3.7466761992311919</c:v>
                </c:pt>
                <c:pt idx="144">
                  <c:v>3.8002015438639294</c:v>
                </c:pt>
                <c:pt idx="145">
                  <c:v>3.8517301012475973</c:v>
                </c:pt>
                <c:pt idx="146">
                  <c:v>3.9012348978931901</c:v>
                </c:pt>
                <c:pt idx="147">
                  <c:v>3.9486909063598028</c:v>
                </c:pt>
                <c:pt idx="148">
                  <c:v>3.994075065727924</c:v>
                </c:pt>
                <c:pt idx="149">
                  <c:v>4.0373662996349182</c:v>
                </c:pt>
                <c:pt idx="150">
                  <c:v>4.0785455318547097</c:v>
                </c:pt>
                <c:pt idx="151">
                  <c:v>4.1175956994066469</c:v>
                </c:pt>
                <c:pt idx="152">
                  <c:v>4.1545017631815835</c:v>
                </c:pt>
                <c:pt idx="153">
                  <c:v>4.189250716076236</c:v>
                </c:pt>
                <c:pt idx="154">
                  <c:v>4.2218315886298514</c:v>
                </c:pt>
                <c:pt idx="155">
                  <c:v>4.2522354521603196</c:v>
                </c:pt>
                <c:pt idx="156">
                  <c:v>4.2804554193999174</c:v>
                </c:pt>
                <c:pt idx="157">
                  <c:v>4.3064866426338533</c:v>
                </c:pt>
                <c:pt idx="158">
                  <c:v>4.330326309347905</c:v>
                </c:pt>
                <c:pt idx="159">
                  <c:v>4.3519736353945451</c:v>
                </c:pt>
                <c:pt idx="160">
                  <c:v>4.3714298556898843</c:v>
                </c:pt>
                <c:pt idx="161">
                  <c:v>4.3886982124570499</c:v>
                </c:pt>
                <c:pt idx="162">
                  <c:v>4.4037839410345097</c:v>
                </c:pt>
                <c:pt idx="163">
                  <c:v>4.4166942532710882</c:v>
                </c:pt>
                <c:pt idx="164">
                  <c:v>4.4274383185324258</c:v>
                </c:pt>
                <c:pt idx="165">
                  <c:v>4.4360272423468103</c:v>
                </c:pt>
                <c:pt idx="166">
                  <c:v>4.4424740427213365</c:v>
                </c:pt>
                <c:pt idx="167">
                  <c:v>4.446793624162499</c:v>
                </c:pt>
                <c:pt idx="168">
                  <c:v>4.4490027494384217</c:v>
                </c:pt>
                <c:pt idx="169">
                  <c:v>4.4491200091229537</c:v>
                </c:pt>
                <c:pt idx="170">
                  <c:v>4.4471657889650382</c:v>
                </c:pt>
                <c:pt idx="171">
                  <c:v>4.4431622351297566</c:v>
                </c:pt>
                <c:pt idx="172">
                  <c:v>4.4371332173604996</c:v>
                </c:pt>
                <c:pt idx="173">
                  <c:v>4.4291042901148172</c:v>
                </c:pt>
                <c:pt idx="174">
                  <c:v>4.4191026517294301</c:v>
                </c:pt>
                <c:pt idx="175">
                  <c:v>4.4071571016728717</c:v>
                </c:pt>
                <c:pt idx="176">
                  <c:v>4.3932979959472211</c:v>
                </c:pt>
                <c:pt idx="177">
                  <c:v>4.377557200703234</c:v>
                </c:pt>
                <c:pt idx="178">
                  <c:v>4.3599680441360311</c:v>
                </c:pt>
                <c:pt idx="179">
                  <c:v>4.3405652667313284</c:v>
                </c:pt>
                <c:pt idx="180">
                  <c:v>4.3193849699349309</c:v>
                </c:pt>
                <c:pt idx="181">
                  <c:v>4.2964645633208232</c:v>
                </c:pt>
                <c:pt idx="182">
                  <c:v>4.2718427103358749</c:v>
                </c:pt>
                <c:pt idx="183">
                  <c:v>4.2455592727016027</c:v>
                </c:pt>
                <c:pt idx="184">
                  <c:v>4.2176552535559333</c:v>
                </c:pt>
                <c:pt idx="185">
                  <c:v>4.1881727394201453</c:v>
                </c:pt>
                <c:pt idx="186">
                  <c:v>4.1571548410784738</c:v>
                </c:pt>
                <c:pt idx="187">
                  <c:v>4.1246456334599131</c:v>
                </c:pt>
                <c:pt idx="188">
                  <c:v>4.0906900946136986</c:v>
                </c:pt>
                <c:pt idx="189">
                  <c:v>4.0553340438719259</c:v>
                </c:pt>
                <c:pt idx="190">
                  <c:v>4.0186240792942902</c:v>
                </c:pt>
                <c:pt idx="191">
                  <c:v>3.9806075144916448</c:v>
                </c:pt>
                <c:pt idx="192">
                  <c:v>3.9413323149264032</c:v>
                </c:pt>
                <c:pt idx="193">
                  <c:v>3.9008470337890548</c:v>
                </c:pt>
                <c:pt idx="194">
                  <c:v>3.8592007475511574</c:v>
                </c:pt>
                <c:pt idx="195">
                  <c:v>3.8164429912960309</c:v>
                </c:pt>
                <c:pt idx="196">
                  <c:v>3.77262369392911</c:v>
                </c:pt>
                <c:pt idx="197">
                  <c:v>3.7277931133703701</c:v>
                </c:pt>
                <c:pt idx="198">
                  <c:v>3.6820017718316183</c:v>
                </c:pt>
                <c:pt idx="199">
                  <c:v>3.6353003912815045</c:v>
                </c:pt>
                <c:pt idx="200">
                  <c:v>3.5877398292009852</c:v>
                </c:pt>
              </c:numCache>
            </c:numRef>
          </c:xVal>
          <c:yVal>
            <c:numRef>
              <c:f>HedgeBedarf!$A$5:$A$405</c:f>
              <c:numCache>
                <c:formatCode>#,#00</c:formatCode>
                <c:ptCount val="4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C0D8-488E-AB60-5F97D29D7C2F}"/>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4.4864000850401808</c:v>
                </c:pt>
              </c:numCache>
            </c:numRef>
          </c:xVal>
          <c:yVal>
            <c:numRef>
              <c:f>Ueberhaenge!$X$4</c:f>
              <c:numCache>
                <c:formatCode>#,##0.00</c:formatCode>
                <c:ptCount val="1"/>
                <c:pt idx="0">
                  <c:v>15505</c:v>
                </c:pt>
              </c:numCache>
            </c:numRef>
          </c:yVal>
          <c:smooth val="0"/>
          <c:extLst>
            <c:ext xmlns:c16="http://schemas.microsoft.com/office/drawing/2014/chart" uri="{C3380CC4-5D6E-409C-BE32-E72D297353CC}">
              <c16:uniqueId val="{00000000-5FF3-4E07-922B-3D28482B2D36}"/>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1-C0D8-488E-AB60-5F97D29D7C2F}"/>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7000"/>
          <c:min val="15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0.10285682284024597"/>
          <c:w val="0.829232785182212"/>
          <c:h val="0.85574014627972361"/>
        </c:manualLayout>
      </c:layout>
      <c:scatterChart>
        <c:scatterStyle val="lineMarker"/>
        <c:varyColors val="0"/>
        <c:ser>
          <c:idx val="3"/>
          <c:order val="3"/>
          <c:tx>
            <c:v>Front+1</c:v>
          </c:tx>
          <c:spPr>
            <a:ln>
              <a:solidFill>
                <a:srgbClr val="FF00FF"/>
              </a:solidFill>
            </a:ln>
          </c:spPr>
          <c:marker>
            <c:symbol val="none"/>
          </c:marker>
          <c:xVal>
            <c:numRef>
              <c:f>'HedgeBedarf+01'!$C$5:$C$405</c:f>
              <c:numCache>
                <c:formatCode>0.0</c:formatCode>
                <c:ptCount val="401"/>
                <c:pt idx="0">
                  <c:v>-8.2652495765928258E-2</c:v>
                </c:pt>
                <c:pt idx="1">
                  <c:v>-8.2349852207942206E-2</c:v>
                </c:pt>
                <c:pt idx="2">
                  <c:v>-8.2027685158987215E-2</c:v>
                </c:pt>
                <c:pt idx="3">
                  <c:v>-8.1685811188754454E-2</c:v>
                </c:pt>
                <c:pt idx="4">
                  <c:v>-8.132405060694578E-2</c:v>
                </c:pt>
                <c:pt idx="5">
                  <c:v>-8.0942227585367746E-2</c:v>
                </c:pt>
                <c:pt idx="6">
                  <c:v>-8.0540170280004347E-2</c:v>
                </c:pt>
                <c:pt idx="7">
                  <c:v>-8.0117710952998453E-2</c:v>
                </c:pt>
                <c:pt idx="8">
                  <c:v>-7.9674686094478767E-2</c:v>
                </c:pt>
                <c:pt idx="9">
                  <c:v>-7.9210936544161017E-2</c:v>
                </c:pt>
                <c:pt idx="10">
                  <c:v>-7.8726307612655991E-2</c:v>
                </c:pt>
                <c:pt idx="11">
                  <c:v>-7.8220649202413839E-2</c:v>
                </c:pt>
                <c:pt idx="12">
                  <c:v>-7.7693815928233198E-2</c:v>
                </c:pt>
                <c:pt idx="13">
                  <c:v>-7.7145667237264279E-2</c:v>
                </c:pt>
                <c:pt idx="14">
                  <c:v>-7.6576067528432268E-2</c:v>
                </c:pt>
                <c:pt idx="15">
                  <c:v>-7.5984886271208793E-2</c:v>
                </c:pt>
                <c:pt idx="16">
                  <c:v>-7.5371998123657039E-2</c:v>
                </c:pt>
                <c:pt idx="17">
                  <c:v>-7.4737283049674502E-2</c:v>
                </c:pt>
                <c:pt idx="18">
                  <c:v>-7.4080626435360869E-2</c:v>
                </c:pt>
                <c:pt idx="19">
                  <c:v>-7.340191920443119E-2</c:v>
                </c:pt>
                <c:pt idx="20">
                  <c:v>-7.2701057932601967E-2</c:v>
                </c:pt>
                <c:pt idx="21">
                  <c:v>-7.1977944960869289E-2</c:v>
                </c:pt>
                <c:pt idx="22">
                  <c:v>-7.1232488507604289E-2</c:v>
                </c:pt>
                <c:pt idx="23">
                  <c:v>-7.0464602779385613E-2</c:v>
                </c:pt>
                <c:pt idx="24">
                  <c:v>-6.9674208080493821E-2</c:v>
                </c:pt>
                <c:pt idx="25">
                  <c:v>-6.88612309209852E-2</c:v>
                </c:pt>
                <c:pt idx="26">
                  <c:v>-6.8025604123268565E-2</c:v>
                </c:pt>
                <c:pt idx="27">
                  <c:v>-6.7167266927105659E-2</c:v>
                </c:pt>
                <c:pt idx="28">
                  <c:v>-6.6286165092955207E-2</c:v>
                </c:pt>
                <c:pt idx="29">
                  <c:v>-6.538225100358086E-2</c:v>
                </c:pt>
                <c:pt idx="30">
                  <c:v>-6.4455483763844884E-2</c:v>
                </c:pt>
                <c:pt idx="31">
                  <c:v>-6.3505829298607069E-2</c:v>
                </c:pt>
                <c:pt idx="32">
                  <c:v>-6.253326044864925E-2</c:v>
                </c:pt>
                <c:pt idx="33">
                  <c:v>-6.1537757064546554E-2</c:v>
                </c:pt>
                <c:pt idx="34">
                  <c:v>-6.0519306098406674E-2</c:v>
                </c:pt>
                <c:pt idx="35">
                  <c:v>-5.9477901693396486E-2</c:v>
                </c:pt>
                <c:pt idx="36">
                  <c:v>-5.8413545270978702E-2</c:v>
                </c:pt>
                <c:pt idx="37">
                  <c:v>-5.7326245615780175E-2</c:v>
                </c:pt>
                <c:pt idx="38">
                  <c:v>-5.6216018958013196E-2</c:v>
                </c:pt>
                <c:pt idx="39">
                  <c:v>-5.5082889053372643E-2</c:v>
                </c:pt>
                <c:pt idx="40">
                  <c:v>-5.3926887260331582E-2</c:v>
                </c:pt>
                <c:pt idx="41">
                  <c:v>-5.2748052614759747E-2</c:v>
                </c:pt>
                <c:pt idx="42">
                  <c:v>-5.1546431901787468E-2</c:v>
                </c:pt>
                <c:pt idx="43">
                  <c:v>-5.0322079724842754E-2</c:v>
                </c:pt>
                <c:pt idx="44">
                  <c:v>-4.9075058571783785E-2</c:v>
                </c:pt>
                <c:pt idx="45">
                  <c:v>-4.7805438878056154E-2</c:v>
                </c:pt>
                <c:pt idx="46">
                  <c:v>-4.6513299086799985E-2</c:v>
                </c:pt>
                <c:pt idx="47">
                  <c:v>-4.519872570583798E-2</c:v>
                </c:pt>
                <c:pt idx="48">
                  <c:v>-4.3861813361470964E-2</c:v>
                </c:pt>
                <c:pt idx="49">
                  <c:v>-4.2502664849013203E-2</c:v>
                </c:pt>
                <c:pt idx="50">
                  <c:v>-4.112139117999869E-2</c:v>
                </c:pt>
                <c:pt idx="51">
                  <c:v>-3.97181116259911E-2</c:v>
                </c:pt>
                <c:pt idx="52">
                  <c:v>-3.8292953758931089E-2</c:v>
                </c:pt>
                <c:pt idx="53">
                  <c:v>-3.6846053487958157E-2</c:v>
                </c:pt>
                <c:pt idx="54">
                  <c:v>-3.5377555092641476E-2</c:v>
                </c:pt>
                <c:pt idx="55">
                  <c:v>-3.3887611252560346E-2</c:v>
                </c:pt>
                <c:pt idx="56">
                  <c:v>-3.2376383073172602E-2</c:v>
                </c:pt>
                <c:pt idx="57">
                  <c:v>-3.0844040107913084E-2</c:v>
                </c:pt>
                <c:pt idx="58">
                  <c:v>-2.929076037646617E-2</c:v>
                </c:pt>
                <c:pt idx="59">
                  <c:v>-2.771673037915473E-2</c:v>
                </c:pt>
                <c:pt idx="60">
                  <c:v>-2.6122145107396067E-2</c:v>
                </c:pt>
                <c:pt idx="61">
                  <c:v>-2.4507208050169864E-2</c:v>
                </c:pt>
                <c:pt idx="62">
                  <c:v>-2.2872131196450422E-2</c:v>
                </c:pt>
                <c:pt idx="63">
                  <c:v>-2.1217135033554949E-2</c:v>
                </c:pt>
                <c:pt idx="64">
                  <c:v>-1.9542448541363992E-2</c:v>
                </c:pt>
                <c:pt idx="65">
                  <c:v>-1.7848309182367281E-2</c:v>
                </c:pt>
                <c:pt idx="66">
                  <c:v>-1.6134962887497363E-2</c:v>
                </c:pt>
                <c:pt idx="67">
                  <c:v>-1.4402664037710552E-2</c:v>
                </c:pt>
                <c:pt idx="68">
                  <c:v>-1.2651675441276582E-2</c:v>
                </c:pt>
                <c:pt idx="69">
                  <c:v>-1.0882268306745876E-2</c:v>
                </c:pt>
                <c:pt idx="70">
                  <c:v>-9.0947222115603382E-3</c:v>
                </c:pt>
                <c:pt idx="71">
                  <c:v>-7.2893250662777534E-3</c:v>
                </c:pt>
                <c:pt idx="72">
                  <c:v>-5.4663730743840268E-3</c:v>
                </c:pt>
                <c:pt idx="73">
                  <c:v>-3.6261706876677766E-3</c:v>
                </c:pt>
                <c:pt idx="74">
                  <c:v>-1.7690305571352646E-3</c:v>
                </c:pt>
                <c:pt idx="75">
                  <c:v>1.0472652055397436E-4</c:v>
                </c:pt>
                <c:pt idx="76">
                  <c:v>1.9947716611458492E-3</c:v>
                </c:pt>
                <c:pt idx="77">
                  <c:v>3.9007679553614604E-3</c:v>
                </c:pt>
                <c:pt idx="78">
                  <c:v>5.8223705359872653E-3</c:v>
                </c:pt>
                <c:pt idx="79">
                  <c:v>7.7592266494938018E-3</c:v>
                </c:pt>
                <c:pt idx="80">
                  <c:v>9.7109757321904785E-3</c:v>
                </c:pt>
                <c:pt idx="81">
                  <c:v>1.1677249490916501E-2</c:v>
                </c:pt>
                <c:pt idx="82">
                  <c:v>1.3657671988270477E-2</c:v>
                </c:pt>
                <c:pt idx="83">
                  <c:v>1.5651859732373145E-2</c:v>
                </c:pt>
                <c:pt idx="84">
                  <c:v>1.7659421771158305E-2</c:v>
                </c:pt>
                <c:pt idx="85">
                  <c:v>1.9679959791182401E-2</c:v>
                </c:pt>
                <c:pt idx="86">
                  <c:v>2.1713068220940691E-2</c:v>
                </c:pt>
                <c:pt idx="87">
                  <c:v>2.3758334338674594E-2</c:v>
                </c:pt>
                <c:pt idx="88">
                  <c:v>2.5815338384650981E-2</c:v>
                </c:pt>
                <c:pt idx="89">
                  <c:v>2.7883653677894308E-2</c:v>
                </c:pt>
                <c:pt idx="90">
                  <c:v>2.996284673734341E-2</c:v>
                </c:pt>
                <c:pt idx="91">
                  <c:v>3.2052477407407486E-2</c:v>
                </c:pt>
                <c:pt idx="92">
                  <c:v>3.4152098987891011E-2</c:v>
                </c:pt>
                <c:pt idx="93">
                  <c:v>3.6261258368249727E-2</c:v>
                </c:pt>
                <c:pt idx="94">
                  <c:v>3.8379496166145402E-2</c:v>
                </c:pt>
                <c:pt idx="95">
                  <c:v>4.0506346870253854E-2</c:v>
                </c:pt>
                <c:pt idx="96">
                  <c:v>4.2641338987285476E-2</c:v>
                </c:pt>
                <c:pt idx="97">
                  <c:v>4.4783995193171028E-2</c:v>
                </c:pt>
                <c:pt idx="98">
                  <c:v>4.693383248836161E-2</c:v>
                </c:pt>
                <c:pt idx="99">
                  <c:v>4.9090362357188846E-2</c:v>
                </c:pt>
                <c:pt idx="100">
                  <c:v>5.1253090931230927E-2</c:v>
                </c:pt>
                <c:pt idx="101">
                  <c:v>5.3421519156622709E-2</c:v>
                </c:pt>
                <c:pt idx="102">
                  <c:v>5.5595142965247639E-2</c:v>
                </c:pt>
                <c:pt idx="103">
                  <c:v>5.7773453449744744E-2</c:v>
                </c:pt>
                <c:pt idx="104">
                  <c:v>5.9955937042263346E-2</c:v>
                </c:pt>
                <c:pt idx="105">
                  <c:v>6.2142075696890134E-2</c:v>
                </c:pt>
                <c:pt idx="106">
                  <c:v>6.4331347075675144E-2</c:v>
                </c:pt>
                <c:pt idx="107">
                  <c:v>6.6523224738178177E-2</c:v>
                </c:pt>
                <c:pt idx="108">
                  <c:v>6.8717178334452345E-2</c:v>
                </c:pt>
                <c:pt idx="109">
                  <c:v>7.0912673801381276E-2</c:v>
                </c:pt>
                <c:pt idx="110">
                  <c:v>7.3109173562282539E-2</c:v>
                </c:pt>
                <c:pt idx="111">
                  <c:v>7.5306136729685696E-2</c:v>
                </c:pt>
                <c:pt idx="112">
                  <c:v>7.750301931119169E-2</c:v>
                </c:pt>
                <c:pt idx="113">
                  <c:v>7.9699274418317978E-2</c:v>
                </c:pt>
                <c:pt idx="114">
                  <c:v>8.1894352478229154E-2</c:v>
                </c:pt>
                <c:pt idx="115">
                  <c:v>8.4087701448251409E-2</c:v>
                </c:pt>
                <c:pt idx="116">
                  <c:v>8.6278767033065903E-2</c:v>
                </c:pt>
                <c:pt idx="117">
                  <c:v>8.8466992904474295E-2</c:v>
                </c:pt>
                <c:pt idx="118">
                  <c:v>9.0651820923625059E-2</c:v>
                </c:pt>
                <c:pt idx="119">
                  <c:v>9.2832691365589026E-2</c:v>
                </c:pt>
                <c:pt idx="120">
                  <c:v>9.50090431461693E-2</c:v>
                </c:pt>
                <c:pt idx="121">
                  <c:v>9.7180314050826069E-2</c:v>
                </c:pt>
                <c:pt idx="122">
                  <c:v>9.9345940965598886E-2</c:v>
                </c:pt>
                <c:pt idx="123">
                  <c:v>0.10150536010990269</c:v>
                </c:pt>
                <c:pt idx="124">
                  <c:v>0.10365800727107208</c:v>
                </c:pt>
                <c:pt idx="125">
                  <c:v>0.10580331804053053</c:v>
                </c:pt>
                <c:pt idx="126">
                  <c:v>0.10794072805145283</c:v>
                </c:pt>
                <c:pt idx="127">
                  <c:v>0.11006967321778993</c:v>
                </c:pt>
                <c:pt idx="128">
                  <c:v>0.11218958997452665</c:v>
                </c:pt>
                <c:pt idx="129">
                  <c:v>0.1142999155190346</c:v>
                </c:pt>
                <c:pt idx="130">
                  <c:v>0.11640008805338459</c:v>
                </c:pt>
                <c:pt idx="131">
                  <c:v>0.11848954702748339</c:v>
                </c:pt>
                <c:pt idx="132">
                  <c:v>0.12056773338289167</c:v>
                </c:pt>
                <c:pt idx="133">
                  <c:v>0.12263408979718426</c:v>
                </c:pt>
                <c:pt idx="134">
                  <c:v>0.1246880609287109</c:v>
                </c:pt>
                <c:pt idx="135">
                  <c:v>0.12672909366161272</c:v>
                </c:pt>
                <c:pt idx="136">
                  <c:v>0.12875663735094922</c:v>
                </c:pt>
                <c:pt idx="137">
                  <c:v>0.13077014406779344</c:v>
                </c:pt>
                <c:pt idx="138">
                  <c:v>0.13276906884414288</c:v>
                </c:pt>
                <c:pt idx="139">
                  <c:v>0.13475286991750429</c:v>
                </c:pt>
                <c:pt idx="140">
                  <c:v>0.13672100897499995</c:v>
                </c:pt>
                <c:pt idx="141">
                  <c:v>0.13867295139684777</c:v>
                </c:pt>
                <c:pt idx="142">
                  <c:v>0.14060816649906674</c:v>
                </c:pt>
                <c:pt idx="143">
                  <c:v>0.14252612777525481</c:v>
                </c:pt>
                <c:pt idx="144">
                  <c:v>0.14442631313729201</c:v>
                </c:pt>
                <c:pt idx="145">
                  <c:v>0.14630820515481638</c:v>
                </c:pt>
                <c:pt idx="146">
                  <c:v>0.14817129129332215</c:v>
                </c:pt>
                <c:pt idx="147">
                  <c:v>0.1500150641507306</c:v>
                </c:pt>
                <c:pt idx="148">
                  <c:v>0.15183902169228197</c:v>
                </c:pt>
                <c:pt idx="149">
                  <c:v>0.15364266748359859</c:v>
                </c:pt>
                <c:pt idx="150">
                  <c:v>0.15542551092177001</c:v>
                </c:pt>
                <c:pt idx="151">
                  <c:v>0.15718706746430994</c:v>
                </c:pt>
                <c:pt idx="152">
                  <c:v>0.15892685885583593</c:v>
                </c:pt>
                <c:pt idx="153">
                  <c:v>0.16064441335232585</c:v>
                </c:pt>
                <c:pt idx="154">
                  <c:v>0.16233926594280132</c:v>
                </c:pt>
                <c:pt idx="155">
                  <c:v>0.16401095856829309</c:v>
                </c:pt>
                <c:pt idx="156">
                  <c:v>0.16565904033794562</c:v>
                </c:pt>
                <c:pt idx="157">
                  <c:v>0.16728306774211155</c:v>
                </c:pt>
                <c:pt idx="158">
                  <c:v>0.16888260486229903</c:v>
                </c:pt>
                <c:pt idx="159">
                  <c:v>0.17045722357782825</c:v>
                </c:pt>
                <c:pt idx="160">
                  <c:v>0.17200650376905738</c:v>
                </c:pt>
                <c:pt idx="161">
                  <c:v>0.17353003351704116</c:v>
                </c:pt>
                <c:pt idx="162">
                  <c:v>0.17502740929948601</c:v>
                </c:pt>
                <c:pt idx="163">
                  <c:v>0.176498236182867</c:v>
                </c:pt>
                <c:pt idx="164">
                  <c:v>0.17794212801057521</c:v>
                </c:pt>
                <c:pt idx="165">
                  <c:v>0.17935870758696532</c:v>
                </c:pt>
                <c:pt idx="166">
                  <c:v>0.18074760685717603</c:v>
                </c:pt>
                <c:pt idx="167">
                  <c:v>0.18210846708259826</c:v>
                </c:pt>
                <c:pt idx="168">
                  <c:v>0.18344093901186831</c:v>
                </c:pt>
                <c:pt idx="169">
                  <c:v>0.1847446830472651</c:v>
                </c:pt>
                <c:pt idx="170">
                  <c:v>0.18601936940639632</c:v>
                </c:pt>
                <c:pt idx="171">
                  <c:v>0.18726467827905552</c:v>
                </c:pt>
                <c:pt idx="172">
                  <c:v>0.18848029997914326</c:v>
                </c:pt>
                <c:pt idx="173">
                  <c:v>0.18966593509153828</c:v>
                </c:pt>
                <c:pt idx="174">
                  <c:v>0.19082129461381783</c:v>
                </c:pt>
                <c:pt idx="175">
                  <c:v>0.19194610009272298</c:v>
                </c:pt>
                <c:pt idx="176">
                  <c:v>0.19304008375526902</c:v>
                </c:pt>
                <c:pt idx="177">
                  <c:v>0.19410298863440881</c:v>
                </c:pt>
                <c:pt idx="178">
                  <c:v>0.19513456868915324</c:v>
                </c:pt>
                <c:pt idx="179">
                  <c:v>0.1961345889190633</c:v>
                </c:pt>
                <c:pt idx="180">
                  <c:v>0.19710282547302826</c:v>
                </c:pt>
                <c:pt idx="181">
                  <c:v>0.19803906575224869</c:v>
                </c:pt>
                <c:pt idx="182">
                  <c:v>0.19894310850734798</c:v>
                </c:pt>
                <c:pt idx="183">
                  <c:v>0.19981476392953926</c:v>
                </c:pt>
                <c:pt idx="184">
                  <c:v>0.20065385373577813</c:v>
                </c:pt>
                <c:pt idx="185">
                  <c:v>0.20146021124783695</c:v>
                </c:pt>
                <c:pt idx="186">
                  <c:v>0.20223368146523998</c:v>
                </c:pt>
                <c:pt idx="187">
                  <c:v>0.20297412113200167</c:v>
                </c:pt>
                <c:pt idx="188">
                  <c:v>0.20368139879711711</c:v>
                </c:pt>
                <c:pt idx="189">
                  <c:v>0.20435539486875623</c:v>
                </c:pt>
                <c:pt idx="190">
                  <c:v>0.20499600166211823</c:v>
                </c:pt>
                <c:pt idx="191">
                  <c:v>0.20560312344090642</c:v>
                </c:pt>
                <c:pt idx="192">
                  <c:v>0.20617667645239046</c:v>
                </c:pt>
                <c:pt idx="193">
                  <c:v>0.20671658895602413</c:v>
                </c:pt>
                <c:pt idx="194">
                  <c:v>0.2072228012455942</c:v>
                </c:pt>
                <c:pt idx="195">
                  <c:v>0.20769526566487945</c:v>
                </c:pt>
                <c:pt idx="196">
                  <c:v>0.20813394661680298</c:v>
                </c:pt>
                <c:pt idx="197">
                  <c:v>0.20853882056606707</c:v>
                </c:pt>
                <c:pt idx="198">
                  <c:v>0.20890987603526215</c:v>
                </c:pt>
                <c:pt idx="199">
                  <c:v>0.20924711359445003</c:v>
                </c:pt>
                <c:pt idx="200">
                  <c:v>0.20955054584422206</c:v>
                </c:pt>
              </c:numCache>
            </c:numRef>
          </c:xVal>
          <c:yVal>
            <c:numRef>
              <c:f>HedgeBedarf!$A$5:$A$405</c:f>
              <c:numCache>
                <c:formatCode>0.0</c:formatCode>
                <c:ptCount val="4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AA8D-4967-9B4E-0807AFAA64EA}"/>
            </c:ext>
          </c:extLst>
        </c:ser>
        <c:ser>
          <c:idx val="4"/>
          <c:order val="4"/>
          <c:tx>
            <c:v>Summe</c:v>
          </c:tx>
          <c:marker>
            <c:symbol val="none"/>
          </c:marker>
          <c:xVal>
            <c:numRef>
              <c:f>Ueberhaenge!$U$10:$U$410</c:f>
              <c:numCache>
                <c:formatCode>General</c:formatCode>
                <c:ptCount val="401"/>
                <c:pt idx="0">
                  <c:v>-2.2125748289386067</c:v>
                </c:pt>
                <c:pt idx="1">
                  <c:v>-2.2464947193113565</c:v>
                </c:pt>
                <c:pt idx="2">
                  <c:v>-2.2801834099104403</c:v>
                </c:pt>
                <c:pt idx="3">
                  <c:v>-2.3136086850344064</c:v>
                </c:pt>
                <c:pt idx="4">
                  <c:v>-2.3467377067789394</c:v>
                </c:pt>
                <c:pt idx="5">
                  <c:v>-2.3795370387734405</c:v>
                </c:pt>
                <c:pt idx="6">
                  <c:v>-2.4119726714174732</c:v>
                </c:pt>
                <c:pt idx="7">
                  <c:v>-2.4440100486115055</c:v>
                </c:pt>
                <c:pt idx="8">
                  <c:v>-2.4756140959737025</c:v>
                </c:pt>
                <c:pt idx="9">
                  <c:v>-2.5067492505308948</c:v>
                </c:pt>
                <c:pt idx="10">
                  <c:v>-2.537379491869074</c:v>
                </c:pt>
                <c:pt idx="11">
                  <c:v>-2.5674683747251201</c:v>
                </c:pt>
                <c:pt idx="12">
                  <c:v>-2.5969790629984608</c:v>
                </c:pt>
                <c:pt idx="13">
                  <c:v>-2.6258743651578573</c:v>
                </c:pt>
                <c:pt idx="14">
                  <c:v>-2.6541167710152416</c:v>
                </c:pt>
                <c:pt idx="15">
                  <c:v>-2.6816684898351442</c:v>
                </c:pt>
                <c:pt idx="16">
                  <c:v>-2.7084914897449428</c:v>
                </c:pt>
                <c:pt idx="17">
                  <c:v>-2.7345475384076829</c:v>
                </c:pt>
                <c:pt idx="18">
                  <c:v>-2.7597982449160647</c:v>
                </c:pt>
                <c:pt idx="19">
                  <c:v>-2.7842051028626567</c:v>
                </c:pt>
                <c:pt idx="20">
                  <c:v>-2.8077295345382969</c:v>
                </c:pt>
                <c:pt idx="21">
                  <c:v>-2.8303329362072578</c:v>
                </c:pt>
                <c:pt idx="22">
                  <c:v>-2.8519767244046612</c:v>
                </c:pt>
                <c:pt idx="23">
                  <c:v>-2.8726223831983853</c:v>
                </c:pt>
                <c:pt idx="24">
                  <c:v>-2.89223151235467</c:v>
                </c:pt>
                <c:pt idx="25">
                  <c:v>-2.9107658763437914</c:v>
                </c:pt>
                <c:pt idx="26">
                  <c:v>-2.9281874541188899</c:v>
                </c:pt>
                <c:pt idx="27">
                  <c:v>-2.9444584895987584</c:v>
                </c:pt>
                <c:pt idx="28">
                  <c:v>-2.9595415427820955</c:v>
                </c:pt>
                <c:pt idx="29">
                  <c:v>-2.9733995414187691</c:v>
                </c:pt>
                <c:pt idx="30">
                  <c:v>-2.9859958331605103</c:v>
                </c:pt>
                <c:pt idx="31">
                  <c:v>-2.9972942381118171</c:v>
                </c:pt>
                <c:pt idx="32">
                  <c:v>-3.0072591016989216</c:v>
                </c:pt>
                <c:pt idx="33">
                  <c:v>-3.0158553477733632</c:v>
                </c:pt>
                <c:pt idx="34">
                  <c:v>-3.0230485318641329</c:v>
                </c:pt>
                <c:pt idx="35">
                  <c:v>-3.0288048944912154</c:v>
                </c:pt>
                <c:pt idx="36">
                  <c:v>-3.0330914144512757</c:v>
                </c:pt>
                <c:pt idx="37">
                  <c:v>-3.035875861985363</c:v>
                </c:pt>
                <c:pt idx="38">
                  <c:v>-3.037126851736764</c:v>
                </c:pt>
                <c:pt idx="39">
                  <c:v>-3.0368138954066946</c:v>
                </c:pt>
                <c:pt idx="40">
                  <c:v>-3.0349074540140939</c:v>
                </c:pt>
                <c:pt idx="41">
                  <c:v>-3.0313789896658103</c:v>
                </c:pt>
                <c:pt idx="42">
                  <c:v>-3.0262010167423958</c:v>
                </c:pt>
                <c:pt idx="43">
                  <c:v>-3.0193471524050985</c:v>
                </c:pt>
                <c:pt idx="44">
                  <c:v>-3.0107921663291513</c:v>
                </c:pt>
                <c:pt idx="45">
                  <c:v>-3.0005120295690832</c:v>
                </c:pt>
                <c:pt idx="46">
                  <c:v>-2.9884839624617952</c:v>
                </c:pt>
                <c:pt idx="47">
                  <c:v>-2.9746864814742189</c:v>
                </c:pt>
                <c:pt idx="48">
                  <c:v>-2.9590994449027108</c:v>
                </c:pt>
                <c:pt idx="49">
                  <c:v>-2.9417040973330022</c:v>
                </c:pt>
                <c:pt idx="50">
                  <c:v>-2.922483112770164</c:v>
                </c:pt>
                <c:pt idx="51">
                  <c:v>-2.9014206363501849</c:v>
                </c:pt>
                <c:pt idx="52">
                  <c:v>-2.8785023245458552</c:v>
                </c:pt>
                <c:pt idx="53">
                  <c:v>-2.8537153837821472</c:v>
                </c:pt>
                <c:pt idx="54">
                  <c:v>-2.8270486073778729</c:v>
                </c:pt>
                <c:pt idx="55">
                  <c:v>-2.7984924107332025</c:v>
                </c:pt>
                <c:pt idx="56">
                  <c:v>-2.7680388646847507</c:v>
                </c:pt>
                <c:pt idx="57">
                  <c:v>-2.7356817269530085</c:v>
                </c:pt>
                <c:pt idx="58">
                  <c:v>-2.7014164716094573</c:v>
                </c:pt>
                <c:pt idx="59">
                  <c:v>-2.6652403164941867</c:v>
                </c:pt>
                <c:pt idx="60">
                  <c:v>-2.6271522485176591</c:v>
                </c:pt>
                <c:pt idx="61">
                  <c:v>-2.5871530467841413</c:v>
                </c:pt>
                <c:pt idx="62">
                  <c:v>-2.5452453034774991</c:v>
                </c:pt>
                <c:pt idx="63">
                  <c:v>-2.5014334424541849</c:v>
                </c:pt>
                <c:pt idx="64">
                  <c:v>-2.4557237354917549</c:v>
                </c:pt>
                <c:pt idx="65">
                  <c:v>-2.4081243161456314</c:v>
                </c:pt>
                <c:pt idx="66">
                  <c:v>-2.3586451911706168</c:v>
                </c:pt>
                <c:pt idx="67">
                  <c:v>-2.3072982494682837</c:v>
                </c:pt>
                <c:pt idx="68">
                  <c:v>-2.2540972685253364</c:v>
                </c:pt>
                <c:pt idx="69">
                  <c:v>-2.1990579183128758</c:v>
                </c:pt>
                <c:pt idx="70">
                  <c:v>-2.1421977626206758</c:v>
                </c:pt>
                <c:pt idx="71">
                  <c:v>-2.0835362578054895</c:v>
                </c:pt>
                <c:pt idx="72">
                  <c:v>-2.0230947489367703</c:v>
                </c:pt>
                <c:pt idx="73">
                  <c:v>-1.96089646332821</c:v>
                </c:pt>
                <c:pt idx="74">
                  <c:v>-1.8969665014478869</c:v>
                </c:pt>
                <c:pt idx="75">
                  <c:v>-1.8313318252049304</c:v>
                </c:pt>
                <c:pt idx="76">
                  <c:v>-1.7640212436150711</c:v>
                </c:pt>
                <c:pt idx="77">
                  <c:v>-1.6950653958525002</c:v>
                </c:pt>
                <c:pt idx="78">
                  <c:v>-1.6244967316999008</c:v>
                </c:pt>
                <c:pt idx="79">
                  <c:v>-1.5523494894136514</c:v>
                </c:pt>
                <c:pt idx="80">
                  <c:v>-1.478659671025417</c:v>
                </c:pt>
                <c:pt idx="81">
                  <c:v>-1.403465015106534</c:v>
                </c:pt>
                <c:pt idx="82">
                  <c:v>-1.3268049670256368</c:v>
                </c:pt>
                <c:pt idx="83">
                  <c:v>-1.2487206467349981</c:v>
                </c:pt>
                <c:pt idx="84">
                  <c:v>-1.1692548141250481</c:v>
                </c:pt>
                <c:pt idx="85">
                  <c:v>-1.0884518319913248</c:v>
                </c:pt>
                <c:pt idx="86">
                  <c:v>-1.0063576266619096</c:v>
                </c:pt>
                <c:pt idx="87">
                  <c:v>-0.92301964633798517</c:v>
                </c:pt>
                <c:pt idx="88">
                  <c:v>-0.83848681720373019</c:v>
                </c:pt>
                <c:pt idx="89">
                  <c:v>-0.75280949736609504</c:v>
                </c:pt>
                <c:pt idx="90">
                  <c:v>-0.66603942868830479</c:v>
                </c:pt>
                <c:pt idx="91">
                  <c:v>-0.57822968658503648</c:v>
                </c:pt>
                <c:pt idx="92">
                  <c:v>-0.48943462785011765</c:v>
                </c:pt>
                <c:pt idx="93">
                  <c:v>-0.39970983659146525</c:v>
                </c:pt>
                <c:pt idx="94">
                  <c:v>-0.3091120683505475</c:v>
                </c:pt>
                <c:pt idx="95">
                  <c:v>-0.21769919248720421</c:v>
                </c:pt>
                <c:pt idx="96">
                  <c:v>-0.12553013291282836</c:v>
                </c:pt>
                <c:pt idx="97">
                  <c:v>-3.2664807258065198E-2</c:v>
                </c:pt>
                <c:pt idx="98">
                  <c:v>6.0835935436807556E-2</c:v>
                </c:pt>
                <c:pt idx="99">
                  <c:v>0.15491037841808986</c:v>
                </c:pt>
                <c:pt idx="100">
                  <c:v>0.24949600220901219</c:v>
                </c:pt>
                <c:pt idx="101">
                  <c:v>0.34452955079959363</c:v>
                </c:pt>
                <c:pt idx="102">
                  <c:v>0.43994709894005651</c:v>
                </c:pt>
                <c:pt idx="103">
                  <c:v>0.53568412043998881</c:v>
                </c:pt>
                <c:pt idx="104">
                  <c:v>0.63167555737463355</c:v>
                </c:pt>
                <c:pt idx="105">
                  <c:v>0.7278558900980856</c:v>
                </c:pt>
                <c:pt idx="106">
                  <c:v>0.82415920796282316</c:v>
                </c:pt>
                <c:pt idx="107">
                  <c:v>0.92051928064379951</c:v>
                </c:pt>
                <c:pt idx="108">
                  <c:v>1.0168696299652717</c:v>
                </c:pt>
                <c:pt idx="109">
                  <c:v>1.1131436021277807</c:v>
                </c:pt>
                <c:pt idx="110">
                  <c:v>1.2092744402329825</c:v>
                </c:pt>
                <c:pt idx="111">
                  <c:v>1.3051953570036767</c:v>
                </c:pt>
                <c:pt idx="112">
                  <c:v>1.4008396075969403</c:v>
                </c:pt>
                <c:pt idx="113">
                  <c:v>1.4961405624083641</c:v>
                </c:pt>
                <c:pt idx="114">
                  <c:v>1.5910317797662137</c:v>
                </c:pt>
                <c:pt idx="115">
                  <c:v>1.6854470784147195</c:v>
                </c:pt>
                <c:pt idx="116">
                  <c:v>1.7793206096870247</c:v>
                </c:pt>
                <c:pt idx="117">
                  <c:v>1.8725869292688138</c:v>
                </c:pt>
                <c:pt idx="118">
                  <c:v>1.9651810684553002</c:v>
                </c:pt>
                <c:pt idx="119">
                  <c:v>2.0570386048051712</c:v>
                </c:pt>
                <c:pt idx="120">
                  <c:v>2.1480957320967868</c:v>
                </c:pt>
                <c:pt idx="121">
                  <c:v>2.2382893294933175</c:v>
                </c:pt>
                <c:pt idx="122">
                  <c:v>2.3275570298253689</c:v>
                </c:pt>
                <c:pt idx="123">
                  <c:v>2.415837286901211</c:v>
                </c:pt>
                <c:pt idx="124">
                  <c:v>2.5030694417568422</c:v>
                </c:pt>
                <c:pt idx="125">
                  <c:v>2.5891937877600033</c:v>
                </c:pt>
                <c:pt idx="126">
                  <c:v>2.6741516344844367</c:v>
                </c:pt>
                <c:pt idx="127">
                  <c:v>2.7578853702727404</c:v>
                </c:pt>
                <c:pt idx="128">
                  <c:v>2.8403385234086489</c:v>
                </c:pt>
                <c:pt idx="129">
                  <c:v>2.9214558218216902</c:v>
                </c:pt>
                <c:pt idx="130">
                  <c:v>3.0011832512497518</c:v>
                </c:pt>
                <c:pt idx="131">
                  <c:v>3.0794681117875013</c:v>
                </c:pt>
                <c:pt idx="132">
                  <c:v>3.1562590727511646</c:v>
                </c:pt>
                <c:pt idx="133">
                  <c:v>3.231506225792721</c:v>
                </c:pt>
                <c:pt idx="134">
                  <c:v>3.3051611361993265</c:v>
                </c:pt>
                <c:pt idx="135">
                  <c:v>3.3771768923162915</c:v>
                </c:pt>
                <c:pt idx="136">
                  <c:v>3.4475081530348559</c:v>
                </c:pt>
                <c:pt idx="137">
                  <c:v>3.5161111932886655</c:v>
                </c:pt>
                <c:pt idx="138">
                  <c:v>3.5829439475056208</c:v>
                </c:pt>
                <c:pt idx="139">
                  <c:v>3.6479660509647194</c:v>
                </c:pt>
                <c:pt idx="140">
                  <c:v>3.7111388790102202</c:v>
                </c:pt>
                <c:pt idx="141">
                  <c:v>3.7724255840784546</c:v>
                </c:pt>
                <c:pt idx="142">
                  <c:v>3.8317911304954628</c:v>
                </c:pt>
                <c:pt idx="143">
                  <c:v>3.8892023270064469</c:v>
                </c:pt>
                <c:pt idx="144">
                  <c:v>3.9446278570012212</c:v>
                </c:pt>
                <c:pt idx="145">
                  <c:v>3.9980383064024139</c:v>
                </c:pt>
                <c:pt idx="146">
                  <c:v>4.0494061891865121</c:v>
                </c:pt>
                <c:pt idx="147">
                  <c:v>4.0987059705105331</c:v>
                </c:pt>
                <c:pt idx="148">
                  <c:v>4.1459140874202056</c:v>
                </c:pt>
                <c:pt idx="149">
                  <c:v>4.1910089671185169</c:v>
                </c:pt>
                <c:pt idx="150">
                  <c:v>4.2339710427764796</c:v>
                </c:pt>
                <c:pt idx="151">
                  <c:v>4.274782766870957</c:v>
                </c:pt>
                <c:pt idx="152">
                  <c:v>4.3134286220374198</c:v>
                </c:pt>
                <c:pt idx="153">
                  <c:v>4.3498951294285622</c:v>
                </c:pt>
                <c:pt idx="154">
                  <c:v>4.3841708545726528</c:v>
                </c:pt>
                <c:pt idx="155">
                  <c:v>4.416246410728613</c:v>
                </c:pt>
                <c:pt idx="156">
                  <c:v>4.4461144597378626</c:v>
                </c:pt>
                <c:pt idx="157">
                  <c:v>4.473769710375965</c:v>
                </c:pt>
                <c:pt idx="158">
                  <c:v>4.4992089142102039</c:v>
                </c:pt>
                <c:pt idx="159">
                  <c:v>4.5224308589723732</c:v>
                </c:pt>
                <c:pt idx="160">
                  <c:v>4.5434363594589415</c:v>
                </c:pt>
                <c:pt idx="161">
                  <c:v>4.562228245974091</c:v>
                </c:pt>
                <c:pt idx="162">
                  <c:v>4.5788113503339956</c:v>
                </c:pt>
                <c:pt idx="163">
                  <c:v>4.5931924894539549</c:v>
                </c:pt>
                <c:pt idx="164">
                  <c:v>4.605380446543001</c:v>
                </c:pt>
                <c:pt idx="165">
                  <c:v>4.6153859499337759</c:v>
                </c:pt>
                <c:pt idx="166">
                  <c:v>4.6232216495785128</c:v>
                </c:pt>
                <c:pt idx="167">
                  <c:v>4.6289020912450969</c:v>
                </c:pt>
                <c:pt idx="168">
                  <c:v>4.63244368845029</c:v>
                </c:pt>
                <c:pt idx="169">
                  <c:v>4.6338646921702189</c:v>
                </c:pt>
                <c:pt idx="170">
                  <c:v>4.6331851583714343</c:v>
                </c:pt>
                <c:pt idx="171">
                  <c:v>4.6304269134088125</c:v>
                </c:pt>
                <c:pt idx="172">
                  <c:v>4.6256135173396427</c:v>
                </c:pt>
                <c:pt idx="173">
                  <c:v>4.6187702252063554</c:v>
                </c:pt>
                <c:pt idx="174">
                  <c:v>4.6099239463432475</c:v>
                </c:pt>
                <c:pt idx="175">
                  <c:v>4.5991032017655948</c:v>
                </c:pt>
                <c:pt idx="176">
                  <c:v>4.5863380797024904</c:v>
                </c:pt>
                <c:pt idx="177">
                  <c:v>4.571660189337643</c:v>
                </c:pt>
                <c:pt idx="178">
                  <c:v>4.5551026128251841</c:v>
                </c:pt>
                <c:pt idx="179">
                  <c:v>4.5366998556503919</c:v>
                </c:pt>
                <c:pt idx="180">
                  <c:v>4.5164877954079596</c:v>
                </c:pt>
                <c:pt idx="181">
                  <c:v>4.4945036290730718</c:v>
                </c:pt>
                <c:pt idx="182">
                  <c:v>4.4707858188432228</c:v>
                </c:pt>
                <c:pt idx="183">
                  <c:v>4.4453740366311418</c:v>
                </c:pt>
                <c:pt idx="184">
                  <c:v>4.4183091072917113</c:v>
                </c:pt>
                <c:pt idx="185">
                  <c:v>4.3896329506679823</c:v>
                </c:pt>
                <c:pt idx="186">
                  <c:v>4.3593885225437141</c:v>
                </c:pt>
                <c:pt idx="187">
                  <c:v>4.3276197545919146</c:v>
                </c:pt>
                <c:pt idx="188">
                  <c:v>4.2943714934108161</c:v>
                </c:pt>
                <c:pt idx="189">
                  <c:v>4.2596894387406818</c:v>
                </c:pt>
                <c:pt idx="190">
                  <c:v>4.2236200809564082</c:v>
                </c:pt>
                <c:pt idx="191">
                  <c:v>4.1862106379325512</c:v>
                </c:pt>
                <c:pt idx="192">
                  <c:v>4.1475089913787935</c:v>
                </c:pt>
                <c:pt idx="193">
                  <c:v>4.1075636227450794</c:v>
                </c:pt>
                <c:pt idx="194">
                  <c:v>4.0664235487967515</c:v>
                </c:pt>
                <c:pt idx="195">
                  <c:v>4.0241382569609101</c:v>
                </c:pt>
                <c:pt idx="196">
                  <c:v>3.9807576405459129</c:v>
                </c:pt>
                <c:pt idx="197">
                  <c:v>3.9363319339364371</c:v>
                </c:pt>
                <c:pt idx="198">
                  <c:v>3.8909116478668806</c:v>
                </c:pt>
                <c:pt idx="199">
                  <c:v>3.8445475048759548</c:v>
                </c:pt>
                <c:pt idx="200">
                  <c:v>3.7972903750452072</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numCache>
            </c:numRef>
          </c:xVal>
          <c:yVal>
            <c:numRef>
              <c:f>HedgeBedarf!$A$5:$A$405</c:f>
              <c:numCache>
                <c:formatCode>0.0</c:formatCode>
                <c:ptCount val="4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1-AA8D-4967-9B4E-0807AFAA64EA}"/>
            </c:ext>
          </c:extLst>
        </c:ser>
        <c:ser>
          <c:idx val="5"/>
          <c:order val="5"/>
          <c:tx>
            <c:v>ZeigerSumme</c:v>
          </c:tx>
          <c:spPr>
            <a:ln>
              <a:noFill/>
            </a:ln>
          </c:spPr>
          <c:marker>
            <c:symbol val="picture"/>
            <c:spPr>
              <a:blipFill>
                <a:blip xmlns:r="http://schemas.openxmlformats.org/officeDocument/2006/relationships" r:embed="rId1"/>
                <a:stretch>
                  <a:fillRect/>
                </a:stretch>
              </a:blipFill>
              <a:ln>
                <a:noFill/>
              </a:ln>
            </c:spPr>
          </c:marker>
          <c:xVal>
            <c:numRef>
              <c:f>Ueberhaenge!$Z$5</c:f>
              <c:numCache>
                <c:formatCode>General</c:formatCode>
                <c:ptCount val="1"/>
                <c:pt idx="0">
                  <c:v>4.6573681470541279</c:v>
                </c:pt>
              </c:numCache>
            </c:numRef>
          </c:xVal>
          <c:yVal>
            <c:numRef>
              <c:f>Ueberhaenge!$X$4</c:f>
              <c:numCache>
                <c:formatCode>#,##0.00</c:formatCode>
                <c:ptCount val="1"/>
                <c:pt idx="0">
                  <c:v>15505</c:v>
                </c:pt>
              </c:numCache>
            </c:numRef>
          </c:yVal>
          <c:smooth val="0"/>
          <c:extLst>
            <c:ext xmlns:c16="http://schemas.microsoft.com/office/drawing/2014/chart" uri="{C3380CC4-5D6E-409C-BE32-E72D297353CC}">
              <c16:uniqueId val="{00000002-AA8D-4967-9B4E-0807AFAA64EA}"/>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1868-4D95-9DA3-620EB81E1018}"/>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-2.1299223331726784</c:v>
                      </c:pt>
                      <c:pt idx="1">
                        <c:v>-2.1641448671034142</c:v>
                      </c:pt>
                      <c:pt idx="2">
                        <c:v>-2.1981557247514529</c:v>
                      </c:pt>
                      <c:pt idx="3">
                        <c:v>-2.2319228738456518</c:v>
                      </c:pt>
                      <c:pt idx="4">
                        <c:v>-2.2654136561719938</c:v>
                      </c:pt>
                      <c:pt idx="5">
                        <c:v>-2.2985948111880727</c:v>
                      </c:pt>
                      <c:pt idx="6">
                        <c:v>-2.3314325011374688</c:v>
                      </c:pt>
                      <c:pt idx="7">
                        <c:v>-2.3638923376585073</c:v>
                      </c:pt>
                      <c:pt idx="8">
                        <c:v>-2.3959394098792237</c:v>
                      </c:pt>
                      <c:pt idx="9">
                        <c:v>-2.4275383139867337</c:v>
                      </c:pt>
                      <c:pt idx="10">
                        <c:v>-2.4586531842564181</c:v>
                      </c:pt>
                      <c:pt idx="11">
                        <c:v>-2.4892477255227061</c:v>
                      </c:pt>
                      <c:pt idx="12">
                        <c:v>-2.5192852470702278</c:v>
                      </c:pt>
                      <c:pt idx="13">
                        <c:v>-2.548728697920593</c:v>
                      </c:pt>
                      <c:pt idx="14">
                        <c:v>-2.5775407034868092</c:v>
                      </c:pt>
                      <c:pt idx="15">
                        <c:v>-2.6056836035639352</c:v>
                      </c:pt>
                      <c:pt idx="16">
                        <c:v>-2.6331194916212857</c:v>
                      </c:pt>
                      <c:pt idx="17">
                        <c:v>-2.6598102553580083</c:v>
                      </c:pt>
                      <c:pt idx="18">
                        <c:v>-2.6857176184807039</c:v>
                      </c:pt>
                      <c:pt idx="19">
                        <c:v>-2.7108031836582254</c:v>
                      </c:pt>
                      <c:pt idx="20">
                        <c:v>-2.7350284766056947</c:v>
                      </c:pt>
                      <c:pt idx="21">
                        <c:v>-2.7583549912463887</c:v>
                      </c:pt>
                      <c:pt idx="22">
                        <c:v>-2.7807442358970569</c:v>
                      </c:pt>
                      <c:pt idx="23">
                        <c:v>-2.8021577804189994</c:v>
                      </c:pt>
                      <c:pt idx="24">
                        <c:v>-2.8225573042741763</c:v>
                      </c:pt>
                      <c:pt idx="25">
                        <c:v>-2.8419046454228063</c:v>
                      </c:pt>
                      <c:pt idx="26">
                        <c:v>-2.8601618499956212</c:v>
                      </c:pt>
                      <c:pt idx="27">
                        <c:v>-2.8772912226716527</c:v>
                      </c:pt>
                      <c:pt idx="28">
                        <c:v>-2.8932553776891403</c:v>
                      </c:pt>
                      <c:pt idx="29">
                        <c:v>-2.908017290415188</c:v>
                      </c:pt>
                      <c:pt idx="30">
                        <c:v>-2.9215403493966656</c:v>
                      </c:pt>
                      <c:pt idx="31">
                        <c:v>-2.9337884088132098</c:v>
                      </c:pt>
                      <c:pt idx="32">
                        <c:v>-2.9447258412502726</c:v>
                      </c:pt>
                      <c:pt idx="33">
                        <c:v>-2.9543175907088166</c:v>
                      </c:pt>
                      <c:pt idx="34">
                        <c:v>-2.9625292257657261</c:v>
                      </c:pt>
                      <c:pt idx="35">
                        <c:v>-2.9693269927978188</c:v>
                      </c:pt>
                      <c:pt idx="36">
                        <c:v>-2.9746778691802969</c:v>
                      </c:pt>
                      <c:pt idx="37">
                        <c:v>-2.9785496163695826</c:v>
                      </c:pt>
                      <c:pt idx="38">
                        <c:v>-2.980910832778751</c:v>
                      </c:pt>
                      <c:pt idx="39">
                        <c:v>-2.9817310063533218</c:v>
                      </c:pt>
                      <c:pt idx="40">
                        <c:v>-2.9809805667537623</c:v>
                      </c:pt>
                      <c:pt idx="41">
                        <c:v>-2.9786309370510504</c:v>
                      </c:pt>
                      <c:pt idx="42">
                        <c:v>-2.9746545848406085</c:v>
                      </c:pt>
                      <c:pt idx="43">
                        <c:v>-2.9690250726802558</c:v>
                      </c:pt>
                      <c:pt idx="44">
                        <c:v>-2.9617171077573676</c:v>
                      </c:pt>
                      <c:pt idx="45">
                        <c:v>-2.9527065906910273</c:v>
                      </c:pt>
                      <c:pt idx="46">
                        <c:v>-2.9419706633749954</c:v>
                      </c:pt>
                      <c:pt idx="47">
                        <c:v>-2.9294877557683807</c:v>
                      </c:pt>
                      <c:pt idx="48">
                        <c:v>-2.91523763154124</c:v>
                      </c:pt>
                      <c:pt idx="49">
                        <c:v>-2.8992014324839892</c:v>
                      </c:pt>
                      <c:pt idx="50">
                        <c:v>-2.8813617215901655</c:v>
                      </c:pt>
                      <c:pt idx="51">
                        <c:v>-2.8617025247241936</c:v>
                      </c:pt>
                      <c:pt idx="52">
                        <c:v>-2.840209370786924</c:v>
                      </c:pt>
                      <c:pt idx="53">
                        <c:v>-2.816869330294189</c:v>
                      </c:pt>
                      <c:pt idx="54">
                        <c:v>-2.7916710522852313</c:v>
                      </c:pt>
                      <c:pt idx="55">
                        <c:v>-2.764604799480642</c:v>
                      </c:pt>
                      <c:pt idx="56">
                        <c:v>-2.7356624816115782</c:v>
                      </c:pt>
                      <c:pt idx="57">
                        <c:v>-2.7048376868450954</c:v>
                      </c:pt>
                      <c:pt idx="58">
                        <c:v>-2.672125711232991</c:v>
                      </c:pt>
                      <c:pt idx="59">
                        <c:v>-2.6375235861150319</c:v>
                      </c:pt>
                      <c:pt idx="60">
                        <c:v>-2.6010301034102632</c:v>
                      </c:pt>
                      <c:pt idx="61">
                        <c:v>-2.5626458387339714</c:v>
                      </c:pt>
                      <c:pt idx="62">
                        <c:v>-2.5223731722810485</c:v>
                      </c:pt>
                      <c:pt idx="63">
                        <c:v>-2.4802163074206298</c:v>
                      </c:pt>
                      <c:pt idx="64">
                        <c:v>-2.4361812869503909</c:v>
                      </c:pt>
                      <c:pt idx="65">
                        <c:v>-2.3902760069632643</c:v>
                      </c:pt>
                      <c:pt idx="66">
                        <c:v>-2.3425102282831194</c:v>
                      </c:pt>
                      <c:pt idx="67">
                        <c:v>-2.292895585430573</c:v>
                      </c:pt>
                      <c:pt idx="68">
                        <c:v>-2.2414455930840598</c:v>
                      </c:pt>
                      <c:pt idx="69">
                        <c:v>-2.18817565000613</c:v>
                      </c:pt>
                      <c:pt idx="70">
                        <c:v>-2.1331030404091154</c:v>
                      </c:pt>
                      <c:pt idx="71">
                        <c:v>-2.0762469327392119</c:v>
                      </c:pt>
                      <c:pt idx="72">
                        <c:v>-2.0176283758623863</c:v>
                      </c:pt>
                      <c:pt idx="73">
                        <c:v>-1.9572702926405423</c:v>
                      </c:pt>
                      <c:pt idx="74">
                        <c:v>-1.8951974708907517</c:v>
                      </c:pt>
                      <c:pt idx="75">
                        <c:v>-1.8314365517254845</c:v>
                      </c:pt>
                      <c:pt idx="76">
                        <c:v>-1.766016015276217</c:v>
                      </c:pt>
                      <c:pt idx="77">
                        <c:v>-1.6989661638078617</c:v>
                      </c:pt>
                      <c:pt idx="78">
                        <c:v>-1.6303191022358881</c:v>
                      </c:pt>
                      <c:pt idx="79">
                        <c:v>-1.5601087160631453</c:v>
                      </c:pt>
                      <c:pt idx="80">
                        <c:v>-1.4883706467576074</c:v>
                      </c:pt>
                      <c:pt idx="81">
                        <c:v>-1.4151422645974505</c:v>
                      </c:pt>
                      <c:pt idx="82">
                        <c:v>-1.3404626390139072</c:v>
                      </c:pt>
                      <c:pt idx="83">
                        <c:v>-1.2643725064673712</c:v>
                      </c:pt>
                      <c:pt idx="84">
                        <c:v>-1.1869142358962064</c:v>
                      </c:pt>
                      <c:pt idx="85">
                        <c:v>-1.1081317917825071</c:v>
                      </c:pt>
                      <c:pt idx="86">
                        <c:v>-1.0280706948828504</c:v>
                      </c:pt>
                      <c:pt idx="87">
                        <c:v>-0.94677798067665975</c:v>
                      </c:pt>
                      <c:pt idx="88">
                        <c:v>-0.86430215558838119</c:v>
                      </c:pt>
                      <c:pt idx="89">
                        <c:v>-0.7806931510439894</c:v>
                      </c:pt>
                      <c:pt idx="90">
                        <c:v>-0.69600227542564819</c:v>
                      </c:pt>
                      <c:pt idx="91">
                        <c:v>-0.61028216399244395</c:v>
                      </c:pt>
                      <c:pt idx="92">
                        <c:v>-0.52358672683800866</c:v>
                      </c:pt>
                      <c:pt idx="93">
                        <c:v>-0.43597109495971498</c:v>
                      </c:pt>
                      <c:pt idx="94">
                        <c:v>-0.34749156451669289</c:v>
                      </c:pt>
                      <c:pt idx="95">
                        <c:v>-0.25820553935745805</c:v>
                      </c:pt>
                      <c:pt idx="96">
                        <c:v>-0.16817147190011383</c:v>
                      </c:pt>
                      <c:pt idx="97">
                        <c:v>-7.7448802451236226E-2</c:v>
                      </c:pt>
                      <c:pt idx="98">
                        <c:v>1.3902102948445943E-2</c:v>
                      </c:pt>
                      <c:pt idx="99">
                        <c:v>0.105820016060901</c:v>
                      </c:pt>
                      <c:pt idx="100">
                        <c:v>0.19824291127778126</c:v>
                      </c:pt>
                      <c:pt idx="101">
                        <c:v>0.29110803164297094</c:v>
                      </c:pt>
                      <c:pt idx="102">
                        <c:v>0.38435195597480887</c:v>
                      </c:pt>
                      <c:pt idx="103">
                        <c:v>0.47791066699024404</c:v>
                      </c:pt>
                      <c:pt idx="104">
                        <c:v>0.57171962033237023</c:v>
                      </c:pt>
                      <c:pt idx="105">
                        <c:v>0.66571381440119548</c:v>
                      </c:pt>
                      <c:pt idx="106">
                        <c:v>0.75982786088714804</c:v>
                      </c:pt>
                      <c:pt idx="107">
                        <c:v>0.85399605590562133</c:v>
                      </c:pt>
                      <c:pt idx="108">
                        <c:v>0.94815245163081929</c:v>
                      </c:pt>
                      <c:pt idx="109">
                        <c:v>1.0422309283263995</c:v>
                      </c:pt>
                      <c:pt idx="110">
                        <c:v>1.1361652666706998</c:v>
                      </c:pt>
                      <c:pt idx="111">
                        <c:v>1.2298892202739911</c:v>
                      </c:pt>
                      <c:pt idx="112">
                        <c:v>1.3233365882857486</c:v>
                      </c:pt>
                      <c:pt idx="113">
                        <c:v>1.4164412879900461</c:v>
                      </c:pt>
                      <c:pt idx="114">
                        <c:v>1.5091374272879845</c:v>
                      </c:pt>
                      <c:pt idx="115">
                        <c:v>1.601359376966468</c:v>
                      </c:pt>
                      <c:pt idx="116">
                        <c:v>1.6930418426539589</c:v>
                      </c:pt>
                      <c:pt idx="117">
                        <c:v>1.7841199363643394</c:v>
                      </c:pt>
                      <c:pt idx="118">
                        <c:v>1.874529247531675</c:v>
                      </c:pt>
                      <c:pt idx="119">
                        <c:v>1.9642059134395822</c:v>
                      </c:pt>
                      <c:pt idx="120">
                        <c:v>2.0530866889506174</c:v>
                      </c:pt>
                      <c:pt idx="121">
                        <c:v>2.1411090154424914</c:v>
                      </c:pt>
                      <c:pt idx="122">
                        <c:v>2.2282110888597702</c:v>
                      </c:pt>
                      <c:pt idx="123">
                        <c:v>2.3143319267913083</c:v>
                      </c:pt>
                      <c:pt idx="124">
                        <c:v>2.3994114344857702</c:v>
                      </c:pt>
                      <c:pt idx="125">
                        <c:v>2.4833904697194726</c:v>
                      </c:pt>
                      <c:pt idx="126">
                        <c:v>2.5662109064329837</c:v>
                      </c:pt>
                      <c:pt idx="127">
                        <c:v>2.6478156970549507</c:v>
                      </c:pt>
                      <c:pt idx="128">
                        <c:v>2.7281489334341225</c:v>
                      </c:pt>
                      <c:pt idx="129">
                        <c:v>2.8071559063026554</c:v>
                      </c:pt>
                      <c:pt idx="130">
                        <c:v>2.8847831631963672</c:v>
                      </c:pt>
                      <c:pt idx="131">
                        <c:v>2.9609785647600178</c:v>
                      </c:pt>
                      <c:pt idx="132">
                        <c:v>3.035691339368273</c:v>
                      </c:pt>
                      <c:pt idx="133">
                        <c:v>3.1088721359955369</c:v>
                      </c:pt>
                      <c:pt idx="134">
                        <c:v>3.1804730752706156</c:v>
                      </c:pt>
                      <c:pt idx="135">
                        <c:v>3.2504477986546787</c:v>
                      </c:pt>
                      <c:pt idx="136">
                        <c:v>3.3187515156839069</c:v>
                      </c:pt>
                      <c:pt idx="137">
                        <c:v>3.3853410492208722</c:v>
                      </c:pt>
                      <c:pt idx="138">
                        <c:v>3.4501748786614779</c:v>
                      </c:pt>
                      <c:pt idx="139">
                        <c:v>3.5132131810472149</c:v>
                      </c:pt>
                      <c:pt idx="140">
                        <c:v>3.5744178700352203</c:v>
                      </c:pt>
                      <c:pt idx="141">
                        <c:v>3.633752632681607</c:v>
                      </c:pt>
                      <c:pt idx="142">
                        <c:v>3.691182963996396</c:v>
                      </c:pt>
                      <c:pt idx="143">
                        <c:v>3.7466761992311919</c:v>
                      </c:pt>
                      <c:pt idx="144">
                        <c:v>3.8002015438639294</c:v>
                      </c:pt>
                      <c:pt idx="145">
                        <c:v>3.8517301012475973</c:v>
                      </c:pt>
                      <c:pt idx="146">
                        <c:v>3.9012348978931901</c:v>
                      </c:pt>
                      <c:pt idx="147">
                        <c:v>3.9486909063598028</c:v>
                      </c:pt>
                      <c:pt idx="148">
                        <c:v>3.994075065727924</c:v>
                      </c:pt>
                      <c:pt idx="149">
                        <c:v>4.0373662996349182</c:v>
                      </c:pt>
                      <c:pt idx="150">
                        <c:v>4.0785455318547097</c:v>
                      </c:pt>
                      <c:pt idx="151">
                        <c:v>4.1175956994066469</c:v>
                      </c:pt>
                      <c:pt idx="152">
                        <c:v>4.1545017631815835</c:v>
                      </c:pt>
                      <c:pt idx="153">
                        <c:v>4.189250716076236</c:v>
                      </c:pt>
                      <c:pt idx="154">
                        <c:v>4.2218315886298514</c:v>
                      </c:pt>
                      <c:pt idx="155">
                        <c:v>4.2522354521603196</c:v>
                      </c:pt>
                      <c:pt idx="156">
                        <c:v>4.2804554193999174</c:v>
                      </c:pt>
                      <c:pt idx="157">
                        <c:v>4.3064866426338533</c:v>
                      </c:pt>
                      <c:pt idx="158">
                        <c:v>4.330326309347905</c:v>
                      </c:pt>
                      <c:pt idx="159">
                        <c:v>4.3519736353945451</c:v>
                      </c:pt>
                      <c:pt idx="160">
                        <c:v>4.3714298556898843</c:v>
                      </c:pt>
                      <c:pt idx="161">
                        <c:v>4.3886982124570499</c:v>
                      </c:pt>
                      <c:pt idx="162">
                        <c:v>4.4037839410345097</c:v>
                      </c:pt>
                      <c:pt idx="163">
                        <c:v>4.4166942532710882</c:v>
                      </c:pt>
                      <c:pt idx="164">
                        <c:v>4.4274383185324258</c:v>
                      </c:pt>
                      <c:pt idx="165">
                        <c:v>4.4360272423468103</c:v>
                      </c:pt>
                      <c:pt idx="166">
                        <c:v>4.4424740427213365</c:v>
                      </c:pt>
                      <c:pt idx="167">
                        <c:v>4.446793624162499</c:v>
                      </c:pt>
                      <c:pt idx="168">
                        <c:v>4.4490027494384217</c:v>
                      </c:pt>
                      <c:pt idx="169">
                        <c:v>4.4491200091229537</c:v>
                      </c:pt>
                      <c:pt idx="170">
                        <c:v>4.4471657889650382</c:v>
                      </c:pt>
                      <c:pt idx="171">
                        <c:v>4.4431622351297566</c:v>
                      </c:pt>
                      <c:pt idx="172">
                        <c:v>4.4371332173604996</c:v>
                      </c:pt>
                      <c:pt idx="173">
                        <c:v>4.4291042901148172</c:v>
                      </c:pt>
                      <c:pt idx="174">
                        <c:v>4.4191026517294301</c:v>
                      </c:pt>
                      <c:pt idx="175">
                        <c:v>4.4071571016728717</c:v>
                      </c:pt>
                      <c:pt idx="176">
                        <c:v>4.3932979959472211</c:v>
                      </c:pt>
                      <c:pt idx="177">
                        <c:v>4.377557200703234</c:v>
                      </c:pt>
                      <c:pt idx="178">
                        <c:v>4.3599680441360311</c:v>
                      </c:pt>
                      <c:pt idx="179">
                        <c:v>4.3405652667313284</c:v>
                      </c:pt>
                      <c:pt idx="180">
                        <c:v>4.3193849699349309</c:v>
                      </c:pt>
                      <c:pt idx="181">
                        <c:v>4.2964645633208232</c:v>
                      </c:pt>
                      <c:pt idx="182">
                        <c:v>4.2718427103358749</c:v>
                      </c:pt>
                      <c:pt idx="183">
                        <c:v>4.2455592727016027</c:v>
                      </c:pt>
                      <c:pt idx="184">
                        <c:v>4.2176552535559333</c:v>
                      </c:pt>
                      <c:pt idx="185">
                        <c:v>4.1881727394201453</c:v>
                      </c:pt>
                      <c:pt idx="186">
                        <c:v>4.1571548410784738</c:v>
                      </c:pt>
                      <c:pt idx="187">
                        <c:v>4.1246456334599131</c:v>
                      </c:pt>
                      <c:pt idx="188">
                        <c:v>4.0906900946136986</c:v>
                      </c:pt>
                      <c:pt idx="189">
                        <c:v>4.0553340438719259</c:v>
                      </c:pt>
                      <c:pt idx="190">
                        <c:v>4.0186240792942902</c:v>
                      </c:pt>
                      <c:pt idx="191">
                        <c:v>3.9806075144916448</c:v>
                      </c:pt>
                      <c:pt idx="192">
                        <c:v>3.9413323149264032</c:v>
                      </c:pt>
                      <c:pt idx="193">
                        <c:v>3.9008470337890548</c:v>
                      </c:pt>
                      <c:pt idx="194">
                        <c:v>3.8592007475511574</c:v>
                      </c:pt>
                      <c:pt idx="195">
                        <c:v>3.8164429912960309</c:v>
                      </c:pt>
                      <c:pt idx="196">
                        <c:v>3.77262369392911</c:v>
                      </c:pt>
                      <c:pt idx="197">
                        <c:v>3.7277931133703701</c:v>
                      </c:pt>
                      <c:pt idx="198">
                        <c:v>3.6820017718316183</c:v>
                      </c:pt>
                      <c:pt idx="199">
                        <c:v>3.6353003912815045</c:v>
                      </c:pt>
                      <c:pt idx="200">
                        <c:v>3.5877398292009852</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xmlns:c15="http://schemas.microsoft.com/office/drawing/2012/chart">
                  <c:ext xmlns:c16="http://schemas.microsoft.com/office/drawing/2014/chart" uri="{C3380CC4-5D6E-409C-BE32-E72D297353CC}">
                    <c16:uniqueId val="{00000000-1868-4D95-9DA3-620EB81E1018}"/>
                  </c:ext>
                </c:extLst>
              </c15:ser>
            </c15:filteredScatterSeries>
            <c15:filteredScatterSeries>
              <c15:ser>
                <c:idx val="2"/>
                <c:order val="2"/>
                <c:tx>
                  <c:v>Zeiger</c:v>
                </c:tx>
                <c:spPr>
                  <a:ln w="19050" cap="rnd">
                    <a:solidFill>
                      <a:schemeClr val="accent3"/>
                    </a:solidFill>
                    <a:round/>
                  </a:ln>
                  <a:effectLst/>
                </c:spPr>
                <c:marker>
                  <c:symbol val="picture"/>
                  <c:spPr>
                    <a:ln w="9525">
                      <a:noFill/>
                    </a:ln>
                    <a:effectLst/>
                  </c:spPr>
                </c:marker>
                <c:xVal>
                  <c:numRef>
                    <c:extLst xmlns:c15="http://schemas.microsoft.com/office/drawing/2012/chart">
                      <c:ext xmlns:c15="http://schemas.microsoft.com/office/drawing/2012/chart" uri="{02D57815-91ED-43cb-92C2-25804820EDAC}">
                        <c15:formulaRef>
                          <c15:sqref>Ueberhaenge!$Z$4</c15:sqref>
                        </c15:formulaRef>
                      </c:ext>
                    </c:extLst>
                    <c:numCache>
                      <c:formatCode>General</c:formatCode>
                      <c:ptCount val="1"/>
                      <c:pt idx="0">
                        <c:v>4.4864000850401808</c:v>
                      </c:pt>
                    </c:numCache>
                  </c:numRef>
                </c:xVal>
                <c:yVal>
                  <c:numRef>
                    <c:extLst xmlns:c15="http://schemas.microsoft.com/office/drawing/2012/chart">
                      <c:ext xmlns:c15="http://schemas.microsoft.com/office/drawing/2012/chart" uri="{02D57815-91ED-43cb-92C2-25804820EDAC}">
                        <c15:formulaRef>
                          <c15:sqref>Ueberhaenge!$X$4</c15:sqref>
                        </c15:formulaRef>
                      </c:ext>
                    </c:extLst>
                    <c:numCache>
                      <c:formatCode>#,##0.00</c:formatCode>
                      <c:ptCount val="1"/>
                      <c:pt idx="0">
                        <c:v>15505</c:v>
                      </c:pt>
                    </c:numCache>
                  </c:numRef>
                </c:yVal>
                <c:smooth val="0"/>
                <c:extLst xmlns:c15="http://schemas.microsoft.com/office/drawing/2012/chart">
                  <c:ext xmlns:c16="http://schemas.microsoft.com/office/drawing/2014/chart" uri="{C3380CC4-5D6E-409C-BE32-E72D297353CC}">
                    <c16:uniqueId val="{00000001-1868-4D95-9DA3-620EB81E1018}"/>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7000"/>
          <c:min val="15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440568290776909"/>
          <c:y val="3.080477563752651E-2"/>
          <c:w val="0.76031479895206133"/>
          <c:h val="0.94084487519335247"/>
        </c:manualLayout>
      </c:layout>
      <c:barChart>
        <c:barDir val="bar"/>
        <c:grouping val="clustered"/>
        <c:varyColors val="0"/>
        <c:ser>
          <c:idx val="0"/>
          <c:order val="0"/>
          <c:spPr>
            <a:solidFill>
              <a:srgbClr val="5DFFA6"/>
            </a:solidFill>
            <a:ln>
              <a:noFill/>
            </a:ln>
            <a:effectLst/>
          </c:spPr>
          <c:invertIfNegative val="0"/>
          <c:val>
            <c:numRef>
              <c:f>Test!$K$10:$K$50</c:f>
              <c:numCache>
                <c:formatCode>General</c:formatCode>
                <c:ptCount val="41"/>
                <c:pt idx="0">
                  <c:v>1160</c:v>
                </c:pt>
                <c:pt idx="1">
                  <c:v>243</c:v>
                </c:pt>
                <c:pt idx="2">
                  <c:v>1208</c:v>
                </c:pt>
                <c:pt idx="3">
                  <c:v>96</c:v>
                </c:pt>
                <c:pt idx="4">
                  <c:v>8618</c:v>
                </c:pt>
                <c:pt idx="5">
                  <c:v>472</c:v>
                </c:pt>
                <c:pt idx="6">
                  <c:v>1031</c:v>
                </c:pt>
                <c:pt idx="7">
                  <c:v>240</c:v>
                </c:pt>
                <c:pt idx="8">
                  <c:v>1973</c:v>
                </c:pt>
                <c:pt idx="9">
                  <c:v>399</c:v>
                </c:pt>
                <c:pt idx="10">
                  <c:v>19493</c:v>
                </c:pt>
                <c:pt idx="11">
                  <c:v>542</c:v>
                </c:pt>
                <c:pt idx="12">
                  <c:v>6205</c:v>
                </c:pt>
                <c:pt idx="13">
                  <c:v>511</c:v>
                </c:pt>
                <c:pt idx="14">
                  <c:v>2942</c:v>
                </c:pt>
                <c:pt idx="15">
                  <c:v>1166</c:v>
                </c:pt>
                <c:pt idx="16">
                  <c:v>2979</c:v>
                </c:pt>
                <c:pt idx="17">
                  <c:v>1047</c:v>
                </c:pt>
                <c:pt idx="18">
                  <c:v>1141</c:v>
                </c:pt>
                <c:pt idx="19">
                  <c:v>864</c:v>
                </c:pt>
                <c:pt idx="20">
                  <c:v>3020</c:v>
                </c:pt>
                <c:pt idx="21">
                  <c:v>367</c:v>
                </c:pt>
                <c:pt idx="22">
                  <c:v>1037</c:v>
                </c:pt>
                <c:pt idx="23">
                  <c:v>440</c:v>
                </c:pt>
                <c:pt idx="24">
                  <c:v>4538</c:v>
                </c:pt>
                <c:pt idx="25">
                  <c:v>1744</c:v>
                </c:pt>
                <c:pt idx="26">
                  <c:v>994</c:v>
                </c:pt>
                <c:pt idx="27">
                  <c:v>705</c:v>
                </c:pt>
                <c:pt idx="28">
                  <c:v>1418</c:v>
                </c:pt>
                <c:pt idx="29">
                  <c:v>28</c:v>
                </c:pt>
                <c:pt idx="30">
                  <c:v>534</c:v>
                </c:pt>
                <c:pt idx="31">
                  <c:v>126</c:v>
                </c:pt>
                <c:pt idx="32">
                  <c:v>303</c:v>
                </c:pt>
                <c:pt idx="33">
                  <c:v>15</c:v>
                </c:pt>
                <c:pt idx="34">
                  <c:v>33</c:v>
                </c:pt>
                <c:pt idx="35">
                  <c:v>1</c:v>
                </c:pt>
                <c:pt idx="36">
                  <c:v>109</c:v>
                </c:pt>
                <c:pt idx="37">
                  <c:v>0</c:v>
                </c:pt>
                <c:pt idx="38">
                  <c:v>58</c:v>
                </c:pt>
                <c:pt idx="39">
                  <c:v>2</c:v>
                </c:pt>
                <c:pt idx="40">
                  <c:v>106</c:v>
                </c:pt>
              </c:numCache>
            </c:numRef>
          </c:val>
          <c:extLst>
            <c:ext xmlns:c16="http://schemas.microsoft.com/office/drawing/2014/chart" uri="{C3380CC4-5D6E-409C-BE32-E72D297353CC}">
              <c16:uniqueId val="{00000000-9DBF-4043-B7A6-95F3CB0EB927}"/>
            </c:ext>
          </c:extLst>
        </c:ser>
        <c:ser>
          <c:idx val="1"/>
          <c:order val="1"/>
          <c:spPr>
            <a:solidFill>
              <a:schemeClr val="accent1">
                <a:lumMod val="60000"/>
                <a:lumOff val="40000"/>
              </a:schemeClr>
            </a:solidFill>
            <a:ln>
              <a:noFill/>
            </a:ln>
            <a:effectLst/>
          </c:spPr>
          <c:invertIfNegative val="0"/>
          <c:val>
            <c:numRef>
              <c:f>Test!$R$10:$R$50</c:f>
              <c:numCache>
                <c:formatCode>General</c:formatCode>
                <c:ptCount val="41"/>
                <c:pt idx="1">
                  <c:v>-4</c:v>
                </c:pt>
                <c:pt idx="2">
                  <c:v>-15</c:v>
                </c:pt>
                <c:pt idx="3">
                  <c:v>0</c:v>
                </c:pt>
                <c:pt idx="4">
                  <c:v>-5</c:v>
                </c:pt>
                <c:pt idx="5">
                  <c:v>-6</c:v>
                </c:pt>
                <c:pt idx="6">
                  <c:v>-3</c:v>
                </c:pt>
                <c:pt idx="7">
                  <c:v>0</c:v>
                </c:pt>
                <c:pt idx="8">
                  <c:v>-28</c:v>
                </c:pt>
                <c:pt idx="9">
                  <c:v>-1</c:v>
                </c:pt>
                <c:pt idx="10">
                  <c:v>-66</c:v>
                </c:pt>
                <c:pt idx="11">
                  <c:v>-61</c:v>
                </c:pt>
                <c:pt idx="12">
                  <c:v>-82</c:v>
                </c:pt>
                <c:pt idx="13">
                  <c:v>-118</c:v>
                </c:pt>
                <c:pt idx="14">
                  <c:v>-137</c:v>
                </c:pt>
                <c:pt idx="15">
                  <c:v>-123</c:v>
                </c:pt>
                <c:pt idx="16">
                  <c:v>-324</c:v>
                </c:pt>
                <c:pt idx="17">
                  <c:v>-1357</c:v>
                </c:pt>
                <c:pt idx="18">
                  <c:v>-516</c:v>
                </c:pt>
                <c:pt idx="19">
                  <c:v>-331</c:v>
                </c:pt>
                <c:pt idx="20">
                  <c:v>-4584</c:v>
                </c:pt>
                <c:pt idx="21">
                  <c:v>-704</c:v>
                </c:pt>
                <c:pt idx="22">
                  <c:v>-2956</c:v>
                </c:pt>
                <c:pt idx="23">
                  <c:v>-1874</c:v>
                </c:pt>
                <c:pt idx="24">
                  <c:v>-5775</c:v>
                </c:pt>
                <c:pt idx="25">
                  <c:v>-717</c:v>
                </c:pt>
                <c:pt idx="26">
                  <c:v>-20448</c:v>
                </c:pt>
                <c:pt idx="27">
                  <c:v>-1623</c:v>
                </c:pt>
                <c:pt idx="28">
                  <c:v>-3643</c:v>
                </c:pt>
                <c:pt idx="29">
                  <c:v>-528</c:v>
                </c:pt>
                <c:pt idx="30">
                  <c:v>-3657</c:v>
                </c:pt>
                <c:pt idx="31">
                  <c:v>-836</c:v>
                </c:pt>
                <c:pt idx="32">
                  <c:v>-3093</c:v>
                </c:pt>
                <c:pt idx="33">
                  <c:v>-12036</c:v>
                </c:pt>
                <c:pt idx="34">
                  <c:v>-7026</c:v>
                </c:pt>
                <c:pt idx="35">
                  <c:v>-460</c:v>
                </c:pt>
                <c:pt idx="36">
                  <c:v>-4393</c:v>
                </c:pt>
                <c:pt idx="37">
                  <c:v>-405</c:v>
                </c:pt>
                <c:pt idx="38">
                  <c:v>-1657</c:v>
                </c:pt>
                <c:pt idx="39">
                  <c:v>-516</c:v>
                </c:pt>
                <c:pt idx="40">
                  <c:v>-4467</c:v>
                </c:pt>
              </c:numCache>
            </c:numRef>
          </c:val>
          <c:extLst>
            <c:ext xmlns:c16="http://schemas.microsoft.com/office/drawing/2014/chart" uri="{C3380CC4-5D6E-409C-BE32-E72D297353CC}">
              <c16:uniqueId val="{00000001-9DBF-4043-B7A6-95F3CB0EB927}"/>
            </c:ext>
          </c:extLst>
        </c:ser>
        <c:dLbls>
          <c:showLegendKey val="0"/>
          <c:showVal val="0"/>
          <c:showCatName val="0"/>
          <c:showSerName val="0"/>
          <c:showPercent val="0"/>
          <c:showBubbleSize val="0"/>
        </c:dLbls>
        <c:gapWidth val="10"/>
        <c:axId val="1852899872"/>
        <c:axId val="2050937792"/>
      </c:barChart>
      <c:catAx>
        <c:axId val="1852899872"/>
        <c:scaling>
          <c:orientation val="maxMin"/>
        </c:scaling>
        <c:delete val="1"/>
        <c:axPos val="l"/>
        <c:majorTickMark val="none"/>
        <c:minorTickMark val="none"/>
        <c:tickLblPos val="nextTo"/>
        <c:crossAx val="2050937792"/>
        <c:crosses val="autoZero"/>
        <c:auto val="1"/>
        <c:lblAlgn val="ctr"/>
        <c:lblOffset val="100"/>
        <c:noMultiLvlLbl val="0"/>
      </c:catAx>
      <c:valAx>
        <c:axId val="2050937792"/>
        <c:scaling>
          <c:orientation val="minMax"/>
          <c:max val="60000"/>
          <c:min val="-60000"/>
        </c:scaling>
        <c:delete val="1"/>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852899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99FF"/>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7.5414449106270487E-2"/>
          <c:w val="0.829232785182212"/>
          <c:h val="0.88676848094718086"/>
        </c:manualLayout>
      </c:layout>
      <c:scatterChart>
        <c:scatterStyle val="lineMarker"/>
        <c:varyColors val="0"/>
        <c:ser>
          <c:idx val="2"/>
          <c:order val="2"/>
          <c:tx>
            <c:v>10/18</c:v>
          </c:tx>
          <c:spPr>
            <a:ln w="22225" cap="rnd">
              <a:solidFill>
                <a:srgbClr val="FF33CC"/>
              </a:solidFill>
              <a:round/>
            </a:ln>
            <a:effectLst/>
          </c:spPr>
          <c:marker>
            <c:symbol val="none"/>
          </c:marker>
          <c:xVal>
            <c:numRef>
              <c:f>'HedgeBedarf+01'!$C$5:$C$205</c:f>
              <c:numCache>
                <c:formatCode>0.0</c:formatCode>
                <c:ptCount val="201"/>
                <c:pt idx="0">
                  <c:v>-8.2652495765928258E-2</c:v>
                </c:pt>
                <c:pt idx="1">
                  <c:v>-8.2349852207942206E-2</c:v>
                </c:pt>
                <c:pt idx="2">
                  <c:v>-8.2027685158987215E-2</c:v>
                </c:pt>
                <c:pt idx="3">
                  <c:v>-8.1685811188754454E-2</c:v>
                </c:pt>
                <c:pt idx="4">
                  <c:v>-8.132405060694578E-2</c:v>
                </c:pt>
                <c:pt idx="5">
                  <c:v>-8.0942227585367746E-2</c:v>
                </c:pt>
                <c:pt idx="6">
                  <c:v>-8.0540170280004347E-2</c:v>
                </c:pt>
                <c:pt idx="7">
                  <c:v>-8.0117710952998453E-2</c:v>
                </c:pt>
                <c:pt idx="8">
                  <c:v>-7.9674686094478767E-2</c:v>
                </c:pt>
                <c:pt idx="9">
                  <c:v>-7.9210936544161017E-2</c:v>
                </c:pt>
                <c:pt idx="10">
                  <c:v>-7.8726307612655991E-2</c:v>
                </c:pt>
                <c:pt idx="11">
                  <c:v>-7.8220649202413839E-2</c:v>
                </c:pt>
                <c:pt idx="12">
                  <c:v>-7.7693815928233198E-2</c:v>
                </c:pt>
                <c:pt idx="13">
                  <c:v>-7.7145667237264279E-2</c:v>
                </c:pt>
                <c:pt idx="14">
                  <c:v>-7.6576067528432268E-2</c:v>
                </c:pt>
                <c:pt idx="15">
                  <c:v>-7.5984886271208793E-2</c:v>
                </c:pt>
                <c:pt idx="16">
                  <c:v>-7.5371998123657039E-2</c:v>
                </c:pt>
                <c:pt idx="17">
                  <c:v>-7.4737283049674502E-2</c:v>
                </c:pt>
                <c:pt idx="18">
                  <c:v>-7.4080626435360869E-2</c:v>
                </c:pt>
                <c:pt idx="19">
                  <c:v>-7.340191920443119E-2</c:v>
                </c:pt>
                <c:pt idx="20">
                  <c:v>-7.2701057932601967E-2</c:v>
                </c:pt>
                <c:pt idx="21">
                  <c:v>-7.1977944960869289E-2</c:v>
                </c:pt>
                <c:pt idx="22">
                  <c:v>-7.1232488507604289E-2</c:v>
                </c:pt>
                <c:pt idx="23">
                  <c:v>-7.0464602779385613E-2</c:v>
                </c:pt>
                <c:pt idx="24">
                  <c:v>-6.9674208080493821E-2</c:v>
                </c:pt>
                <c:pt idx="25">
                  <c:v>-6.88612309209852E-2</c:v>
                </c:pt>
                <c:pt idx="26">
                  <c:v>-6.8025604123268565E-2</c:v>
                </c:pt>
                <c:pt idx="27">
                  <c:v>-6.7167266927105659E-2</c:v>
                </c:pt>
                <c:pt idx="28">
                  <c:v>-6.6286165092955207E-2</c:v>
                </c:pt>
                <c:pt idx="29">
                  <c:v>-6.538225100358086E-2</c:v>
                </c:pt>
                <c:pt idx="30">
                  <c:v>-6.4455483763844884E-2</c:v>
                </c:pt>
                <c:pt idx="31">
                  <c:v>-6.3505829298607069E-2</c:v>
                </c:pt>
                <c:pt idx="32">
                  <c:v>-6.253326044864925E-2</c:v>
                </c:pt>
                <c:pt idx="33">
                  <c:v>-6.1537757064546554E-2</c:v>
                </c:pt>
                <c:pt idx="34">
                  <c:v>-6.0519306098406674E-2</c:v>
                </c:pt>
                <c:pt idx="35">
                  <c:v>-5.9477901693396486E-2</c:v>
                </c:pt>
                <c:pt idx="36">
                  <c:v>-5.8413545270978702E-2</c:v>
                </c:pt>
                <c:pt idx="37">
                  <c:v>-5.7326245615780175E-2</c:v>
                </c:pt>
                <c:pt idx="38">
                  <c:v>-5.6216018958013196E-2</c:v>
                </c:pt>
                <c:pt idx="39">
                  <c:v>-5.5082889053372643E-2</c:v>
                </c:pt>
                <c:pt idx="40">
                  <c:v>-5.3926887260331582E-2</c:v>
                </c:pt>
                <c:pt idx="41">
                  <c:v>-5.2748052614759747E-2</c:v>
                </c:pt>
                <c:pt idx="42">
                  <c:v>-5.1546431901787468E-2</c:v>
                </c:pt>
                <c:pt idx="43">
                  <c:v>-5.0322079724842754E-2</c:v>
                </c:pt>
                <c:pt idx="44">
                  <c:v>-4.9075058571783785E-2</c:v>
                </c:pt>
                <c:pt idx="45">
                  <c:v>-4.7805438878056154E-2</c:v>
                </c:pt>
                <c:pt idx="46">
                  <c:v>-4.6513299086799985E-2</c:v>
                </c:pt>
                <c:pt idx="47">
                  <c:v>-4.519872570583798E-2</c:v>
                </c:pt>
                <c:pt idx="48">
                  <c:v>-4.3861813361470964E-2</c:v>
                </c:pt>
                <c:pt idx="49">
                  <c:v>-4.2502664849013203E-2</c:v>
                </c:pt>
                <c:pt idx="50">
                  <c:v>-4.112139117999869E-2</c:v>
                </c:pt>
                <c:pt idx="51">
                  <c:v>-3.97181116259911E-2</c:v>
                </c:pt>
                <c:pt idx="52">
                  <c:v>-3.8292953758931089E-2</c:v>
                </c:pt>
                <c:pt idx="53">
                  <c:v>-3.6846053487958157E-2</c:v>
                </c:pt>
                <c:pt idx="54">
                  <c:v>-3.5377555092641476E-2</c:v>
                </c:pt>
                <c:pt idx="55">
                  <c:v>-3.3887611252560346E-2</c:v>
                </c:pt>
                <c:pt idx="56">
                  <c:v>-3.2376383073172602E-2</c:v>
                </c:pt>
                <c:pt idx="57">
                  <c:v>-3.0844040107913084E-2</c:v>
                </c:pt>
                <c:pt idx="58">
                  <c:v>-2.929076037646617E-2</c:v>
                </c:pt>
                <c:pt idx="59">
                  <c:v>-2.771673037915473E-2</c:v>
                </c:pt>
                <c:pt idx="60">
                  <c:v>-2.6122145107396067E-2</c:v>
                </c:pt>
                <c:pt idx="61">
                  <c:v>-2.4507208050169864E-2</c:v>
                </c:pt>
                <c:pt idx="62">
                  <c:v>-2.2872131196450422E-2</c:v>
                </c:pt>
                <c:pt idx="63">
                  <c:v>-2.1217135033554949E-2</c:v>
                </c:pt>
                <c:pt idx="64">
                  <c:v>-1.9542448541363992E-2</c:v>
                </c:pt>
                <c:pt idx="65">
                  <c:v>-1.7848309182367281E-2</c:v>
                </c:pt>
                <c:pt idx="66">
                  <c:v>-1.6134962887497363E-2</c:v>
                </c:pt>
                <c:pt idx="67">
                  <c:v>-1.4402664037710552E-2</c:v>
                </c:pt>
                <c:pt idx="68">
                  <c:v>-1.2651675441276582E-2</c:v>
                </c:pt>
                <c:pt idx="69">
                  <c:v>-1.0882268306745876E-2</c:v>
                </c:pt>
                <c:pt idx="70">
                  <c:v>-9.0947222115603382E-3</c:v>
                </c:pt>
                <c:pt idx="71">
                  <c:v>-7.2893250662777534E-3</c:v>
                </c:pt>
                <c:pt idx="72">
                  <c:v>-5.4663730743840268E-3</c:v>
                </c:pt>
                <c:pt idx="73">
                  <c:v>-3.6261706876677766E-3</c:v>
                </c:pt>
                <c:pt idx="74">
                  <c:v>-1.7690305571352646E-3</c:v>
                </c:pt>
                <c:pt idx="75">
                  <c:v>1.0472652055397436E-4</c:v>
                </c:pt>
                <c:pt idx="76">
                  <c:v>1.9947716611458492E-3</c:v>
                </c:pt>
                <c:pt idx="77">
                  <c:v>3.9007679553614604E-3</c:v>
                </c:pt>
                <c:pt idx="78">
                  <c:v>5.8223705359872653E-3</c:v>
                </c:pt>
                <c:pt idx="79">
                  <c:v>7.7592266494938018E-3</c:v>
                </c:pt>
                <c:pt idx="80">
                  <c:v>9.7109757321904785E-3</c:v>
                </c:pt>
                <c:pt idx="81">
                  <c:v>1.1677249490916501E-2</c:v>
                </c:pt>
                <c:pt idx="82">
                  <c:v>1.3657671988270477E-2</c:v>
                </c:pt>
                <c:pt idx="83">
                  <c:v>1.5651859732373145E-2</c:v>
                </c:pt>
                <c:pt idx="84">
                  <c:v>1.7659421771158305E-2</c:v>
                </c:pt>
                <c:pt idx="85">
                  <c:v>1.9679959791182401E-2</c:v>
                </c:pt>
                <c:pt idx="86">
                  <c:v>2.1713068220940691E-2</c:v>
                </c:pt>
                <c:pt idx="87">
                  <c:v>2.3758334338674594E-2</c:v>
                </c:pt>
                <c:pt idx="88">
                  <c:v>2.5815338384650981E-2</c:v>
                </c:pt>
                <c:pt idx="89">
                  <c:v>2.7883653677894308E-2</c:v>
                </c:pt>
                <c:pt idx="90">
                  <c:v>2.996284673734341E-2</c:v>
                </c:pt>
                <c:pt idx="91">
                  <c:v>3.2052477407407486E-2</c:v>
                </c:pt>
                <c:pt idx="92">
                  <c:v>3.4152098987891011E-2</c:v>
                </c:pt>
                <c:pt idx="93">
                  <c:v>3.6261258368249727E-2</c:v>
                </c:pt>
                <c:pt idx="94">
                  <c:v>3.8379496166145402E-2</c:v>
                </c:pt>
                <c:pt idx="95">
                  <c:v>4.0506346870253854E-2</c:v>
                </c:pt>
                <c:pt idx="96">
                  <c:v>4.2641338987285476E-2</c:v>
                </c:pt>
                <c:pt idx="97">
                  <c:v>4.4783995193171028E-2</c:v>
                </c:pt>
                <c:pt idx="98">
                  <c:v>4.693383248836161E-2</c:v>
                </c:pt>
                <c:pt idx="99">
                  <c:v>4.9090362357188846E-2</c:v>
                </c:pt>
                <c:pt idx="100">
                  <c:v>5.1253090931230927E-2</c:v>
                </c:pt>
                <c:pt idx="101">
                  <c:v>5.3421519156622709E-2</c:v>
                </c:pt>
                <c:pt idx="102">
                  <c:v>5.5595142965247639E-2</c:v>
                </c:pt>
                <c:pt idx="103">
                  <c:v>5.7773453449744744E-2</c:v>
                </c:pt>
                <c:pt idx="104">
                  <c:v>5.9955937042263346E-2</c:v>
                </c:pt>
                <c:pt idx="105">
                  <c:v>6.2142075696890134E-2</c:v>
                </c:pt>
                <c:pt idx="106">
                  <c:v>6.4331347075675144E-2</c:v>
                </c:pt>
                <c:pt idx="107">
                  <c:v>6.6523224738178177E-2</c:v>
                </c:pt>
                <c:pt idx="108">
                  <c:v>6.8717178334452345E-2</c:v>
                </c:pt>
                <c:pt idx="109">
                  <c:v>7.0912673801381276E-2</c:v>
                </c:pt>
                <c:pt idx="110">
                  <c:v>7.3109173562282539E-2</c:v>
                </c:pt>
                <c:pt idx="111">
                  <c:v>7.5306136729685696E-2</c:v>
                </c:pt>
                <c:pt idx="112">
                  <c:v>7.750301931119169E-2</c:v>
                </c:pt>
                <c:pt idx="113">
                  <c:v>7.9699274418317978E-2</c:v>
                </c:pt>
                <c:pt idx="114">
                  <c:v>8.1894352478229154E-2</c:v>
                </c:pt>
                <c:pt idx="115">
                  <c:v>8.4087701448251409E-2</c:v>
                </c:pt>
                <c:pt idx="116">
                  <c:v>8.6278767033065903E-2</c:v>
                </c:pt>
                <c:pt idx="117">
                  <c:v>8.8466992904474295E-2</c:v>
                </c:pt>
                <c:pt idx="118">
                  <c:v>9.0651820923625059E-2</c:v>
                </c:pt>
                <c:pt idx="119">
                  <c:v>9.2832691365589026E-2</c:v>
                </c:pt>
                <c:pt idx="120">
                  <c:v>9.50090431461693E-2</c:v>
                </c:pt>
                <c:pt idx="121">
                  <c:v>9.7180314050826069E-2</c:v>
                </c:pt>
                <c:pt idx="122">
                  <c:v>9.9345940965598886E-2</c:v>
                </c:pt>
                <c:pt idx="123">
                  <c:v>0.10150536010990269</c:v>
                </c:pt>
                <c:pt idx="124">
                  <c:v>0.10365800727107208</c:v>
                </c:pt>
                <c:pt idx="125">
                  <c:v>0.10580331804053053</c:v>
                </c:pt>
                <c:pt idx="126">
                  <c:v>0.10794072805145283</c:v>
                </c:pt>
                <c:pt idx="127">
                  <c:v>0.11006967321778993</c:v>
                </c:pt>
                <c:pt idx="128">
                  <c:v>0.11218958997452665</c:v>
                </c:pt>
                <c:pt idx="129">
                  <c:v>0.1142999155190346</c:v>
                </c:pt>
                <c:pt idx="130">
                  <c:v>0.11640008805338459</c:v>
                </c:pt>
                <c:pt idx="131">
                  <c:v>0.11848954702748339</c:v>
                </c:pt>
                <c:pt idx="132">
                  <c:v>0.12056773338289167</c:v>
                </c:pt>
                <c:pt idx="133">
                  <c:v>0.12263408979718426</c:v>
                </c:pt>
                <c:pt idx="134">
                  <c:v>0.1246880609287109</c:v>
                </c:pt>
                <c:pt idx="135">
                  <c:v>0.12672909366161272</c:v>
                </c:pt>
                <c:pt idx="136">
                  <c:v>0.12875663735094922</c:v>
                </c:pt>
                <c:pt idx="137">
                  <c:v>0.13077014406779344</c:v>
                </c:pt>
                <c:pt idx="138">
                  <c:v>0.13276906884414288</c:v>
                </c:pt>
                <c:pt idx="139">
                  <c:v>0.13475286991750429</c:v>
                </c:pt>
                <c:pt idx="140">
                  <c:v>0.13672100897499995</c:v>
                </c:pt>
                <c:pt idx="141">
                  <c:v>0.13867295139684777</c:v>
                </c:pt>
                <c:pt idx="142">
                  <c:v>0.14060816649906674</c:v>
                </c:pt>
                <c:pt idx="143">
                  <c:v>0.14252612777525481</c:v>
                </c:pt>
                <c:pt idx="144">
                  <c:v>0.14442631313729201</c:v>
                </c:pt>
                <c:pt idx="145">
                  <c:v>0.14630820515481638</c:v>
                </c:pt>
                <c:pt idx="146">
                  <c:v>0.14817129129332215</c:v>
                </c:pt>
                <c:pt idx="147">
                  <c:v>0.1500150641507306</c:v>
                </c:pt>
                <c:pt idx="148">
                  <c:v>0.15183902169228197</c:v>
                </c:pt>
                <c:pt idx="149">
                  <c:v>0.15364266748359859</c:v>
                </c:pt>
                <c:pt idx="150">
                  <c:v>0.15542551092177001</c:v>
                </c:pt>
                <c:pt idx="151">
                  <c:v>0.15718706746430994</c:v>
                </c:pt>
                <c:pt idx="152">
                  <c:v>0.15892685885583593</c:v>
                </c:pt>
                <c:pt idx="153">
                  <c:v>0.16064441335232585</c:v>
                </c:pt>
                <c:pt idx="154">
                  <c:v>0.16233926594280132</c:v>
                </c:pt>
                <c:pt idx="155">
                  <c:v>0.16401095856829309</c:v>
                </c:pt>
                <c:pt idx="156">
                  <c:v>0.16565904033794562</c:v>
                </c:pt>
                <c:pt idx="157">
                  <c:v>0.16728306774211155</c:v>
                </c:pt>
                <c:pt idx="158">
                  <c:v>0.16888260486229903</c:v>
                </c:pt>
                <c:pt idx="159">
                  <c:v>0.17045722357782825</c:v>
                </c:pt>
                <c:pt idx="160">
                  <c:v>0.17200650376905738</c:v>
                </c:pt>
                <c:pt idx="161">
                  <c:v>0.17353003351704116</c:v>
                </c:pt>
                <c:pt idx="162">
                  <c:v>0.17502740929948601</c:v>
                </c:pt>
                <c:pt idx="163">
                  <c:v>0.176498236182867</c:v>
                </c:pt>
                <c:pt idx="164">
                  <c:v>0.17794212801057521</c:v>
                </c:pt>
                <c:pt idx="165">
                  <c:v>0.17935870758696532</c:v>
                </c:pt>
                <c:pt idx="166">
                  <c:v>0.18074760685717603</c:v>
                </c:pt>
                <c:pt idx="167">
                  <c:v>0.18210846708259826</c:v>
                </c:pt>
                <c:pt idx="168">
                  <c:v>0.18344093901186831</c:v>
                </c:pt>
                <c:pt idx="169">
                  <c:v>0.1847446830472651</c:v>
                </c:pt>
                <c:pt idx="170">
                  <c:v>0.18601936940639632</c:v>
                </c:pt>
                <c:pt idx="171">
                  <c:v>0.18726467827905552</c:v>
                </c:pt>
                <c:pt idx="172">
                  <c:v>0.18848029997914326</c:v>
                </c:pt>
                <c:pt idx="173">
                  <c:v>0.18966593509153828</c:v>
                </c:pt>
                <c:pt idx="174">
                  <c:v>0.19082129461381783</c:v>
                </c:pt>
                <c:pt idx="175">
                  <c:v>0.19194610009272298</c:v>
                </c:pt>
                <c:pt idx="176">
                  <c:v>0.19304008375526902</c:v>
                </c:pt>
                <c:pt idx="177">
                  <c:v>0.19410298863440881</c:v>
                </c:pt>
                <c:pt idx="178">
                  <c:v>0.19513456868915324</c:v>
                </c:pt>
                <c:pt idx="179">
                  <c:v>0.1961345889190633</c:v>
                </c:pt>
                <c:pt idx="180">
                  <c:v>0.19710282547302826</c:v>
                </c:pt>
                <c:pt idx="181">
                  <c:v>0.19803906575224869</c:v>
                </c:pt>
                <c:pt idx="182">
                  <c:v>0.19894310850734798</c:v>
                </c:pt>
                <c:pt idx="183">
                  <c:v>0.19981476392953926</c:v>
                </c:pt>
                <c:pt idx="184">
                  <c:v>0.20065385373577813</c:v>
                </c:pt>
                <c:pt idx="185">
                  <c:v>0.20146021124783695</c:v>
                </c:pt>
                <c:pt idx="186">
                  <c:v>0.20223368146523998</c:v>
                </c:pt>
                <c:pt idx="187">
                  <c:v>0.20297412113200167</c:v>
                </c:pt>
                <c:pt idx="188">
                  <c:v>0.20368139879711711</c:v>
                </c:pt>
                <c:pt idx="189">
                  <c:v>0.20435539486875623</c:v>
                </c:pt>
                <c:pt idx="190">
                  <c:v>0.20499600166211823</c:v>
                </c:pt>
                <c:pt idx="191">
                  <c:v>0.20560312344090642</c:v>
                </c:pt>
                <c:pt idx="192">
                  <c:v>0.20617667645239046</c:v>
                </c:pt>
                <c:pt idx="193">
                  <c:v>0.20671658895602413</c:v>
                </c:pt>
                <c:pt idx="194">
                  <c:v>0.2072228012455942</c:v>
                </c:pt>
                <c:pt idx="195">
                  <c:v>0.20769526566487945</c:v>
                </c:pt>
                <c:pt idx="196">
                  <c:v>0.20813394661680298</c:v>
                </c:pt>
                <c:pt idx="197">
                  <c:v>0.20853882056606707</c:v>
                </c:pt>
                <c:pt idx="198">
                  <c:v>0.20890987603526215</c:v>
                </c:pt>
                <c:pt idx="199">
                  <c:v>0.20924711359445003</c:v>
                </c:pt>
                <c:pt idx="200">
                  <c:v>0.20955054584422206</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2-9E4D-4D4A-B606-66E0B1EFE869}"/>
            </c:ext>
          </c:extLst>
        </c:ser>
        <c:ser>
          <c:idx val="3"/>
          <c:order val="3"/>
          <c:tx>
            <c:v>09+10/18</c:v>
          </c:tx>
          <c:spPr>
            <a:ln w="19050" cap="rnd">
              <a:solidFill>
                <a:schemeClr val="accent1"/>
              </a:solidFill>
              <a:round/>
            </a:ln>
            <a:effectLst/>
          </c:spPr>
          <c:marker>
            <c:symbol val="none"/>
          </c:marker>
          <c:xVal>
            <c:numRef>
              <c:f>Ueberhaenge!$U$10:$U$210</c:f>
              <c:numCache>
                <c:formatCode>General</c:formatCode>
                <c:ptCount val="201"/>
                <c:pt idx="0">
                  <c:v>-2.2125748289386067</c:v>
                </c:pt>
                <c:pt idx="1">
                  <c:v>-2.2464947193113565</c:v>
                </c:pt>
                <c:pt idx="2">
                  <c:v>-2.2801834099104403</c:v>
                </c:pt>
                <c:pt idx="3">
                  <c:v>-2.3136086850344064</c:v>
                </c:pt>
                <c:pt idx="4">
                  <c:v>-2.3467377067789394</c:v>
                </c:pt>
                <c:pt idx="5">
                  <c:v>-2.3795370387734405</c:v>
                </c:pt>
                <c:pt idx="6">
                  <c:v>-2.4119726714174732</c:v>
                </c:pt>
                <c:pt idx="7">
                  <c:v>-2.4440100486115055</c:v>
                </c:pt>
                <c:pt idx="8">
                  <c:v>-2.4756140959737025</c:v>
                </c:pt>
                <c:pt idx="9">
                  <c:v>-2.5067492505308948</c:v>
                </c:pt>
                <c:pt idx="10">
                  <c:v>-2.537379491869074</c:v>
                </c:pt>
                <c:pt idx="11">
                  <c:v>-2.5674683747251201</c:v>
                </c:pt>
                <c:pt idx="12">
                  <c:v>-2.5969790629984608</c:v>
                </c:pt>
                <c:pt idx="13">
                  <c:v>-2.6258743651578573</c:v>
                </c:pt>
                <c:pt idx="14">
                  <c:v>-2.6541167710152416</c:v>
                </c:pt>
                <c:pt idx="15">
                  <c:v>-2.6816684898351442</c:v>
                </c:pt>
                <c:pt idx="16">
                  <c:v>-2.7084914897449428</c:v>
                </c:pt>
                <c:pt idx="17">
                  <c:v>-2.7345475384076829</c:v>
                </c:pt>
                <c:pt idx="18">
                  <c:v>-2.7597982449160647</c:v>
                </c:pt>
                <c:pt idx="19">
                  <c:v>-2.7842051028626567</c:v>
                </c:pt>
                <c:pt idx="20">
                  <c:v>-2.8077295345382969</c:v>
                </c:pt>
                <c:pt idx="21">
                  <c:v>-2.8303329362072578</c:v>
                </c:pt>
                <c:pt idx="22">
                  <c:v>-2.8519767244046612</c:v>
                </c:pt>
                <c:pt idx="23">
                  <c:v>-2.8726223831983853</c:v>
                </c:pt>
                <c:pt idx="24">
                  <c:v>-2.89223151235467</c:v>
                </c:pt>
                <c:pt idx="25">
                  <c:v>-2.9107658763437914</c:v>
                </c:pt>
                <c:pt idx="26">
                  <c:v>-2.9281874541188899</c:v>
                </c:pt>
                <c:pt idx="27">
                  <c:v>-2.9444584895987584</c:v>
                </c:pt>
                <c:pt idx="28">
                  <c:v>-2.9595415427820955</c:v>
                </c:pt>
                <c:pt idx="29">
                  <c:v>-2.9733995414187691</c:v>
                </c:pt>
                <c:pt idx="30">
                  <c:v>-2.9859958331605103</c:v>
                </c:pt>
                <c:pt idx="31">
                  <c:v>-2.9972942381118171</c:v>
                </c:pt>
                <c:pt idx="32">
                  <c:v>-3.0072591016989216</c:v>
                </c:pt>
                <c:pt idx="33">
                  <c:v>-3.0158553477733632</c:v>
                </c:pt>
                <c:pt idx="34">
                  <c:v>-3.0230485318641329</c:v>
                </c:pt>
                <c:pt idx="35">
                  <c:v>-3.0288048944912154</c:v>
                </c:pt>
                <c:pt idx="36">
                  <c:v>-3.0330914144512757</c:v>
                </c:pt>
                <c:pt idx="37">
                  <c:v>-3.035875861985363</c:v>
                </c:pt>
                <c:pt idx="38">
                  <c:v>-3.037126851736764</c:v>
                </c:pt>
                <c:pt idx="39">
                  <c:v>-3.0368138954066946</c:v>
                </c:pt>
                <c:pt idx="40">
                  <c:v>-3.0349074540140939</c:v>
                </c:pt>
                <c:pt idx="41">
                  <c:v>-3.0313789896658103</c:v>
                </c:pt>
                <c:pt idx="42">
                  <c:v>-3.0262010167423958</c:v>
                </c:pt>
                <c:pt idx="43">
                  <c:v>-3.0193471524050985</c:v>
                </c:pt>
                <c:pt idx="44">
                  <c:v>-3.0107921663291513</c:v>
                </c:pt>
                <c:pt idx="45">
                  <c:v>-3.0005120295690832</c:v>
                </c:pt>
                <c:pt idx="46">
                  <c:v>-2.9884839624617952</c:v>
                </c:pt>
                <c:pt idx="47">
                  <c:v>-2.9746864814742189</c:v>
                </c:pt>
                <c:pt idx="48">
                  <c:v>-2.9590994449027108</c:v>
                </c:pt>
                <c:pt idx="49">
                  <c:v>-2.9417040973330022</c:v>
                </c:pt>
                <c:pt idx="50">
                  <c:v>-2.922483112770164</c:v>
                </c:pt>
                <c:pt idx="51">
                  <c:v>-2.9014206363501849</c:v>
                </c:pt>
                <c:pt idx="52">
                  <c:v>-2.8785023245458552</c:v>
                </c:pt>
                <c:pt idx="53">
                  <c:v>-2.8537153837821472</c:v>
                </c:pt>
                <c:pt idx="54">
                  <c:v>-2.8270486073778729</c:v>
                </c:pt>
                <c:pt idx="55">
                  <c:v>-2.7984924107332025</c:v>
                </c:pt>
                <c:pt idx="56">
                  <c:v>-2.7680388646847507</c:v>
                </c:pt>
                <c:pt idx="57">
                  <c:v>-2.7356817269530085</c:v>
                </c:pt>
                <c:pt idx="58">
                  <c:v>-2.7014164716094573</c:v>
                </c:pt>
                <c:pt idx="59">
                  <c:v>-2.6652403164941867</c:v>
                </c:pt>
                <c:pt idx="60">
                  <c:v>-2.6271522485176591</c:v>
                </c:pt>
                <c:pt idx="61">
                  <c:v>-2.5871530467841413</c:v>
                </c:pt>
                <c:pt idx="62">
                  <c:v>-2.5452453034774991</c:v>
                </c:pt>
                <c:pt idx="63">
                  <c:v>-2.5014334424541849</c:v>
                </c:pt>
                <c:pt idx="64">
                  <c:v>-2.4557237354917549</c:v>
                </c:pt>
                <c:pt idx="65">
                  <c:v>-2.4081243161456314</c:v>
                </c:pt>
                <c:pt idx="66">
                  <c:v>-2.3586451911706168</c:v>
                </c:pt>
                <c:pt idx="67">
                  <c:v>-2.3072982494682837</c:v>
                </c:pt>
                <c:pt idx="68">
                  <c:v>-2.2540972685253364</c:v>
                </c:pt>
                <c:pt idx="69">
                  <c:v>-2.1990579183128758</c:v>
                </c:pt>
                <c:pt idx="70">
                  <c:v>-2.1421977626206758</c:v>
                </c:pt>
                <c:pt idx="71">
                  <c:v>-2.0835362578054895</c:v>
                </c:pt>
                <c:pt idx="72">
                  <c:v>-2.0230947489367703</c:v>
                </c:pt>
                <c:pt idx="73">
                  <c:v>-1.96089646332821</c:v>
                </c:pt>
                <c:pt idx="74">
                  <c:v>-1.8969665014478869</c:v>
                </c:pt>
                <c:pt idx="75">
                  <c:v>-1.8313318252049304</c:v>
                </c:pt>
                <c:pt idx="76">
                  <c:v>-1.7640212436150711</c:v>
                </c:pt>
                <c:pt idx="77">
                  <c:v>-1.6950653958525002</c:v>
                </c:pt>
                <c:pt idx="78">
                  <c:v>-1.6244967316999008</c:v>
                </c:pt>
                <c:pt idx="79">
                  <c:v>-1.5523494894136514</c:v>
                </c:pt>
                <c:pt idx="80">
                  <c:v>-1.478659671025417</c:v>
                </c:pt>
                <c:pt idx="81">
                  <c:v>-1.403465015106534</c:v>
                </c:pt>
                <c:pt idx="82">
                  <c:v>-1.3268049670256368</c:v>
                </c:pt>
                <c:pt idx="83">
                  <c:v>-1.2487206467349981</c:v>
                </c:pt>
                <c:pt idx="84">
                  <c:v>-1.1692548141250481</c:v>
                </c:pt>
                <c:pt idx="85">
                  <c:v>-1.0884518319913248</c:v>
                </c:pt>
                <c:pt idx="86">
                  <c:v>-1.0063576266619096</c:v>
                </c:pt>
                <c:pt idx="87">
                  <c:v>-0.92301964633798517</c:v>
                </c:pt>
                <c:pt idx="88">
                  <c:v>-0.83848681720373019</c:v>
                </c:pt>
                <c:pt idx="89">
                  <c:v>-0.75280949736609504</c:v>
                </c:pt>
                <c:pt idx="90">
                  <c:v>-0.66603942868830479</c:v>
                </c:pt>
                <c:pt idx="91">
                  <c:v>-0.57822968658503648</c:v>
                </c:pt>
                <c:pt idx="92">
                  <c:v>-0.48943462785011765</c:v>
                </c:pt>
                <c:pt idx="93">
                  <c:v>-0.39970983659146525</c:v>
                </c:pt>
                <c:pt idx="94">
                  <c:v>-0.3091120683505475</c:v>
                </c:pt>
                <c:pt idx="95">
                  <c:v>-0.21769919248720421</c:v>
                </c:pt>
                <c:pt idx="96">
                  <c:v>-0.12553013291282836</c:v>
                </c:pt>
                <c:pt idx="97">
                  <c:v>-3.2664807258065198E-2</c:v>
                </c:pt>
                <c:pt idx="98">
                  <c:v>6.0835935436807556E-2</c:v>
                </c:pt>
                <c:pt idx="99">
                  <c:v>0.15491037841808986</c:v>
                </c:pt>
                <c:pt idx="100">
                  <c:v>0.24949600220901219</c:v>
                </c:pt>
                <c:pt idx="101">
                  <c:v>0.34452955079959363</c:v>
                </c:pt>
                <c:pt idx="102">
                  <c:v>0.43994709894005651</c:v>
                </c:pt>
                <c:pt idx="103">
                  <c:v>0.53568412043998881</c:v>
                </c:pt>
                <c:pt idx="104">
                  <c:v>0.63167555737463355</c:v>
                </c:pt>
                <c:pt idx="105">
                  <c:v>0.7278558900980856</c:v>
                </c:pt>
                <c:pt idx="106">
                  <c:v>0.82415920796282316</c:v>
                </c:pt>
                <c:pt idx="107">
                  <c:v>0.92051928064379951</c:v>
                </c:pt>
                <c:pt idx="108">
                  <c:v>1.0168696299652717</c:v>
                </c:pt>
                <c:pt idx="109">
                  <c:v>1.1131436021277807</c:v>
                </c:pt>
                <c:pt idx="110">
                  <c:v>1.2092744402329825</c:v>
                </c:pt>
                <c:pt idx="111">
                  <c:v>1.3051953570036767</c:v>
                </c:pt>
                <c:pt idx="112">
                  <c:v>1.4008396075969403</c:v>
                </c:pt>
                <c:pt idx="113">
                  <c:v>1.4961405624083641</c:v>
                </c:pt>
                <c:pt idx="114">
                  <c:v>1.5910317797662137</c:v>
                </c:pt>
                <c:pt idx="115">
                  <c:v>1.6854470784147195</c:v>
                </c:pt>
                <c:pt idx="116">
                  <c:v>1.7793206096870247</c:v>
                </c:pt>
                <c:pt idx="117">
                  <c:v>1.8725869292688138</c:v>
                </c:pt>
                <c:pt idx="118">
                  <c:v>1.9651810684553002</c:v>
                </c:pt>
                <c:pt idx="119">
                  <c:v>2.0570386048051712</c:v>
                </c:pt>
                <c:pt idx="120">
                  <c:v>2.1480957320967868</c:v>
                </c:pt>
                <c:pt idx="121">
                  <c:v>2.2382893294933175</c:v>
                </c:pt>
                <c:pt idx="122">
                  <c:v>2.3275570298253689</c:v>
                </c:pt>
                <c:pt idx="123">
                  <c:v>2.415837286901211</c:v>
                </c:pt>
                <c:pt idx="124">
                  <c:v>2.5030694417568422</c:v>
                </c:pt>
                <c:pt idx="125">
                  <c:v>2.5891937877600033</c:v>
                </c:pt>
                <c:pt idx="126">
                  <c:v>2.6741516344844367</c:v>
                </c:pt>
                <c:pt idx="127">
                  <c:v>2.7578853702727404</c:v>
                </c:pt>
                <c:pt idx="128">
                  <c:v>2.8403385234086489</c:v>
                </c:pt>
                <c:pt idx="129">
                  <c:v>2.9214558218216902</c:v>
                </c:pt>
                <c:pt idx="130">
                  <c:v>3.0011832512497518</c:v>
                </c:pt>
                <c:pt idx="131">
                  <c:v>3.0794681117875013</c:v>
                </c:pt>
                <c:pt idx="132">
                  <c:v>3.1562590727511646</c:v>
                </c:pt>
                <c:pt idx="133">
                  <c:v>3.231506225792721</c:v>
                </c:pt>
                <c:pt idx="134">
                  <c:v>3.3051611361993265</c:v>
                </c:pt>
                <c:pt idx="135">
                  <c:v>3.3771768923162915</c:v>
                </c:pt>
                <c:pt idx="136">
                  <c:v>3.4475081530348559</c:v>
                </c:pt>
                <c:pt idx="137">
                  <c:v>3.5161111932886655</c:v>
                </c:pt>
                <c:pt idx="138">
                  <c:v>3.5829439475056208</c:v>
                </c:pt>
                <c:pt idx="139">
                  <c:v>3.6479660509647194</c:v>
                </c:pt>
                <c:pt idx="140">
                  <c:v>3.7111388790102202</c:v>
                </c:pt>
                <c:pt idx="141">
                  <c:v>3.7724255840784546</c:v>
                </c:pt>
                <c:pt idx="142">
                  <c:v>3.8317911304954628</c:v>
                </c:pt>
                <c:pt idx="143">
                  <c:v>3.8892023270064469</c:v>
                </c:pt>
                <c:pt idx="144">
                  <c:v>3.9446278570012212</c:v>
                </c:pt>
                <c:pt idx="145">
                  <c:v>3.9980383064024139</c:v>
                </c:pt>
                <c:pt idx="146">
                  <c:v>4.0494061891865121</c:v>
                </c:pt>
                <c:pt idx="147">
                  <c:v>4.0987059705105331</c:v>
                </c:pt>
                <c:pt idx="148">
                  <c:v>4.1459140874202056</c:v>
                </c:pt>
                <c:pt idx="149">
                  <c:v>4.1910089671185169</c:v>
                </c:pt>
                <c:pt idx="150">
                  <c:v>4.2339710427764796</c:v>
                </c:pt>
                <c:pt idx="151">
                  <c:v>4.274782766870957</c:v>
                </c:pt>
                <c:pt idx="152">
                  <c:v>4.3134286220374198</c:v>
                </c:pt>
                <c:pt idx="153">
                  <c:v>4.3498951294285622</c:v>
                </c:pt>
                <c:pt idx="154">
                  <c:v>4.3841708545726528</c:v>
                </c:pt>
                <c:pt idx="155">
                  <c:v>4.416246410728613</c:v>
                </c:pt>
                <c:pt idx="156">
                  <c:v>4.4461144597378626</c:v>
                </c:pt>
                <c:pt idx="157">
                  <c:v>4.473769710375965</c:v>
                </c:pt>
                <c:pt idx="158">
                  <c:v>4.4992089142102039</c:v>
                </c:pt>
                <c:pt idx="159">
                  <c:v>4.5224308589723732</c:v>
                </c:pt>
                <c:pt idx="160">
                  <c:v>4.5434363594589415</c:v>
                </c:pt>
                <c:pt idx="161">
                  <c:v>4.562228245974091</c:v>
                </c:pt>
                <c:pt idx="162">
                  <c:v>4.5788113503339956</c:v>
                </c:pt>
                <c:pt idx="163">
                  <c:v>4.5931924894539549</c:v>
                </c:pt>
                <c:pt idx="164">
                  <c:v>4.605380446543001</c:v>
                </c:pt>
                <c:pt idx="165">
                  <c:v>4.6153859499337759</c:v>
                </c:pt>
                <c:pt idx="166">
                  <c:v>4.6232216495785128</c:v>
                </c:pt>
                <c:pt idx="167">
                  <c:v>4.6289020912450969</c:v>
                </c:pt>
                <c:pt idx="168">
                  <c:v>4.63244368845029</c:v>
                </c:pt>
                <c:pt idx="169">
                  <c:v>4.6338646921702189</c:v>
                </c:pt>
                <c:pt idx="170">
                  <c:v>4.6331851583714343</c:v>
                </c:pt>
                <c:pt idx="171">
                  <c:v>4.6304269134088125</c:v>
                </c:pt>
                <c:pt idx="172">
                  <c:v>4.6256135173396427</c:v>
                </c:pt>
                <c:pt idx="173">
                  <c:v>4.6187702252063554</c:v>
                </c:pt>
                <c:pt idx="174">
                  <c:v>4.6099239463432475</c:v>
                </c:pt>
                <c:pt idx="175">
                  <c:v>4.5991032017655948</c:v>
                </c:pt>
                <c:pt idx="176">
                  <c:v>4.5863380797024904</c:v>
                </c:pt>
                <c:pt idx="177">
                  <c:v>4.571660189337643</c:v>
                </c:pt>
                <c:pt idx="178">
                  <c:v>4.5551026128251841</c:v>
                </c:pt>
                <c:pt idx="179">
                  <c:v>4.5366998556503919</c:v>
                </c:pt>
                <c:pt idx="180">
                  <c:v>4.5164877954079596</c:v>
                </c:pt>
                <c:pt idx="181">
                  <c:v>4.4945036290730718</c:v>
                </c:pt>
                <c:pt idx="182">
                  <c:v>4.4707858188432228</c:v>
                </c:pt>
                <c:pt idx="183">
                  <c:v>4.4453740366311418</c:v>
                </c:pt>
                <c:pt idx="184">
                  <c:v>4.4183091072917113</c:v>
                </c:pt>
                <c:pt idx="185">
                  <c:v>4.3896329506679823</c:v>
                </c:pt>
                <c:pt idx="186">
                  <c:v>4.3593885225437141</c:v>
                </c:pt>
                <c:pt idx="187">
                  <c:v>4.3276197545919146</c:v>
                </c:pt>
                <c:pt idx="188">
                  <c:v>4.2943714934108161</c:v>
                </c:pt>
                <c:pt idx="189">
                  <c:v>4.2596894387406818</c:v>
                </c:pt>
                <c:pt idx="190">
                  <c:v>4.2236200809564082</c:v>
                </c:pt>
                <c:pt idx="191">
                  <c:v>4.1862106379325512</c:v>
                </c:pt>
                <c:pt idx="192">
                  <c:v>4.1475089913787935</c:v>
                </c:pt>
                <c:pt idx="193">
                  <c:v>4.1075636227450794</c:v>
                </c:pt>
                <c:pt idx="194">
                  <c:v>4.0664235487967515</c:v>
                </c:pt>
                <c:pt idx="195">
                  <c:v>4.0241382569609101</c:v>
                </c:pt>
                <c:pt idx="196">
                  <c:v>3.9807576405459129</c:v>
                </c:pt>
                <c:pt idx="197">
                  <c:v>3.9363319339364371</c:v>
                </c:pt>
                <c:pt idx="198">
                  <c:v>3.8909116478668806</c:v>
                </c:pt>
                <c:pt idx="199">
                  <c:v>3.8445475048759548</c:v>
                </c:pt>
                <c:pt idx="200">
                  <c:v>3.7972903750452072</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4-9E4D-4D4A-B606-66E0B1EFE869}"/>
            </c:ext>
          </c:extLst>
        </c:ser>
        <c:ser>
          <c:idx val="4"/>
          <c:order val="4"/>
          <c:tx>
            <c:v>Test</c:v>
          </c:tx>
          <c:spPr>
            <a:ln w="19050" cap="rnd">
              <a:solidFill>
                <a:schemeClr val="accent5"/>
              </a:solidFill>
              <a:round/>
            </a:ln>
            <a:effectLst/>
          </c:spPr>
          <c:marker>
            <c:symbol val="picture"/>
            <c:spPr>
              <a:blipFill dpi="0" rotWithShape="1">
                <a:blip xmlns:r="http://schemas.openxmlformats.org/officeDocument/2006/relationships" r:embed="rId1"/>
                <a:srcRect/>
                <a:stretch>
                  <a:fillRect/>
                </a:stretch>
              </a:blipFill>
              <a:ln w="9525">
                <a:noFill/>
              </a:ln>
              <a:effectLst/>
            </c:spPr>
          </c:marker>
          <c:xVal>
            <c:numRef>
              <c:f>Ueberhaenge!$Z$5</c:f>
              <c:numCache>
                <c:formatCode>General</c:formatCode>
                <c:ptCount val="1"/>
                <c:pt idx="0">
                  <c:v>4.6573681470541279</c:v>
                </c:pt>
              </c:numCache>
            </c:numRef>
          </c:xVal>
          <c:yVal>
            <c:numRef>
              <c:f>Ueberhaenge!$X$4</c:f>
              <c:numCache>
                <c:formatCode>#,##0.00</c:formatCode>
                <c:ptCount val="1"/>
                <c:pt idx="0">
                  <c:v>15505</c:v>
                </c:pt>
              </c:numCache>
            </c:numRef>
          </c:yVal>
          <c:smooth val="0"/>
          <c:extLst>
            <c:ext xmlns:c16="http://schemas.microsoft.com/office/drawing/2014/chart" uri="{C3380CC4-5D6E-409C-BE32-E72D297353CC}">
              <c16:uniqueId val="{00000000-D6C1-48AB-BAA2-D859EB5F6A84}"/>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1-9E4D-4D4A-B606-66E0B1EFE869}"/>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-2.1299223331726784</c:v>
                      </c:pt>
                      <c:pt idx="1">
                        <c:v>-2.1641448671034142</c:v>
                      </c:pt>
                      <c:pt idx="2">
                        <c:v>-2.1981557247514529</c:v>
                      </c:pt>
                      <c:pt idx="3">
                        <c:v>-2.2319228738456518</c:v>
                      </c:pt>
                      <c:pt idx="4">
                        <c:v>-2.2654136561719938</c:v>
                      </c:pt>
                      <c:pt idx="5">
                        <c:v>-2.2985948111880727</c:v>
                      </c:pt>
                      <c:pt idx="6">
                        <c:v>-2.3314325011374688</c:v>
                      </c:pt>
                      <c:pt idx="7">
                        <c:v>-2.3638923376585073</c:v>
                      </c:pt>
                      <c:pt idx="8">
                        <c:v>-2.3959394098792237</c:v>
                      </c:pt>
                      <c:pt idx="9">
                        <c:v>-2.4275383139867337</c:v>
                      </c:pt>
                      <c:pt idx="10">
                        <c:v>-2.4586531842564181</c:v>
                      </c:pt>
                      <c:pt idx="11">
                        <c:v>-2.4892477255227061</c:v>
                      </c:pt>
                      <c:pt idx="12">
                        <c:v>-2.5192852470702278</c:v>
                      </c:pt>
                      <c:pt idx="13">
                        <c:v>-2.548728697920593</c:v>
                      </c:pt>
                      <c:pt idx="14">
                        <c:v>-2.5775407034868092</c:v>
                      </c:pt>
                      <c:pt idx="15">
                        <c:v>-2.6056836035639352</c:v>
                      </c:pt>
                      <c:pt idx="16">
                        <c:v>-2.6331194916212857</c:v>
                      </c:pt>
                      <c:pt idx="17">
                        <c:v>-2.6598102553580083</c:v>
                      </c:pt>
                      <c:pt idx="18">
                        <c:v>-2.6857176184807039</c:v>
                      </c:pt>
                      <c:pt idx="19">
                        <c:v>-2.7108031836582254</c:v>
                      </c:pt>
                      <c:pt idx="20">
                        <c:v>-2.7350284766056947</c:v>
                      </c:pt>
                      <c:pt idx="21">
                        <c:v>-2.7583549912463887</c:v>
                      </c:pt>
                      <c:pt idx="22">
                        <c:v>-2.7807442358970569</c:v>
                      </c:pt>
                      <c:pt idx="23">
                        <c:v>-2.8021577804189994</c:v>
                      </c:pt>
                      <c:pt idx="24">
                        <c:v>-2.8225573042741763</c:v>
                      </c:pt>
                      <c:pt idx="25">
                        <c:v>-2.8419046454228063</c:v>
                      </c:pt>
                      <c:pt idx="26">
                        <c:v>-2.8601618499956212</c:v>
                      </c:pt>
                      <c:pt idx="27">
                        <c:v>-2.8772912226716527</c:v>
                      </c:pt>
                      <c:pt idx="28">
                        <c:v>-2.8932553776891403</c:v>
                      </c:pt>
                      <c:pt idx="29">
                        <c:v>-2.908017290415188</c:v>
                      </c:pt>
                      <c:pt idx="30">
                        <c:v>-2.9215403493966656</c:v>
                      </c:pt>
                      <c:pt idx="31">
                        <c:v>-2.9337884088132098</c:v>
                      </c:pt>
                      <c:pt idx="32">
                        <c:v>-2.9447258412502726</c:v>
                      </c:pt>
                      <c:pt idx="33">
                        <c:v>-2.9543175907088166</c:v>
                      </c:pt>
                      <c:pt idx="34">
                        <c:v>-2.9625292257657261</c:v>
                      </c:pt>
                      <c:pt idx="35">
                        <c:v>-2.9693269927978188</c:v>
                      </c:pt>
                      <c:pt idx="36">
                        <c:v>-2.9746778691802969</c:v>
                      </c:pt>
                      <c:pt idx="37">
                        <c:v>-2.9785496163695826</c:v>
                      </c:pt>
                      <c:pt idx="38">
                        <c:v>-2.980910832778751</c:v>
                      </c:pt>
                      <c:pt idx="39">
                        <c:v>-2.9817310063533218</c:v>
                      </c:pt>
                      <c:pt idx="40">
                        <c:v>-2.9809805667537623</c:v>
                      </c:pt>
                      <c:pt idx="41">
                        <c:v>-2.9786309370510504</c:v>
                      </c:pt>
                      <c:pt idx="42">
                        <c:v>-2.9746545848406085</c:v>
                      </c:pt>
                      <c:pt idx="43">
                        <c:v>-2.9690250726802558</c:v>
                      </c:pt>
                      <c:pt idx="44">
                        <c:v>-2.9617171077573676</c:v>
                      </c:pt>
                      <c:pt idx="45">
                        <c:v>-2.9527065906910273</c:v>
                      </c:pt>
                      <c:pt idx="46">
                        <c:v>-2.9419706633749954</c:v>
                      </c:pt>
                      <c:pt idx="47">
                        <c:v>-2.9294877557683807</c:v>
                      </c:pt>
                      <c:pt idx="48">
                        <c:v>-2.91523763154124</c:v>
                      </c:pt>
                      <c:pt idx="49">
                        <c:v>-2.8992014324839892</c:v>
                      </c:pt>
                      <c:pt idx="50">
                        <c:v>-2.8813617215901655</c:v>
                      </c:pt>
                      <c:pt idx="51">
                        <c:v>-2.8617025247241936</c:v>
                      </c:pt>
                      <c:pt idx="52">
                        <c:v>-2.840209370786924</c:v>
                      </c:pt>
                      <c:pt idx="53">
                        <c:v>-2.816869330294189</c:v>
                      </c:pt>
                      <c:pt idx="54">
                        <c:v>-2.7916710522852313</c:v>
                      </c:pt>
                      <c:pt idx="55">
                        <c:v>-2.764604799480642</c:v>
                      </c:pt>
                      <c:pt idx="56">
                        <c:v>-2.7356624816115782</c:v>
                      </c:pt>
                      <c:pt idx="57">
                        <c:v>-2.7048376868450954</c:v>
                      </c:pt>
                      <c:pt idx="58">
                        <c:v>-2.672125711232991</c:v>
                      </c:pt>
                      <c:pt idx="59">
                        <c:v>-2.6375235861150319</c:v>
                      </c:pt>
                      <c:pt idx="60">
                        <c:v>-2.6010301034102632</c:v>
                      </c:pt>
                      <c:pt idx="61">
                        <c:v>-2.5626458387339714</c:v>
                      </c:pt>
                      <c:pt idx="62">
                        <c:v>-2.5223731722810485</c:v>
                      </c:pt>
                      <c:pt idx="63">
                        <c:v>-2.4802163074206298</c:v>
                      </c:pt>
                      <c:pt idx="64">
                        <c:v>-2.4361812869503909</c:v>
                      </c:pt>
                      <c:pt idx="65">
                        <c:v>-2.3902760069632643</c:v>
                      </c:pt>
                      <c:pt idx="66">
                        <c:v>-2.3425102282831194</c:v>
                      </c:pt>
                      <c:pt idx="67">
                        <c:v>-2.292895585430573</c:v>
                      </c:pt>
                      <c:pt idx="68">
                        <c:v>-2.2414455930840598</c:v>
                      </c:pt>
                      <c:pt idx="69">
                        <c:v>-2.18817565000613</c:v>
                      </c:pt>
                      <c:pt idx="70">
                        <c:v>-2.1331030404091154</c:v>
                      </c:pt>
                      <c:pt idx="71">
                        <c:v>-2.0762469327392119</c:v>
                      </c:pt>
                      <c:pt idx="72">
                        <c:v>-2.0176283758623863</c:v>
                      </c:pt>
                      <c:pt idx="73">
                        <c:v>-1.9572702926405423</c:v>
                      </c:pt>
                      <c:pt idx="74">
                        <c:v>-1.8951974708907517</c:v>
                      </c:pt>
                      <c:pt idx="75">
                        <c:v>-1.8314365517254845</c:v>
                      </c:pt>
                      <c:pt idx="76">
                        <c:v>-1.766016015276217</c:v>
                      </c:pt>
                      <c:pt idx="77">
                        <c:v>-1.6989661638078617</c:v>
                      </c:pt>
                      <c:pt idx="78">
                        <c:v>-1.6303191022358881</c:v>
                      </c:pt>
                      <c:pt idx="79">
                        <c:v>-1.5601087160631453</c:v>
                      </c:pt>
                      <c:pt idx="80">
                        <c:v>-1.4883706467576074</c:v>
                      </c:pt>
                      <c:pt idx="81">
                        <c:v>-1.4151422645974505</c:v>
                      </c:pt>
                      <c:pt idx="82">
                        <c:v>-1.3404626390139072</c:v>
                      </c:pt>
                      <c:pt idx="83">
                        <c:v>-1.2643725064673712</c:v>
                      </c:pt>
                      <c:pt idx="84">
                        <c:v>-1.1869142358962064</c:v>
                      </c:pt>
                      <c:pt idx="85">
                        <c:v>-1.1081317917825071</c:v>
                      </c:pt>
                      <c:pt idx="86">
                        <c:v>-1.0280706948828504</c:v>
                      </c:pt>
                      <c:pt idx="87">
                        <c:v>-0.94677798067665975</c:v>
                      </c:pt>
                      <c:pt idx="88">
                        <c:v>-0.86430215558838119</c:v>
                      </c:pt>
                      <c:pt idx="89">
                        <c:v>-0.7806931510439894</c:v>
                      </c:pt>
                      <c:pt idx="90">
                        <c:v>-0.69600227542564819</c:v>
                      </c:pt>
                      <c:pt idx="91">
                        <c:v>-0.61028216399244395</c:v>
                      </c:pt>
                      <c:pt idx="92">
                        <c:v>-0.52358672683800866</c:v>
                      </c:pt>
                      <c:pt idx="93">
                        <c:v>-0.43597109495971498</c:v>
                      </c:pt>
                      <c:pt idx="94">
                        <c:v>-0.34749156451669289</c:v>
                      </c:pt>
                      <c:pt idx="95">
                        <c:v>-0.25820553935745805</c:v>
                      </c:pt>
                      <c:pt idx="96">
                        <c:v>-0.16817147190011383</c:v>
                      </c:pt>
                      <c:pt idx="97">
                        <c:v>-7.7448802451236226E-2</c:v>
                      </c:pt>
                      <c:pt idx="98">
                        <c:v>1.3902102948445943E-2</c:v>
                      </c:pt>
                      <c:pt idx="99">
                        <c:v>0.105820016060901</c:v>
                      </c:pt>
                      <c:pt idx="100">
                        <c:v>0.19824291127778126</c:v>
                      </c:pt>
                      <c:pt idx="101">
                        <c:v>0.29110803164297094</c:v>
                      </c:pt>
                      <c:pt idx="102">
                        <c:v>0.38435195597480887</c:v>
                      </c:pt>
                      <c:pt idx="103">
                        <c:v>0.47791066699024404</c:v>
                      </c:pt>
                      <c:pt idx="104">
                        <c:v>0.57171962033237023</c:v>
                      </c:pt>
                      <c:pt idx="105">
                        <c:v>0.66571381440119548</c:v>
                      </c:pt>
                      <c:pt idx="106">
                        <c:v>0.75982786088714804</c:v>
                      </c:pt>
                      <c:pt idx="107">
                        <c:v>0.85399605590562133</c:v>
                      </c:pt>
                      <c:pt idx="108">
                        <c:v>0.94815245163081929</c:v>
                      </c:pt>
                      <c:pt idx="109">
                        <c:v>1.0422309283263995</c:v>
                      </c:pt>
                      <c:pt idx="110">
                        <c:v>1.1361652666706998</c:v>
                      </c:pt>
                      <c:pt idx="111">
                        <c:v>1.2298892202739911</c:v>
                      </c:pt>
                      <c:pt idx="112">
                        <c:v>1.3233365882857486</c:v>
                      </c:pt>
                      <c:pt idx="113">
                        <c:v>1.4164412879900461</c:v>
                      </c:pt>
                      <c:pt idx="114">
                        <c:v>1.5091374272879845</c:v>
                      </c:pt>
                      <c:pt idx="115">
                        <c:v>1.601359376966468</c:v>
                      </c:pt>
                      <c:pt idx="116">
                        <c:v>1.6930418426539589</c:v>
                      </c:pt>
                      <c:pt idx="117">
                        <c:v>1.7841199363643394</c:v>
                      </c:pt>
                      <c:pt idx="118">
                        <c:v>1.874529247531675</c:v>
                      </c:pt>
                      <c:pt idx="119">
                        <c:v>1.9642059134395822</c:v>
                      </c:pt>
                      <c:pt idx="120">
                        <c:v>2.0530866889506174</c:v>
                      </c:pt>
                      <c:pt idx="121">
                        <c:v>2.1411090154424914</c:v>
                      </c:pt>
                      <c:pt idx="122">
                        <c:v>2.2282110888597702</c:v>
                      </c:pt>
                      <c:pt idx="123">
                        <c:v>2.3143319267913083</c:v>
                      </c:pt>
                      <c:pt idx="124">
                        <c:v>2.3994114344857702</c:v>
                      </c:pt>
                      <c:pt idx="125">
                        <c:v>2.4833904697194726</c:v>
                      </c:pt>
                      <c:pt idx="126">
                        <c:v>2.5662109064329837</c:v>
                      </c:pt>
                      <c:pt idx="127">
                        <c:v>2.6478156970549507</c:v>
                      </c:pt>
                      <c:pt idx="128">
                        <c:v>2.7281489334341225</c:v>
                      </c:pt>
                      <c:pt idx="129">
                        <c:v>2.8071559063026554</c:v>
                      </c:pt>
                      <c:pt idx="130">
                        <c:v>2.8847831631963672</c:v>
                      </c:pt>
                      <c:pt idx="131">
                        <c:v>2.9609785647600178</c:v>
                      </c:pt>
                      <c:pt idx="132">
                        <c:v>3.035691339368273</c:v>
                      </c:pt>
                      <c:pt idx="133">
                        <c:v>3.1088721359955369</c:v>
                      </c:pt>
                      <c:pt idx="134">
                        <c:v>3.1804730752706156</c:v>
                      </c:pt>
                      <c:pt idx="135">
                        <c:v>3.2504477986546787</c:v>
                      </c:pt>
                      <c:pt idx="136">
                        <c:v>3.3187515156839069</c:v>
                      </c:pt>
                      <c:pt idx="137">
                        <c:v>3.3853410492208722</c:v>
                      </c:pt>
                      <c:pt idx="138">
                        <c:v>3.4501748786614779</c:v>
                      </c:pt>
                      <c:pt idx="139">
                        <c:v>3.5132131810472149</c:v>
                      </c:pt>
                      <c:pt idx="140">
                        <c:v>3.5744178700352203</c:v>
                      </c:pt>
                      <c:pt idx="141">
                        <c:v>3.633752632681607</c:v>
                      </c:pt>
                      <c:pt idx="142">
                        <c:v>3.691182963996396</c:v>
                      </c:pt>
                      <c:pt idx="143">
                        <c:v>3.7466761992311919</c:v>
                      </c:pt>
                      <c:pt idx="144">
                        <c:v>3.8002015438639294</c:v>
                      </c:pt>
                      <c:pt idx="145">
                        <c:v>3.8517301012475973</c:v>
                      </c:pt>
                      <c:pt idx="146">
                        <c:v>3.9012348978931901</c:v>
                      </c:pt>
                      <c:pt idx="147">
                        <c:v>3.9486909063598028</c:v>
                      </c:pt>
                      <c:pt idx="148">
                        <c:v>3.994075065727924</c:v>
                      </c:pt>
                      <c:pt idx="149">
                        <c:v>4.0373662996349182</c:v>
                      </c:pt>
                      <c:pt idx="150">
                        <c:v>4.0785455318547097</c:v>
                      </c:pt>
                      <c:pt idx="151">
                        <c:v>4.1175956994066469</c:v>
                      </c:pt>
                      <c:pt idx="152">
                        <c:v>4.1545017631815835</c:v>
                      </c:pt>
                      <c:pt idx="153">
                        <c:v>4.189250716076236</c:v>
                      </c:pt>
                      <c:pt idx="154">
                        <c:v>4.2218315886298514</c:v>
                      </c:pt>
                      <c:pt idx="155">
                        <c:v>4.2522354521603196</c:v>
                      </c:pt>
                      <c:pt idx="156">
                        <c:v>4.2804554193999174</c:v>
                      </c:pt>
                      <c:pt idx="157">
                        <c:v>4.3064866426338533</c:v>
                      </c:pt>
                      <c:pt idx="158">
                        <c:v>4.330326309347905</c:v>
                      </c:pt>
                      <c:pt idx="159">
                        <c:v>4.3519736353945451</c:v>
                      </c:pt>
                      <c:pt idx="160">
                        <c:v>4.3714298556898843</c:v>
                      </c:pt>
                      <c:pt idx="161">
                        <c:v>4.3886982124570499</c:v>
                      </c:pt>
                      <c:pt idx="162">
                        <c:v>4.4037839410345097</c:v>
                      </c:pt>
                      <c:pt idx="163">
                        <c:v>4.4166942532710882</c:v>
                      </c:pt>
                      <c:pt idx="164">
                        <c:v>4.4274383185324258</c:v>
                      </c:pt>
                      <c:pt idx="165">
                        <c:v>4.4360272423468103</c:v>
                      </c:pt>
                      <c:pt idx="166">
                        <c:v>4.4424740427213365</c:v>
                      </c:pt>
                      <c:pt idx="167">
                        <c:v>4.446793624162499</c:v>
                      </c:pt>
                      <c:pt idx="168">
                        <c:v>4.4490027494384217</c:v>
                      </c:pt>
                      <c:pt idx="169">
                        <c:v>4.4491200091229537</c:v>
                      </c:pt>
                      <c:pt idx="170">
                        <c:v>4.4471657889650382</c:v>
                      </c:pt>
                      <c:pt idx="171">
                        <c:v>4.4431622351297566</c:v>
                      </c:pt>
                      <c:pt idx="172">
                        <c:v>4.4371332173604996</c:v>
                      </c:pt>
                      <c:pt idx="173">
                        <c:v>4.4291042901148172</c:v>
                      </c:pt>
                      <c:pt idx="174">
                        <c:v>4.4191026517294301</c:v>
                      </c:pt>
                      <c:pt idx="175">
                        <c:v>4.4071571016728717</c:v>
                      </c:pt>
                      <c:pt idx="176">
                        <c:v>4.3932979959472211</c:v>
                      </c:pt>
                      <c:pt idx="177">
                        <c:v>4.377557200703234</c:v>
                      </c:pt>
                      <c:pt idx="178">
                        <c:v>4.3599680441360311</c:v>
                      </c:pt>
                      <c:pt idx="179">
                        <c:v>4.3405652667313284</c:v>
                      </c:pt>
                      <c:pt idx="180">
                        <c:v>4.3193849699349309</c:v>
                      </c:pt>
                      <c:pt idx="181">
                        <c:v>4.2964645633208232</c:v>
                      </c:pt>
                      <c:pt idx="182">
                        <c:v>4.2718427103358749</c:v>
                      </c:pt>
                      <c:pt idx="183">
                        <c:v>4.2455592727016027</c:v>
                      </c:pt>
                      <c:pt idx="184">
                        <c:v>4.2176552535559333</c:v>
                      </c:pt>
                      <c:pt idx="185">
                        <c:v>4.1881727394201453</c:v>
                      </c:pt>
                      <c:pt idx="186">
                        <c:v>4.1571548410784738</c:v>
                      </c:pt>
                      <c:pt idx="187">
                        <c:v>4.1246456334599131</c:v>
                      </c:pt>
                      <c:pt idx="188">
                        <c:v>4.0906900946136986</c:v>
                      </c:pt>
                      <c:pt idx="189">
                        <c:v>4.0553340438719259</c:v>
                      </c:pt>
                      <c:pt idx="190">
                        <c:v>4.0186240792942902</c:v>
                      </c:pt>
                      <c:pt idx="191">
                        <c:v>3.9806075144916448</c:v>
                      </c:pt>
                      <c:pt idx="192">
                        <c:v>3.9413323149264032</c:v>
                      </c:pt>
                      <c:pt idx="193">
                        <c:v>3.9008470337890548</c:v>
                      </c:pt>
                      <c:pt idx="194">
                        <c:v>3.8592007475511574</c:v>
                      </c:pt>
                      <c:pt idx="195">
                        <c:v>3.8164429912960309</c:v>
                      </c:pt>
                      <c:pt idx="196">
                        <c:v>3.77262369392911</c:v>
                      </c:pt>
                      <c:pt idx="197">
                        <c:v>3.7277931133703701</c:v>
                      </c:pt>
                      <c:pt idx="198">
                        <c:v>3.6820017718316183</c:v>
                      </c:pt>
                      <c:pt idx="199">
                        <c:v>3.6353003912815045</c:v>
                      </c:pt>
                      <c:pt idx="200">
                        <c:v>3.5877398292009852</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xmlns:c15="http://schemas.microsoft.com/office/drawing/2012/chart">
                  <c:ext xmlns:c16="http://schemas.microsoft.com/office/drawing/2014/chart" uri="{C3380CC4-5D6E-409C-BE32-E72D297353CC}">
                    <c16:uniqueId val="{00000000-9E4D-4D4A-B606-66E0B1EFE869}"/>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7000"/>
          <c:min val="150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majorUnit val="100"/>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6.2774319920239102E-2"/>
          <c:w val="0.829232785182212"/>
          <c:h val="0.89582268166688317"/>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HedgeBedarf!$C$5:$C$205</c:f>
              <c:numCache>
                <c:formatCode>0.0</c:formatCode>
                <c:ptCount val="201"/>
                <c:pt idx="0">
                  <c:v>-2.1299223331726784</c:v>
                </c:pt>
                <c:pt idx="1">
                  <c:v>-2.1641448671034142</c:v>
                </c:pt>
                <c:pt idx="2">
                  <c:v>-2.1981557247514529</c:v>
                </c:pt>
                <c:pt idx="3">
                  <c:v>-2.2319228738456518</c:v>
                </c:pt>
                <c:pt idx="4">
                  <c:v>-2.2654136561719938</c:v>
                </c:pt>
                <c:pt idx="5">
                  <c:v>-2.2985948111880727</c:v>
                </c:pt>
                <c:pt idx="6">
                  <c:v>-2.3314325011374688</c:v>
                </c:pt>
                <c:pt idx="7">
                  <c:v>-2.3638923376585073</c:v>
                </c:pt>
                <c:pt idx="8">
                  <c:v>-2.3959394098792237</c:v>
                </c:pt>
                <c:pt idx="9">
                  <c:v>-2.4275383139867337</c:v>
                </c:pt>
                <c:pt idx="10">
                  <c:v>-2.4586531842564181</c:v>
                </c:pt>
                <c:pt idx="11">
                  <c:v>-2.4892477255227061</c:v>
                </c:pt>
                <c:pt idx="12">
                  <c:v>-2.5192852470702278</c:v>
                </c:pt>
                <c:pt idx="13">
                  <c:v>-2.548728697920593</c:v>
                </c:pt>
                <c:pt idx="14">
                  <c:v>-2.5775407034868092</c:v>
                </c:pt>
                <c:pt idx="15">
                  <c:v>-2.6056836035639352</c:v>
                </c:pt>
                <c:pt idx="16">
                  <c:v>-2.6331194916212857</c:v>
                </c:pt>
                <c:pt idx="17">
                  <c:v>-2.6598102553580083</c:v>
                </c:pt>
                <c:pt idx="18">
                  <c:v>-2.6857176184807039</c:v>
                </c:pt>
                <c:pt idx="19">
                  <c:v>-2.7108031836582254</c:v>
                </c:pt>
                <c:pt idx="20">
                  <c:v>-2.7350284766056947</c:v>
                </c:pt>
                <c:pt idx="21">
                  <c:v>-2.7583549912463887</c:v>
                </c:pt>
                <c:pt idx="22">
                  <c:v>-2.7807442358970569</c:v>
                </c:pt>
                <c:pt idx="23">
                  <c:v>-2.8021577804189994</c:v>
                </c:pt>
                <c:pt idx="24">
                  <c:v>-2.8225573042741763</c:v>
                </c:pt>
                <c:pt idx="25">
                  <c:v>-2.8419046454228063</c:v>
                </c:pt>
                <c:pt idx="26">
                  <c:v>-2.8601618499956212</c:v>
                </c:pt>
                <c:pt idx="27">
                  <c:v>-2.8772912226716527</c:v>
                </c:pt>
                <c:pt idx="28">
                  <c:v>-2.8932553776891403</c:v>
                </c:pt>
                <c:pt idx="29">
                  <c:v>-2.908017290415188</c:v>
                </c:pt>
                <c:pt idx="30">
                  <c:v>-2.9215403493966656</c:v>
                </c:pt>
                <c:pt idx="31">
                  <c:v>-2.9337884088132098</c:v>
                </c:pt>
                <c:pt idx="32">
                  <c:v>-2.9447258412502726</c:v>
                </c:pt>
                <c:pt idx="33">
                  <c:v>-2.9543175907088166</c:v>
                </c:pt>
                <c:pt idx="34">
                  <c:v>-2.9625292257657261</c:v>
                </c:pt>
                <c:pt idx="35">
                  <c:v>-2.9693269927978188</c:v>
                </c:pt>
                <c:pt idx="36">
                  <c:v>-2.9746778691802969</c:v>
                </c:pt>
                <c:pt idx="37">
                  <c:v>-2.9785496163695826</c:v>
                </c:pt>
                <c:pt idx="38">
                  <c:v>-2.980910832778751</c:v>
                </c:pt>
                <c:pt idx="39">
                  <c:v>-2.9817310063533218</c:v>
                </c:pt>
                <c:pt idx="40">
                  <c:v>-2.9809805667537623</c:v>
                </c:pt>
                <c:pt idx="41">
                  <c:v>-2.9786309370510504</c:v>
                </c:pt>
                <c:pt idx="42">
                  <c:v>-2.9746545848406085</c:v>
                </c:pt>
                <c:pt idx="43">
                  <c:v>-2.9690250726802558</c:v>
                </c:pt>
                <c:pt idx="44">
                  <c:v>-2.9617171077573676</c:v>
                </c:pt>
                <c:pt idx="45">
                  <c:v>-2.9527065906910273</c:v>
                </c:pt>
                <c:pt idx="46">
                  <c:v>-2.9419706633749954</c:v>
                </c:pt>
                <c:pt idx="47">
                  <c:v>-2.9294877557683807</c:v>
                </c:pt>
                <c:pt idx="48">
                  <c:v>-2.91523763154124</c:v>
                </c:pt>
                <c:pt idx="49">
                  <c:v>-2.8992014324839892</c:v>
                </c:pt>
                <c:pt idx="50">
                  <c:v>-2.8813617215901655</c:v>
                </c:pt>
                <c:pt idx="51">
                  <c:v>-2.8617025247241936</c:v>
                </c:pt>
                <c:pt idx="52">
                  <c:v>-2.840209370786924</c:v>
                </c:pt>
                <c:pt idx="53">
                  <c:v>-2.816869330294189</c:v>
                </c:pt>
                <c:pt idx="54">
                  <c:v>-2.7916710522852313</c:v>
                </c:pt>
                <c:pt idx="55">
                  <c:v>-2.764604799480642</c:v>
                </c:pt>
                <c:pt idx="56">
                  <c:v>-2.7356624816115782</c:v>
                </c:pt>
                <c:pt idx="57">
                  <c:v>-2.7048376868450954</c:v>
                </c:pt>
                <c:pt idx="58">
                  <c:v>-2.672125711232991</c:v>
                </c:pt>
                <c:pt idx="59">
                  <c:v>-2.6375235861150319</c:v>
                </c:pt>
                <c:pt idx="60">
                  <c:v>-2.6010301034102632</c:v>
                </c:pt>
                <c:pt idx="61">
                  <c:v>-2.5626458387339714</c:v>
                </c:pt>
                <c:pt idx="62">
                  <c:v>-2.5223731722810485</c:v>
                </c:pt>
                <c:pt idx="63">
                  <c:v>-2.4802163074206298</c:v>
                </c:pt>
                <c:pt idx="64">
                  <c:v>-2.4361812869503909</c:v>
                </c:pt>
                <c:pt idx="65">
                  <c:v>-2.3902760069632643</c:v>
                </c:pt>
                <c:pt idx="66">
                  <c:v>-2.3425102282831194</c:v>
                </c:pt>
                <c:pt idx="67">
                  <c:v>-2.292895585430573</c:v>
                </c:pt>
                <c:pt idx="68">
                  <c:v>-2.2414455930840598</c:v>
                </c:pt>
                <c:pt idx="69">
                  <c:v>-2.18817565000613</c:v>
                </c:pt>
                <c:pt idx="70">
                  <c:v>-2.1331030404091154</c:v>
                </c:pt>
                <c:pt idx="71">
                  <c:v>-2.0762469327392119</c:v>
                </c:pt>
                <c:pt idx="72">
                  <c:v>-2.0176283758623863</c:v>
                </c:pt>
                <c:pt idx="73">
                  <c:v>-1.9572702926405423</c:v>
                </c:pt>
                <c:pt idx="74">
                  <c:v>-1.8951974708907517</c:v>
                </c:pt>
                <c:pt idx="75">
                  <c:v>-1.8314365517254845</c:v>
                </c:pt>
                <c:pt idx="76">
                  <c:v>-1.766016015276217</c:v>
                </c:pt>
                <c:pt idx="77">
                  <c:v>-1.6989661638078617</c:v>
                </c:pt>
                <c:pt idx="78">
                  <c:v>-1.6303191022358881</c:v>
                </c:pt>
                <c:pt idx="79">
                  <c:v>-1.5601087160631453</c:v>
                </c:pt>
                <c:pt idx="80">
                  <c:v>-1.4883706467576074</c:v>
                </c:pt>
                <c:pt idx="81">
                  <c:v>-1.4151422645974505</c:v>
                </c:pt>
                <c:pt idx="82">
                  <c:v>-1.3404626390139072</c:v>
                </c:pt>
                <c:pt idx="83">
                  <c:v>-1.2643725064673712</c:v>
                </c:pt>
                <c:pt idx="84">
                  <c:v>-1.1869142358962064</c:v>
                </c:pt>
                <c:pt idx="85">
                  <c:v>-1.1081317917825071</c:v>
                </c:pt>
                <c:pt idx="86">
                  <c:v>-1.0280706948828504</c:v>
                </c:pt>
                <c:pt idx="87">
                  <c:v>-0.94677798067665975</c:v>
                </c:pt>
                <c:pt idx="88">
                  <c:v>-0.86430215558838119</c:v>
                </c:pt>
                <c:pt idx="89">
                  <c:v>-0.7806931510439894</c:v>
                </c:pt>
                <c:pt idx="90">
                  <c:v>-0.69600227542564819</c:v>
                </c:pt>
                <c:pt idx="91">
                  <c:v>-0.61028216399244395</c:v>
                </c:pt>
                <c:pt idx="92">
                  <c:v>-0.52358672683800866</c:v>
                </c:pt>
                <c:pt idx="93">
                  <c:v>-0.43597109495971498</c:v>
                </c:pt>
                <c:pt idx="94">
                  <c:v>-0.34749156451669289</c:v>
                </c:pt>
                <c:pt idx="95">
                  <c:v>-0.25820553935745805</c:v>
                </c:pt>
                <c:pt idx="96">
                  <c:v>-0.16817147190011383</c:v>
                </c:pt>
                <c:pt idx="97">
                  <c:v>-7.7448802451236226E-2</c:v>
                </c:pt>
                <c:pt idx="98">
                  <c:v>1.3902102948445943E-2</c:v>
                </c:pt>
                <c:pt idx="99">
                  <c:v>0.105820016060901</c:v>
                </c:pt>
                <c:pt idx="100">
                  <c:v>0.19824291127778126</c:v>
                </c:pt>
                <c:pt idx="101">
                  <c:v>0.29110803164297094</c:v>
                </c:pt>
                <c:pt idx="102">
                  <c:v>0.38435195597480887</c:v>
                </c:pt>
                <c:pt idx="103">
                  <c:v>0.47791066699024404</c:v>
                </c:pt>
                <c:pt idx="104">
                  <c:v>0.57171962033237023</c:v>
                </c:pt>
                <c:pt idx="105">
                  <c:v>0.66571381440119548</c:v>
                </c:pt>
                <c:pt idx="106">
                  <c:v>0.75982786088714804</c:v>
                </c:pt>
                <c:pt idx="107">
                  <c:v>0.85399605590562133</c:v>
                </c:pt>
                <c:pt idx="108">
                  <c:v>0.94815245163081929</c:v>
                </c:pt>
                <c:pt idx="109">
                  <c:v>1.0422309283263995</c:v>
                </c:pt>
                <c:pt idx="110">
                  <c:v>1.1361652666706998</c:v>
                </c:pt>
                <c:pt idx="111">
                  <c:v>1.2298892202739911</c:v>
                </c:pt>
                <c:pt idx="112">
                  <c:v>1.3233365882857486</c:v>
                </c:pt>
                <c:pt idx="113">
                  <c:v>1.4164412879900461</c:v>
                </c:pt>
                <c:pt idx="114">
                  <c:v>1.5091374272879845</c:v>
                </c:pt>
                <c:pt idx="115">
                  <c:v>1.601359376966468</c:v>
                </c:pt>
                <c:pt idx="116">
                  <c:v>1.6930418426539589</c:v>
                </c:pt>
                <c:pt idx="117">
                  <c:v>1.7841199363643394</c:v>
                </c:pt>
                <c:pt idx="118">
                  <c:v>1.874529247531675</c:v>
                </c:pt>
                <c:pt idx="119">
                  <c:v>1.9642059134395822</c:v>
                </c:pt>
                <c:pt idx="120">
                  <c:v>2.0530866889506174</c:v>
                </c:pt>
                <c:pt idx="121">
                  <c:v>2.1411090154424914</c:v>
                </c:pt>
                <c:pt idx="122">
                  <c:v>2.2282110888597702</c:v>
                </c:pt>
                <c:pt idx="123">
                  <c:v>2.3143319267913083</c:v>
                </c:pt>
                <c:pt idx="124">
                  <c:v>2.3994114344857702</c:v>
                </c:pt>
                <c:pt idx="125">
                  <c:v>2.4833904697194726</c:v>
                </c:pt>
                <c:pt idx="126">
                  <c:v>2.5662109064329837</c:v>
                </c:pt>
                <c:pt idx="127">
                  <c:v>2.6478156970549507</c:v>
                </c:pt>
                <c:pt idx="128">
                  <c:v>2.7281489334341225</c:v>
                </c:pt>
                <c:pt idx="129">
                  <c:v>2.8071559063026554</c:v>
                </c:pt>
                <c:pt idx="130">
                  <c:v>2.8847831631963672</c:v>
                </c:pt>
                <c:pt idx="131">
                  <c:v>2.9609785647600178</c:v>
                </c:pt>
                <c:pt idx="132">
                  <c:v>3.035691339368273</c:v>
                </c:pt>
                <c:pt idx="133">
                  <c:v>3.1088721359955369</c:v>
                </c:pt>
                <c:pt idx="134">
                  <c:v>3.1804730752706156</c:v>
                </c:pt>
                <c:pt idx="135">
                  <c:v>3.2504477986546787</c:v>
                </c:pt>
                <c:pt idx="136">
                  <c:v>3.3187515156839069</c:v>
                </c:pt>
                <c:pt idx="137">
                  <c:v>3.3853410492208722</c:v>
                </c:pt>
                <c:pt idx="138">
                  <c:v>3.4501748786614779</c:v>
                </c:pt>
                <c:pt idx="139">
                  <c:v>3.5132131810472149</c:v>
                </c:pt>
                <c:pt idx="140">
                  <c:v>3.5744178700352203</c:v>
                </c:pt>
                <c:pt idx="141">
                  <c:v>3.633752632681607</c:v>
                </c:pt>
                <c:pt idx="142">
                  <c:v>3.691182963996396</c:v>
                </c:pt>
                <c:pt idx="143">
                  <c:v>3.7466761992311919</c:v>
                </c:pt>
                <c:pt idx="144">
                  <c:v>3.8002015438639294</c:v>
                </c:pt>
                <c:pt idx="145">
                  <c:v>3.8517301012475973</c:v>
                </c:pt>
                <c:pt idx="146">
                  <c:v>3.9012348978931901</c:v>
                </c:pt>
                <c:pt idx="147">
                  <c:v>3.9486909063598028</c:v>
                </c:pt>
                <c:pt idx="148">
                  <c:v>3.994075065727924</c:v>
                </c:pt>
                <c:pt idx="149">
                  <c:v>4.0373662996349182</c:v>
                </c:pt>
                <c:pt idx="150">
                  <c:v>4.0785455318547097</c:v>
                </c:pt>
                <c:pt idx="151">
                  <c:v>4.1175956994066469</c:v>
                </c:pt>
                <c:pt idx="152">
                  <c:v>4.1545017631815835</c:v>
                </c:pt>
                <c:pt idx="153">
                  <c:v>4.189250716076236</c:v>
                </c:pt>
                <c:pt idx="154">
                  <c:v>4.2218315886298514</c:v>
                </c:pt>
                <c:pt idx="155">
                  <c:v>4.2522354521603196</c:v>
                </c:pt>
                <c:pt idx="156">
                  <c:v>4.2804554193999174</c:v>
                </c:pt>
                <c:pt idx="157">
                  <c:v>4.3064866426338533</c:v>
                </c:pt>
                <c:pt idx="158">
                  <c:v>4.330326309347905</c:v>
                </c:pt>
                <c:pt idx="159">
                  <c:v>4.3519736353945451</c:v>
                </c:pt>
                <c:pt idx="160">
                  <c:v>4.3714298556898843</c:v>
                </c:pt>
                <c:pt idx="161">
                  <c:v>4.3886982124570499</c:v>
                </c:pt>
                <c:pt idx="162">
                  <c:v>4.4037839410345097</c:v>
                </c:pt>
                <c:pt idx="163">
                  <c:v>4.4166942532710882</c:v>
                </c:pt>
                <c:pt idx="164">
                  <c:v>4.4274383185324258</c:v>
                </c:pt>
                <c:pt idx="165">
                  <c:v>4.4360272423468103</c:v>
                </c:pt>
                <c:pt idx="166">
                  <c:v>4.4424740427213365</c:v>
                </c:pt>
                <c:pt idx="167">
                  <c:v>4.446793624162499</c:v>
                </c:pt>
                <c:pt idx="168">
                  <c:v>4.4490027494384217</c:v>
                </c:pt>
                <c:pt idx="169">
                  <c:v>4.4491200091229537</c:v>
                </c:pt>
                <c:pt idx="170">
                  <c:v>4.4471657889650382</c:v>
                </c:pt>
                <c:pt idx="171">
                  <c:v>4.4431622351297566</c:v>
                </c:pt>
                <c:pt idx="172">
                  <c:v>4.4371332173604996</c:v>
                </c:pt>
                <c:pt idx="173">
                  <c:v>4.4291042901148172</c:v>
                </c:pt>
                <c:pt idx="174">
                  <c:v>4.4191026517294301</c:v>
                </c:pt>
                <c:pt idx="175">
                  <c:v>4.4071571016728717</c:v>
                </c:pt>
                <c:pt idx="176">
                  <c:v>4.3932979959472211</c:v>
                </c:pt>
                <c:pt idx="177">
                  <c:v>4.377557200703234</c:v>
                </c:pt>
                <c:pt idx="178">
                  <c:v>4.3599680441360311</c:v>
                </c:pt>
                <c:pt idx="179">
                  <c:v>4.3405652667313284</c:v>
                </c:pt>
                <c:pt idx="180">
                  <c:v>4.3193849699349309</c:v>
                </c:pt>
                <c:pt idx="181">
                  <c:v>4.2964645633208232</c:v>
                </c:pt>
                <c:pt idx="182">
                  <c:v>4.2718427103358749</c:v>
                </c:pt>
                <c:pt idx="183">
                  <c:v>4.2455592727016027</c:v>
                </c:pt>
                <c:pt idx="184">
                  <c:v>4.2176552535559333</c:v>
                </c:pt>
                <c:pt idx="185">
                  <c:v>4.1881727394201453</c:v>
                </c:pt>
                <c:pt idx="186">
                  <c:v>4.1571548410784738</c:v>
                </c:pt>
                <c:pt idx="187">
                  <c:v>4.1246456334599131</c:v>
                </c:pt>
                <c:pt idx="188">
                  <c:v>4.0906900946136986</c:v>
                </c:pt>
                <c:pt idx="189">
                  <c:v>4.0553340438719259</c:v>
                </c:pt>
                <c:pt idx="190">
                  <c:v>4.0186240792942902</c:v>
                </c:pt>
                <c:pt idx="191">
                  <c:v>3.9806075144916448</c:v>
                </c:pt>
                <c:pt idx="192">
                  <c:v>3.9413323149264032</c:v>
                </c:pt>
                <c:pt idx="193">
                  <c:v>3.9008470337890548</c:v>
                </c:pt>
                <c:pt idx="194">
                  <c:v>3.8592007475511574</c:v>
                </c:pt>
                <c:pt idx="195">
                  <c:v>3.8164429912960309</c:v>
                </c:pt>
                <c:pt idx="196">
                  <c:v>3.77262369392911</c:v>
                </c:pt>
                <c:pt idx="197">
                  <c:v>3.7277931133703701</c:v>
                </c:pt>
                <c:pt idx="198">
                  <c:v>3.6820017718316183</c:v>
                </c:pt>
                <c:pt idx="199">
                  <c:v>3.6353003912815045</c:v>
                </c:pt>
                <c:pt idx="200">
                  <c:v>3.5877398292009852</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D73F-47FD-B79B-E0B1E1625E15}"/>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4.4864000850401808</c:v>
                </c:pt>
              </c:numCache>
            </c:numRef>
          </c:xVal>
          <c:yVal>
            <c:numRef>
              <c:f>Ueberhaenge!$X$4</c:f>
              <c:numCache>
                <c:formatCode>#,##0.00</c:formatCode>
                <c:ptCount val="1"/>
                <c:pt idx="0">
                  <c:v>15505</c:v>
                </c:pt>
              </c:numCache>
            </c:numRef>
          </c:yVal>
          <c:smooth val="0"/>
          <c:extLst>
            <c:ext xmlns:c16="http://schemas.microsoft.com/office/drawing/2014/chart" uri="{C3380CC4-5D6E-409C-BE32-E72D297353CC}">
              <c16:uniqueId val="{00000001-D73F-47FD-B79B-E0B1E1625E15}"/>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D73F-47FD-B79B-E0B1E1625E15}"/>
                  </c:ext>
                </c:extLst>
              </c15:ser>
            </c15:filteredScatterSeries>
          </c:ext>
        </c:extLst>
      </c:scatterChart>
      <c:valAx>
        <c:axId val="1294953968"/>
        <c:scaling>
          <c:orientation val="minMax"/>
          <c:max val="50"/>
          <c:min val="-100"/>
        </c:scaling>
        <c:delete val="0"/>
        <c:axPos val="b"/>
        <c:majorGridlines>
          <c:spPr>
            <a:ln w="9525" cap="flat" cmpd="sng" algn="ctr">
              <a:solidFill>
                <a:schemeClr val="bg1">
                  <a:lumMod val="65000"/>
                </a:schemeClr>
              </a:solidFill>
              <a:round/>
            </a:ln>
            <a:effectLst/>
          </c:spPr>
        </c:majorGridlines>
        <c:numFmt formatCode="0.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6050"/>
          <c:min val="1505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869126288291975E-2"/>
          <c:y val="1.9308797854012742E-2"/>
          <c:w val="0.82048584352487852"/>
          <c:h val="0.93928817047648783"/>
        </c:manualLayout>
      </c:layout>
      <c:scatterChart>
        <c:scatterStyle val="lineMarker"/>
        <c:varyColors val="0"/>
        <c:ser>
          <c:idx val="1"/>
          <c:order val="1"/>
          <c:tx>
            <c:v>Hedgebedarf</c:v>
          </c:tx>
          <c:spPr>
            <a:ln w="19050" cap="rnd">
              <a:solidFill>
                <a:schemeClr val="accent1"/>
              </a:solidFill>
              <a:round/>
            </a:ln>
            <a:effectLst/>
          </c:spPr>
          <c:marker>
            <c:symbol val="none"/>
          </c:marker>
          <c:xVal>
            <c:numRef>
              <c:f>HedgeBedarf!$C$5:$C$205</c:f>
              <c:numCache>
                <c:formatCode>0.0</c:formatCode>
                <c:ptCount val="201"/>
                <c:pt idx="0">
                  <c:v>-2.1299223331726784</c:v>
                </c:pt>
                <c:pt idx="1">
                  <c:v>-2.1641448671034142</c:v>
                </c:pt>
                <c:pt idx="2">
                  <c:v>-2.1981557247514529</c:v>
                </c:pt>
                <c:pt idx="3">
                  <c:v>-2.2319228738456518</c:v>
                </c:pt>
                <c:pt idx="4">
                  <c:v>-2.2654136561719938</c:v>
                </c:pt>
                <c:pt idx="5">
                  <c:v>-2.2985948111880727</c:v>
                </c:pt>
                <c:pt idx="6">
                  <c:v>-2.3314325011374688</c:v>
                </c:pt>
                <c:pt idx="7">
                  <c:v>-2.3638923376585073</c:v>
                </c:pt>
                <c:pt idx="8">
                  <c:v>-2.3959394098792237</c:v>
                </c:pt>
                <c:pt idx="9">
                  <c:v>-2.4275383139867337</c:v>
                </c:pt>
                <c:pt idx="10">
                  <c:v>-2.4586531842564181</c:v>
                </c:pt>
                <c:pt idx="11">
                  <c:v>-2.4892477255227061</c:v>
                </c:pt>
                <c:pt idx="12">
                  <c:v>-2.5192852470702278</c:v>
                </c:pt>
                <c:pt idx="13">
                  <c:v>-2.548728697920593</c:v>
                </c:pt>
                <c:pt idx="14">
                  <c:v>-2.5775407034868092</c:v>
                </c:pt>
                <c:pt idx="15">
                  <c:v>-2.6056836035639352</c:v>
                </c:pt>
                <c:pt idx="16">
                  <c:v>-2.6331194916212857</c:v>
                </c:pt>
                <c:pt idx="17">
                  <c:v>-2.6598102553580083</c:v>
                </c:pt>
                <c:pt idx="18">
                  <c:v>-2.6857176184807039</c:v>
                </c:pt>
                <c:pt idx="19">
                  <c:v>-2.7108031836582254</c:v>
                </c:pt>
                <c:pt idx="20">
                  <c:v>-2.7350284766056947</c:v>
                </c:pt>
                <c:pt idx="21">
                  <c:v>-2.7583549912463887</c:v>
                </c:pt>
                <c:pt idx="22">
                  <c:v>-2.7807442358970569</c:v>
                </c:pt>
                <c:pt idx="23">
                  <c:v>-2.8021577804189994</c:v>
                </c:pt>
                <c:pt idx="24">
                  <c:v>-2.8225573042741763</c:v>
                </c:pt>
                <c:pt idx="25">
                  <c:v>-2.8419046454228063</c:v>
                </c:pt>
                <c:pt idx="26">
                  <c:v>-2.8601618499956212</c:v>
                </c:pt>
                <c:pt idx="27">
                  <c:v>-2.8772912226716527</c:v>
                </c:pt>
                <c:pt idx="28">
                  <c:v>-2.8932553776891403</c:v>
                </c:pt>
                <c:pt idx="29">
                  <c:v>-2.908017290415188</c:v>
                </c:pt>
                <c:pt idx="30">
                  <c:v>-2.9215403493966656</c:v>
                </c:pt>
                <c:pt idx="31">
                  <c:v>-2.9337884088132098</c:v>
                </c:pt>
                <c:pt idx="32">
                  <c:v>-2.9447258412502726</c:v>
                </c:pt>
                <c:pt idx="33">
                  <c:v>-2.9543175907088166</c:v>
                </c:pt>
                <c:pt idx="34">
                  <c:v>-2.9625292257657261</c:v>
                </c:pt>
                <c:pt idx="35">
                  <c:v>-2.9693269927978188</c:v>
                </c:pt>
                <c:pt idx="36">
                  <c:v>-2.9746778691802969</c:v>
                </c:pt>
                <c:pt idx="37">
                  <c:v>-2.9785496163695826</c:v>
                </c:pt>
                <c:pt idx="38">
                  <c:v>-2.980910832778751</c:v>
                </c:pt>
                <c:pt idx="39">
                  <c:v>-2.9817310063533218</c:v>
                </c:pt>
                <c:pt idx="40">
                  <c:v>-2.9809805667537623</c:v>
                </c:pt>
                <c:pt idx="41">
                  <c:v>-2.9786309370510504</c:v>
                </c:pt>
                <c:pt idx="42">
                  <c:v>-2.9746545848406085</c:v>
                </c:pt>
                <c:pt idx="43">
                  <c:v>-2.9690250726802558</c:v>
                </c:pt>
                <c:pt idx="44">
                  <c:v>-2.9617171077573676</c:v>
                </c:pt>
                <c:pt idx="45">
                  <c:v>-2.9527065906910273</c:v>
                </c:pt>
                <c:pt idx="46">
                  <c:v>-2.9419706633749954</c:v>
                </c:pt>
                <c:pt idx="47">
                  <c:v>-2.9294877557683807</c:v>
                </c:pt>
                <c:pt idx="48">
                  <c:v>-2.91523763154124</c:v>
                </c:pt>
                <c:pt idx="49">
                  <c:v>-2.8992014324839892</c:v>
                </c:pt>
                <c:pt idx="50">
                  <c:v>-2.8813617215901655</c:v>
                </c:pt>
                <c:pt idx="51">
                  <c:v>-2.8617025247241936</c:v>
                </c:pt>
                <c:pt idx="52">
                  <c:v>-2.840209370786924</c:v>
                </c:pt>
                <c:pt idx="53">
                  <c:v>-2.816869330294189</c:v>
                </c:pt>
                <c:pt idx="54">
                  <c:v>-2.7916710522852313</c:v>
                </c:pt>
                <c:pt idx="55">
                  <c:v>-2.764604799480642</c:v>
                </c:pt>
                <c:pt idx="56">
                  <c:v>-2.7356624816115782</c:v>
                </c:pt>
                <c:pt idx="57">
                  <c:v>-2.7048376868450954</c:v>
                </c:pt>
                <c:pt idx="58">
                  <c:v>-2.672125711232991</c:v>
                </c:pt>
                <c:pt idx="59">
                  <c:v>-2.6375235861150319</c:v>
                </c:pt>
                <c:pt idx="60">
                  <c:v>-2.6010301034102632</c:v>
                </c:pt>
                <c:pt idx="61">
                  <c:v>-2.5626458387339714</c:v>
                </c:pt>
                <c:pt idx="62">
                  <c:v>-2.5223731722810485</c:v>
                </c:pt>
                <c:pt idx="63">
                  <c:v>-2.4802163074206298</c:v>
                </c:pt>
                <c:pt idx="64">
                  <c:v>-2.4361812869503909</c:v>
                </c:pt>
                <c:pt idx="65">
                  <c:v>-2.3902760069632643</c:v>
                </c:pt>
                <c:pt idx="66">
                  <c:v>-2.3425102282831194</c:v>
                </c:pt>
                <c:pt idx="67">
                  <c:v>-2.292895585430573</c:v>
                </c:pt>
                <c:pt idx="68">
                  <c:v>-2.2414455930840598</c:v>
                </c:pt>
                <c:pt idx="69">
                  <c:v>-2.18817565000613</c:v>
                </c:pt>
                <c:pt idx="70">
                  <c:v>-2.1331030404091154</c:v>
                </c:pt>
                <c:pt idx="71">
                  <c:v>-2.0762469327392119</c:v>
                </c:pt>
                <c:pt idx="72">
                  <c:v>-2.0176283758623863</c:v>
                </c:pt>
                <c:pt idx="73">
                  <c:v>-1.9572702926405423</c:v>
                </c:pt>
                <c:pt idx="74">
                  <c:v>-1.8951974708907517</c:v>
                </c:pt>
                <c:pt idx="75">
                  <c:v>-1.8314365517254845</c:v>
                </c:pt>
                <c:pt idx="76">
                  <c:v>-1.766016015276217</c:v>
                </c:pt>
                <c:pt idx="77">
                  <c:v>-1.6989661638078617</c:v>
                </c:pt>
                <c:pt idx="78">
                  <c:v>-1.6303191022358881</c:v>
                </c:pt>
                <c:pt idx="79">
                  <c:v>-1.5601087160631453</c:v>
                </c:pt>
                <c:pt idx="80">
                  <c:v>-1.4883706467576074</c:v>
                </c:pt>
                <c:pt idx="81">
                  <c:v>-1.4151422645974505</c:v>
                </c:pt>
                <c:pt idx="82">
                  <c:v>-1.3404626390139072</c:v>
                </c:pt>
                <c:pt idx="83">
                  <c:v>-1.2643725064673712</c:v>
                </c:pt>
                <c:pt idx="84">
                  <c:v>-1.1869142358962064</c:v>
                </c:pt>
                <c:pt idx="85">
                  <c:v>-1.1081317917825071</c:v>
                </c:pt>
                <c:pt idx="86">
                  <c:v>-1.0280706948828504</c:v>
                </c:pt>
                <c:pt idx="87">
                  <c:v>-0.94677798067665975</c:v>
                </c:pt>
                <c:pt idx="88">
                  <c:v>-0.86430215558838119</c:v>
                </c:pt>
                <c:pt idx="89">
                  <c:v>-0.7806931510439894</c:v>
                </c:pt>
                <c:pt idx="90">
                  <c:v>-0.69600227542564819</c:v>
                </c:pt>
                <c:pt idx="91">
                  <c:v>-0.61028216399244395</c:v>
                </c:pt>
                <c:pt idx="92">
                  <c:v>-0.52358672683800866</c:v>
                </c:pt>
                <c:pt idx="93">
                  <c:v>-0.43597109495971498</c:v>
                </c:pt>
                <c:pt idx="94">
                  <c:v>-0.34749156451669289</c:v>
                </c:pt>
                <c:pt idx="95">
                  <c:v>-0.25820553935745805</c:v>
                </c:pt>
                <c:pt idx="96">
                  <c:v>-0.16817147190011383</c:v>
                </c:pt>
                <c:pt idx="97">
                  <c:v>-7.7448802451236226E-2</c:v>
                </c:pt>
                <c:pt idx="98">
                  <c:v>1.3902102948445943E-2</c:v>
                </c:pt>
                <c:pt idx="99">
                  <c:v>0.105820016060901</c:v>
                </c:pt>
                <c:pt idx="100">
                  <c:v>0.19824291127778126</c:v>
                </c:pt>
                <c:pt idx="101">
                  <c:v>0.29110803164297094</c:v>
                </c:pt>
                <c:pt idx="102">
                  <c:v>0.38435195597480887</c:v>
                </c:pt>
                <c:pt idx="103">
                  <c:v>0.47791066699024404</c:v>
                </c:pt>
                <c:pt idx="104">
                  <c:v>0.57171962033237023</c:v>
                </c:pt>
                <c:pt idx="105">
                  <c:v>0.66571381440119548</c:v>
                </c:pt>
                <c:pt idx="106">
                  <c:v>0.75982786088714804</c:v>
                </c:pt>
                <c:pt idx="107">
                  <c:v>0.85399605590562133</c:v>
                </c:pt>
                <c:pt idx="108">
                  <c:v>0.94815245163081929</c:v>
                </c:pt>
                <c:pt idx="109">
                  <c:v>1.0422309283263995</c:v>
                </c:pt>
                <c:pt idx="110">
                  <c:v>1.1361652666706998</c:v>
                </c:pt>
                <c:pt idx="111">
                  <c:v>1.2298892202739911</c:v>
                </c:pt>
                <c:pt idx="112">
                  <c:v>1.3233365882857486</c:v>
                </c:pt>
                <c:pt idx="113">
                  <c:v>1.4164412879900461</c:v>
                </c:pt>
                <c:pt idx="114">
                  <c:v>1.5091374272879845</c:v>
                </c:pt>
                <c:pt idx="115">
                  <c:v>1.601359376966468</c:v>
                </c:pt>
                <c:pt idx="116">
                  <c:v>1.6930418426539589</c:v>
                </c:pt>
                <c:pt idx="117">
                  <c:v>1.7841199363643394</c:v>
                </c:pt>
                <c:pt idx="118">
                  <c:v>1.874529247531675</c:v>
                </c:pt>
                <c:pt idx="119">
                  <c:v>1.9642059134395822</c:v>
                </c:pt>
                <c:pt idx="120">
                  <c:v>2.0530866889506174</c:v>
                </c:pt>
                <c:pt idx="121">
                  <c:v>2.1411090154424914</c:v>
                </c:pt>
                <c:pt idx="122">
                  <c:v>2.2282110888597702</c:v>
                </c:pt>
                <c:pt idx="123">
                  <c:v>2.3143319267913083</c:v>
                </c:pt>
                <c:pt idx="124">
                  <c:v>2.3994114344857702</c:v>
                </c:pt>
                <c:pt idx="125">
                  <c:v>2.4833904697194726</c:v>
                </c:pt>
                <c:pt idx="126">
                  <c:v>2.5662109064329837</c:v>
                </c:pt>
                <c:pt idx="127">
                  <c:v>2.6478156970549507</c:v>
                </c:pt>
                <c:pt idx="128">
                  <c:v>2.7281489334341225</c:v>
                </c:pt>
                <c:pt idx="129">
                  <c:v>2.8071559063026554</c:v>
                </c:pt>
                <c:pt idx="130">
                  <c:v>2.8847831631963672</c:v>
                </c:pt>
                <c:pt idx="131">
                  <c:v>2.9609785647600178</c:v>
                </c:pt>
                <c:pt idx="132">
                  <c:v>3.035691339368273</c:v>
                </c:pt>
                <c:pt idx="133">
                  <c:v>3.1088721359955369</c:v>
                </c:pt>
                <c:pt idx="134">
                  <c:v>3.1804730752706156</c:v>
                </c:pt>
                <c:pt idx="135">
                  <c:v>3.2504477986546787</c:v>
                </c:pt>
                <c:pt idx="136">
                  <c:v>3.3187515156839069</c:v>
                </c:pt>
                <c:pt idx="137">
                  <c:v>3.3853410492208722</c:v>
                </c:pt>
                <c:pt idx="138">
                  <c:v>3.4501748786614779</c:v>
                </c:pt>
                <c:pt idx="139">
                  <c:v>3.5132131810472149</c:v>
                </c:pt>
                <c:pt idx="140">
                  <c:v>3.5744178700352203</c:v>
                </c:pt>
                <c:pt idx="141">
                  <c:v>3.633752632681607</c:v>
                </c:pt>
                <c:pt idx="142">
                  <c:v>3.691182963996396</c:v>
                </c:pt>
                <c:pt idx="143">
                  <c:v>3.7466761992311919</c:v>
                </c:pt>
                <c:pt idx="144">
                  <c:v>3.8002015438639294</c:v>
                </c:pt>
                <c:pt idx="145">
                  <c:v>3.8517301012475973</c:v>
                </c:pt>
                <c:pt idx="146">
                  <c:v>3.9012348978931901</c:v>
                </c:pt>
                <c:pt idx="147">
                  <c:v>3.9486909063598028</c:v>
                </c:pt>
                <c:pt idx="148">
                  <c:v>3.994075065727924</c:v>
                </c:pt>
                <c:pt idx="149">
                  <c:v>4.0373662996349182</c:v>
                </c:pt>
                <c:pt idx="150">
                  <c:v>4.0785455318547097</c:v>
                </c:pt>
                <c:pt idx="151">
                  <c:v>4.1175956994066469</c:v>
                </c:pt>
                <c:pt idx="152">
                  <c:v>4.1545017631815835</c:v>
                </c:pt>
                <c:pt idx="153">
                  <c:v>4.189250716076236</c:v>
                </c:pt>
                <c:pt idx="154">
                  <c:v>4.2218315886298514</c:v>
                </c:pt>
                <c:pt idx="155">
                  <c:v>4.2522354521603196</c:v>
                </c:pt>
                <c:pt idx="156">
                  <c:v>4.2804554193999174</c:v>
                </c:pt>
                <c:pt idx="157">
                  <c:v>4.3064866426338533</c:v>
                </c:pt>
                <c:pt idx="158">
                  <c:v>4.330326309347905</c:v>
                </c:pt>
                <c:pt idx="159">
                  <c:v>4.3519736353945451</c:v>
                </c:pt>
                <c:pt idx="160">
                  <c:v>4.3714298556898843</c:v>
                </c:pt>
                <c:pt idx="161">
                  <c:v>4.3886982124570499</c:v>
                </c:pt>
                <c:pt idx="162">
                  <c:v>4.4037839410345097</c:v>
                </c:pt>
                <c:pt idx="163">
                  <c:v>4.4166942532710882</c:v>
                </c:pt>
                <c:pt idx="164">
                  <c:v>4.4274383185324258</c:v>
                </c:pt>
                <c:pt idx="165">
                  <c:v>4.4360272423468103</c:v>
                </c:pt>
                <c:pt idx="166">
                  <c:v>4.4424740427213365</c:v>
                </c:pt>
                <c:pt idx="167">
                  <c:v>4.446793624162499</c:v>
                </c:pt>
                <c:pt idx="168">
                  <c:v>4.4490027494384217</c:v>
                </c:pt>
                <c:pt idx="169">
                  <c:v>4.4491200091229537</c:v>
                </c:pt>
                <c:pt idx="170">
                  <c:v>4.4471657889650382</c:v>
                </c:pt>
                <c:pt idx="171">
                  <c:v>4.4431622351297566</c:v>
                </c:pt>
                <c:pt idx="172">
                  <c:v>4.4371332173604996</c:v>
                </c:pt>
                <c:pt idx="173">
                  <c:v>4.4291042901148172</c:v>
                </c:pt>
                <c:pt idx="174">
                  <c:v>4.4191026517294301</c:v>
                </c:pt>
                <c:pt idx="175">
                  <c:v>4.4071571016728717</c:v>
                </c:pt>
                <c:pt idx="176">
                  <c:v>4.3932979959472211</c:v>
                </c:pt>
                <c:pt idx="177">
                  <c:v>4.377557200703234</c:v>
                </c:pt>
                <c:pt idx="178">
                  <c:v>4.3599680441360311</c:v>
                </c:pt>
                <c:pt idx="179">
                  <c:v>4.3405652667313284</c:v>
                </c:pt>
                <c:pt idx="180">
                  <c:v>4.3193849699349309</c:v>
                </c:pt>
                <c:pt idx="181">
                  <c:v>4.2964645633208232</c:v>
                </c:pt>
                <c:pt idx="182">
                  <c:v>4.2718427103358749</c:v>
                </c:pt>
                <c:pt idx="183">
                  <c:v>4.2455592727016027</c:v>
                </c:pt>
                <c:pt idx="184">
                  <c:v>4.2176552535559333</c:v>
                </c:pt>
                <c:pt idx="185">
                  <c:v>4.1881727394201453</c:v>
                </c:pt>
                <c:pt idx="186">
                  <c:v>4.1571548410784738</c:v>
                </c:pt>
                <c:pt idx="187">
                  <c:v>4.1246456334599131</c:v>
                </c:pt>
                <c:pt idx="188">
                  <c:v>4.0906900946136986</c:v>
                </c:pt>
                <c:pt idx="189">
                  <c:v>4.0553340438719259</c:v>
                </c:pt>
                <c:pt idx="190">
                  <c:v>4.0186240792942902</c:v>
                </c:pt>
                <c:pt idx="191">
                  <c:v>3.9806075144916448</c:v>
                </c:pt>
                <c:pt idx="192">
                  <c:v>3.9413323149264032</c:v>
                </c:pt>
                <c:pt idx="193">
                  <c:v>3.9008470337890548</c:v>
                </c:pt>
                <c:pt idx="194">
                  <c:v>3.8592007475511574</c:v>
                </c:pt>
                <c:pt idx="195">
                  <c:v>3.8164429912960309</c:v>
                </c:pt>
                <c:pt idx="196">
                  <c:v>3.77262369392911</c:v>
                </c:pt>
                <c:pt idx="197">
                  <c:v>3.7277931133703701</c:v>
                </c:pt>
                <c:pt idx="198">
                  <c:v>3.6820017718316183</c:v>
                </c:pt>
                <c:pt idx="199">
                  <c:v>3.6353003912815045</c:v>
                </c:pt>
                <c:pt idx="200">
                  <c:v>3.5877398292009852</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0-3DF6-4FC3-A2AE-D5F4D7D40E2B}"/>
            </c:ext>
          </c:extLst>
        </c:ser>
        <c:ser>
          <c:idx val="2"/>
          <c:order val="2"/>
          <c:tx>
            <c:v>Zeiger</c:v>
          </c:tx>
          <c:spPr>
            <a:ln w="19050" cap="rnd">
              <a:solidFill>
                <a:schemeClr val="accent3"/>
              </a:solidFill>
              <a:round/>
            </a:ln>
            <a:effectLst/>
          </c:spPr>
          <c:marker>
            <c:symbol val="picture"/>
            <c:spPr>
              <a:blipFill>
                <a:blip xmlns:r="http://schemas.openxmlformats.org/officeDocument/2006/relationships" r:embed="rId1"/>
                <a:stretch>
                  <a:fillRect/>
                </a:stretch>
              </a:blipFill>
              <a:ln w="9525">
                <a:noFill/>
              </a:ln>
              <a:effectLst/>
            </c:spPr>
          </c:marker>
          <c:xVal>
            <c:numRef>
              <c:f>Ueberhaenge!$Z$4</c:f>
              <c:numCache>
                <c:formatCode>General</c:formatCode>
                <c:ptCount val="1"/>
                <c:pt idx="0">
                  <c:v>4.4864000850401808</c:v>
                </c:pt>
              </c:numCache>
            </c:numRef>
          </c:xVal>
          <c:yVal>
            <c:numRef>
              <c:f>Ueberhaenge!$X$4</c:f>
              <c:numCache>
                <c:formatCode>#,##0.00</c:formatCode>
                <c:ptCount val="1"/>
                <c:pt idx="0">
                  <c:v>15505</c:v>
                </c:pt>
              </c:numCache>
            </c:numRef>
          </c:yVal>
          <c:smooth val="0"/>
          <c:extLst>
            <c:ext xmlns:c16="http://schemas.microsoft.com/office/drawing/2014/chart" uri="{C3380CC4-5D6E-409C-BE32-E72D297353CC}">
              <c16:uniqueId val="{00000001-3DF6-4FC3-A2AE-D5F4D7D40E2B}"/>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3DF6-4FC3-A2AE-D5F4D7D40E2B}"/>
                  </c:ext>
                </c:extLst>
              </c15:ser>
            </c15:filteredScatterSeries>
          </c:ext>
        </c:extLst>
      </c:scatterChart>
      <c:valAx>
        <c:axId val="1294953968"/>
        <c:scaling>
          <c:orientation val="minMax"/>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valAx>
      <c:valAx>
        <c:axId val="1858415040"/>
        <c:scaling>
          <c:orientation val="minMax"/>
          <c:max val="13500"/>
          <c:min val="1150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943323574338083E-2"/>
          <c:y val="6.2774319920239102E-2"/>
          <c:w val="0.829232785182212"/>
          <c:h val="0.89582268166688317"/>
        </c:manualLayout>
      </c:layout>
      <c:scatterChart>
        <c:scatterStyle val="lineMarker"/>
        <c:varyColors val="0"/>
        <c:ser>
          <c:idx val="3"/>
          <c:order val="3"/>
          <c:tx>
            <c:v>Front+1</c:v>
          </c:tx>
          <c:spPr>
            <a:ln w="22225">
              <a:solidFill>
                <a:srgbClr val="FF33CC"/>
              </a:solidFill>
            </a:ln>
          </c:spPr>
          <c:marker>
            <c:symbol val="none"/>
          </c:marker>
          <c:xVal>
            <c:numRef>
              <c:f>'HedgeBedarf+01'!$C$5:$C$205</c:f>
              <c:numCache>
                <c:formatCode>0.0</c:formatCode>
                <c:ptCount val="201"/>
                <c:pt idx="0">
                  <c:v>-8.2652495765928258E-2</c:v>
                </c:pt>
                <c:pt idx="1">
                  <c:v>-8.2349852207942206E-2</c:v>
                </c:pt>
                <c:pt idx="2">
                  <c:v>-8.2027685158987215E-2</c:v>
                </c:pt>
                <c:pt idx="3">
                  <c:v>-8.1685811188754454E-2</c:v>
                </c:pt>
                <c:pt idx="4">
                  <c:v>-8.132405060694578E-2</c:v>
                </c:pt>
                <c:pt idx="5">
                  <c:v>-8.0942227585367746E-2</c:v>
                </c:pt>
                <c:pt idx="6">
                  <c:v>-8.0540170280004347E-2</c:v>
                </c:pt>
                <c:pt idx="7">
                  <c:v>-8.0117710952998453E-2</c:v>
                </c:pt>
                <c:pt idx="8">
                  <c:v>-7.9674686094478767E-2</c:v>
                </c:pt>
                <c:pt idx="9">
                  <c:v>-7.9210936544161017E-2</c:v>
                </c:pt>
                <c:pt idx="10">
                  <c:v>-7.8726307612655991E-2</c:v>
                </c:pt>
                <c:pt idx="11">
                  <c:v>-7.8220649202413839E-2</c:v>
                </c:pt>
                <c:pt idx="12">
                  <c:v>-7.7693815928233198E-2</c:v>
                </c:pt>
                <c:pt idx="13">
                  <c:v>-7.7145667237264279E-2</c:v>
                </c:pt>
                <c:pt idx="14">
                  <c:v>-7.6576067528432268E-2</c:v>
                </c:pt>
                <c:pt idx="15">
                  <c:v>-7.5984886271208793E-2</c:v>
                </c:pt>
                <c:pt idx="16">
                  <c:v>-7.5371998123657039E-2</c:v>
                </c:pt>
                <c:pt idx="17">
                  <c:v>-7.4737283049674502E-2</c:v>
                </c:pt>
                <c:pt idx="18">
                  <c:v>-7.4080626435360869E-2</c:v>
                </c:pt>
                <c:pt idx="19">
                  <c:v>-7.340191920443119E-2</c:v>
                </c:pt>
                <c:pt idx="20">
                  <c:v>-7.2701057932601967E-2</c:v>
                </c:pt>
                <c:pt idx="21">
                  <c:v>-7.1977944960869289E-2</c:v>
                </c:pt>
                <c:pt idx="22">
                  <c:v>-7.1232488507604289E-2</c:v>
                </c:pt>
                <c:pt idx="23">
                  <c:v>-7.0464602779385613E-2</c:v>
                </c:pt>
                <c:pt idx="24">
                  <c:v>-6.9674208080493821E-2</c:v>
                </c:pt>
                <c:pt idx="25">
                  <c:v>-6.88612309209852E-2</c:v>
                </c:pt>
                <c:pt idx="26">
                  <c:v>-6.8025604123268565E-2</c:v>
                </c:pt>
                <c:pt idx="27">
                  <c:v>-6.7167266927105659E-2</c:v>
                </c:pt>
                <c:pt idx="28">
                  <c:v>-6.6286165092955207E-2</c:v>
                </c:pt>
                <c:pt idx="29">
                  <c:v>-6.538225100358086E-2</c:v>
                </c:pt>
                <c:pt idx="30">
                  <c:v>-6.4455483763844884E-2</c:v>
                </c:pt>
                <c:pt idx="31">
                  <c:v>-6.3505829298607069E-2</c:v>
                </c:pt>
                <c:pt idx="32">
                  <c:v>-6.253326044864925E-2</c:v>
                </c:pt>
                <c:pt idx="33">
                  <c:v>-6.1537757064546554E-2</c:v>
                </c:pt>
                <c:pt idx="34">
                  <c:v>-6.0519306098406674E-2</c:v>
                </c:pt>
                <c:pt idx="35">
                  <c:v>-5.9477901693396486E-2</c:v>
                </c:pt>
                <c:pt idx="36">
                  <c:v>-5.8413545270978702E-2</c:v>
                </c:pt>
                <c:pt idx="37">
                  <c:v>-5.7326245615780175E-2</c:v>
                </c:pt>
                <c:pt idx="38">
                  <c:v>-5.6216018958013196E-2</c:v>
                </c:pt>
                <c:pt idx="39">
                  <c:v>-5.5082889053372643E-2</c:v>
                </c:pt>
                <c:pt idx="40">
                  <c:v>-5.3926887260331582E-2</c:v>
                </c:pt>
                <c:pt idx="41">
                  <c:v>-5.2748052614759747E-2</c:v>
                </c:pt>
                <c:pt idx="42">
                  <c:v>-5.1546431901787468E-2</c:v>
                </c:pt>
                <c:pt idx="43">
                  <c:v>-5.0322079724842754E-2</c:v>
                </c:pt>
                <c:pt idx="44">
                  <c:v>-4.9075058571783785E-2</c:v>
                </c:pt>
                <c:pt idx="45">
                  <c:v>-4.7805438878056154E-2</c:v>
                </c:pt>
                <c:pt idx="46">
                  <c:v>-4.6513299086799985E-2</c:v>
                </c:pt>
                <c:pt idx="47">
                  <c:v>-4.519872570583798E-2</c:v>
                </c:pt>
                <c:pt idx="48">
                  <c:v>-4.3861813361470964E-2</c:v>
                </c:pt>
                <c:pt idx="49">
                  <c:v>-4.2502664849013203E-2</c:v>
                </c:pt>
                <c:pt idx="50">
                  <c:v>-4.112139117999869E-2</c:v>
                </c:pt>
                <c:pt idx="51">
                  <c:v>-3.97181116259911E-2</c:v>
                </c:pt>
                <c:pt idx="52">
                  <c:v>-3.8292953758931089E-2</c:v>
                </c:pt>
                <c:pt idx="53">
                  <c:v>-3.6846053487958157E-2</c:v>
                </c:pt>
                <c:pt idx="54">
                  <c:v>-3.5377555092641476E-2</c:v>
                </c:pt>
                <c:pt idx="55">
                  <c:v>-3.3887611252560346E-2</c:v>
                </c:pt>
                <c:pt idx="56">
                  <c:v>-3.2376383073172602E-2</c:v>
                </c:pt>
                <c:pt idx="57">
                  <c:v>-3.0844040107913084E-2</c:v>
                </c:pt>
                <c:pt idx="58">
                  <c:v>-2.929076037646617E-2</c:v>
                </c:pt>
                <c:pt idx="59">
                  <c:v>-2.771673037915473E-2</c:v>
                </c:pt>
                <c:pt idx="60">
                  <c:v>-2.6122145107396067E-2</c:v>
                </c:pt>
                <c:pt idx="61">
                  <c:v>-2.4507208050169864E-2</c:v>
                </c:pt>
                <c:pt idx="62">
                  <c:v>-2.2872131196450422E-2</c:v>
                </c:pt>
                <c:pt idx="63">
                  <c:v>-2.1217135033554949E-2</c:v>
                </c:pt>
                <c:pt idx="64">
                  <c:v>-1.9542448541363992E-2</c:v>
                </c:pt>
                <c:pt idx="65">
                  <c:v>-1.7848309182367281E-2</c:v>
                </c:pt>
                <c:pt idx="66">
                  <c:v>-1.6134962887497363E-2</c:v>
                </c:pt>
                <c:pt idx="67">
                  <c:v>-1.4402664037710552E-2</c:v>
                </c:pt>
                <c:pt idx="68">
                  <c:v>-1.2651675441276582E-2</c:v>
                </c:pt>
                <c:pt idx="69">
                  <c:v>-1.0882268306745876E-2</c:v>
                </c:pt>
                <c:pt idx="70">
                  <c:v>-9.0947222115603382E-3</c:v>
                </c:pt>
                <c:pt idx="71">
                  <c:v>-7.2893250662777534E-3</c:v>
                </c:pt>
                <c:pt idx="72">
                  <c:v>-5.4663730743840268E-3</c:v>
                </c:pt>
                <c:pt idx="73">
                  <c:v>-3.6261706876677766E-3</c:v>
                </c:pt>
                <c:pt idx="74">
                  <c:v>-1.7690305571352646E-3</c:v>
                </c:pt>
                <c:pt idx="75">
                  <c:v>1.0472652055397436E-4</c:v>
                </c:pt>
                <c:pt idx="76">
                  <c:v>1.9947716611458492E-3</c:v>
                </c:pt>
                <c:pt idx="77">
                  <c:v>3.9007679553614604E-3</c:v>
                </c:pt>
                <c:pt idx="78">
                  <c:v>5.8223705359872653E-3</c:v>
                </c:pt>
                <c:pt idx="79">
                  <c:v>7.7592266494938018E-3</c:v>
                </c:pt>
                <c:pt idx="80">
                  <c:v>9.7109757321904785E-3</c:v>
                </c:pt>
                <c:pt idx="81">
                  <c:v>1.1677249490916501E-2</c:v>
                </c:pt>
                <c:pt idx="82">
                  <c:v>1.3657671988270477E-2</c:v>
                </c:pt>
                <c:pt idx="83">
                  <c:v>1.5651859732373145E-2</c:v>
                </c:pt>
                <c:pt idx="84">
                  <c:v>1.7659421771158305E-2</c:v>
                </c:pt>
                <c:pt idx="85">
                  <c:v>1.9679959791182401E-2</c:v>
                </c:pt>
                <c:pt idx="86">
                  <c:v>2.1713068220940691E-2</c:v>
                </c:pt>
                <c:pt idx="87">
                  <c:v>2.3758334338674594E-2</c:v>
                </c:pt>
                <c:pt idx="88">
                  <c:v>2.5815338384650981E-2</c:v>
                </c:pt>
                <c:pt idx="89">
                  <c:v>2.7883653677894308E-2</c:v>
                </c:pt>
                <c:pt idx="90">
                  <c:v>2.996284673734341E-2</c:v>
                </c:pt>
                <c:pt idx="91">
                  <c:v>3.2052477407407486E-2</c:v>
                </c:pt>
                <c:pt idx="92">
                  <c:v>3.4152098987891011E-2</c:v>
                </c:pt>
                <c:pt idx="93">
                  <c:v>3.6261258368249727E-2</c:v>
                </c:pt>
                <c:pt idx="94">
                  <c:v>3.8379496166145402E-2</c:v>
                </c:pt>
                <c:pt idx="95">
                  <c:v>4.0506346870253854E-2</c:v>
                </c:pt>
                <c:pt idx="96">
                  <c:v>4.2641338987285476E-2</c:v>
                </c:pt>
                <c:pt idx="97">
                  <c:v>4.4783995193171028E-2</c:v>
                </c:pt>
                <c:pt idx="98">
                  <c:v>4.693383248836161E-2</c:v>
                </c:pt>
                <c:pt idx="99">
                  <c:v>4.9090362357188846E-2</c:v>
                </c:pt>
                <c:pt idx="100">
                  <c:v>5.1253090931230927E-2</c:v>
                </c:pt>
                <c:pt idx="101">
                  <c:v>5.3421519156622709E-2</c:v>
                </c:pt>
                <c:pt idx="102">
                  <c:v>5.5595142965247639E-2</c:v>
                </c:pt>
                <c:pt idx="103">
                  <c:v>5.7773453449744744E-2</c:v>
                </c:pt>
                <c:pt idx="104">
                  <c:v>5.9955937042263346E-2</c:v>
                </c:pt>
                <c:pt idx="105">
                  <c:v>6.2142075696890134E-2</c:v>
                </c:pt>
                <c:pt idx="106">
                  <c:v>6.4331347075675144E-2</c:v>
                </c:pt>
                <c:pt idx="107">
                  <c:v>6.6523224738178177E-2</c:v>
                </c:pt>
                <c:pt idx="108">
                  <c:v>6.8717178334452345E-2</c:v>
                </c:pt>
                <c:pt idx="109">
                  <c:v>7.0912673801381276E-2</c:v>
                </c:pt>
                <c:pt idx="110">
                  <c:v>7.3109173562282539E-2</c:v>
                </c:pt>
                <c:pt idx="111">
                  <c:v>7.5306136729685696E-2</c:v>
                </c:pt>
                <c:pt idx="112">
                  <c:v>7.750301931119169E-2</c:v>
                </c:pt>
                <c:pt idx="113">
                  <c:v>7.9699274418317978E-2</c:v>
                </c:pt>
                <c:pt idx="114">
                  <c:v>8.1894352478229154E-2</c:v>
                </c:pt>
                <c:pt idx="115">
                  <c:v>8.4087701448251409E-2</c:v>
                </c:pt>
                <c:pt idx="116">
                  <c:v>8.6278767033065903E-2</c:v>
                </c:pt>
                <c:pt idx="117">
                  <c:v>8.8466992904474295E-2</c:v>
                </c:pt>
                <c:pt idx="118">
                  <c:v>9.0651820923625059E-2</c:v>
                </c:pt>
                <c:pt idx="119">
                  <c:v>9.2832691365589026E-2</c:v>
                </c:pt>
                <c:pt idx="120">
                  <c:v>9.50090431461693E-2</c:v>
                </c:pt>
                <c:pt idx="121">
                  <c:v>9.7180314050826069E-2</c:v>
                </c:pt>
                <c:pt idx="122">
                  <c:v>9.9345940965598886E-2</c:v>
                </c:pt>
                <c:pt idx="123">
                  <c:v>0.10150536010990269</c:v>
                </c:pt>
                <c:pt idx="124">
                  <c:v>0.10365800727107208</c:v>
                </c:pt>
                <c:pt idx="125">
                  <c:v>0.10580331804053053</c:v>
                </c:pt>
                <c:pt idx="126">
                  <c:v>0.10794072805145283</c:v>
                </c:pt>
                <c:pt idx="127">
                  <c:v>0.11006967321778993</c:v>
                </c:pt>
                <c:pt idx="128">
                  <c:v>0.11218958997452665</c:v>
                </c:pt>
                <c:pt idx="129">
                  <c:v>0.1142999155190346</c:v>
                </c:pt>
                <c:pt idx="130">
                  <c:v>0.11640008805338459</c:v>
                </c:pt>
                <c:pt idx="131">
                  <c:v>0.11848954702748339</c:v>
                </c:pt>
                <c:pt idx="132">
                  <c:v>0.12056773338289167</c:v>
                </c:pt>
                <c:pt idx="133">
                  <c:v>0.12263408979718426</c:v>
                </c:pt>
                <c:pt idx="134">
                  <c:v>0.1246880609287109</c:v>
                </c:pt>
                <c:pt idx="135">
                  <c:v>0.12672909366161272</c:v>
                </c:pt>
                <c:pt idx="136">
                  <c:v>0.12875663735094922</c:v>
                </c:pt>
                <c:pt idx="137">
                  <c:v>0.13077014406779344</c:v>
                </c:pt>
                <c:pt idx="138">
                  <c:v>0.13276906884414288</c:v>
                </c:pt>
                <c:pt idx="139">
                  <c:v>0.13475286991750429</c:v>
                </c:pt>
                <c:pt idx="140">
                  <c:v>0.13672100897499995</c:v>
                </c:pt>
                <c:pt idx="141">
                  <c:v>0.13867295139684777</c:v>
                </c:pt>
                <c:pt idx="142">
                  <c:v>0.14060816649906674</c:v>
                </c:pt>
                <c:pt idx="143">
                  <c:v>0.14252612777525481</c:v>
                </c:pt>
                <c:pt idx="144">
                  <c:v>0.14442631313729201</c:v>
                </c:pt>
                <c:pt idx="145">
                  <c:v>0.14630820515481638</c:v>
                </c:pt>
                <c:pt idx="146">
                  <c:v>0.14817129129332215</c:v>
                </c:pt>
                <c:pt idx="147">
                  <c:v>0.1500150641507306</c:v>
                </c:pt>
                <c:pt idx="148">
                  <c:v>0.15183902169228197</c:v>
                </c:pt>
                <c:pt idx="149">
                  <c:v>0.15364266748359859</c:v>
                </c:pt>
                <c:pt idx="150">
                  <c:v>0.15542551092177001</c:v>
                </c:pt>
                <c:pt idx="151">
                  <c:v>0.15718706746430994</c:v>
                </c:pt>
                <c:pt idx="152">
                  <c:v>0.15892685885583593</c:v>
                </c:pt>
                <c:pt idx="153">
                  <c:v>0.16064441335232585</c:v>
                </c:pt>
                <c:pt idx="154">
                  <c:v>0.16233926594280132</c:v>
                </c:pt>
                <c:pt idx="155">
                  <c:v>0.16401095856829309</c:v>
                </c:pt>
                <c:pt idx="156">
                  <c:v>0.16565904033794562</c:v>
                </c:pt>
                <c:pt idx="157">
                  <c:v>0.16728306774211155</c:v>
                </c:pt>
                <c:pt idx="158">
                  <c:v>0.16888260486229903</c:v>
                </c:pt>
                <c:pt idx="159">
                  <c:v>0.17045722357782825</c:v>
                </c:pt>
                <c:pt idx="160">
                  <c:v>0.17200650376905738</c:v>
                </c:pt>
                <c:pt idx="161">
                  <c:v>0.17353003351704116</c:v>
                </c:pt>
                <c:pt idx="162">
                  <c:v>0.17502740929948601</c:v>
                </c:pt>
                <c:pt idx="163">
                  <c:v>0.176498236182867</c:v>
                </c:pt>
                <c:pt idx="164">
                  <c:v>0.17794212801057521</c:v>
                </c:pt>
                <c:pt idx="165">
                  <c:v>0.17935870758696532</c:v>
                </c:pt>
                <c:pt idx="166">
                  <c:v>0.18074760685717603</c:v>
                </c:pt>
                <c:pt idx="167">
                  <c:v>0.18210846708259826</c:v>
                </c:pt>
                <c:pt idx="168">
                  <c:v>0.18344093901186831</c:v>
                </c:pt>
                <c:pt idx="169">
                  <c:v>0.1847446830472651</c:v>
                </c:pt>
                <c:pt idx="170">
                  <c:v>0.18601936940639632</c:v>
                </c:pt>
                <c:pt idx="171">
                  <c:v>0.18726467827905552</c:v>
                </c:pt>
                <c:pt idx="172">
                  <c:v>0.18848029997914326</c:v>
                </c:pt>
                <c:pt idx="173">
                  <c:v>0.18966593509153828</c:v>
                </c:pt>
                <c:pt idx="174">
                  <c:v>0.19082129461381783</c:v>
                </c:pt>
                <c:pt idx="175">
                  <c:v>0.19194610009272298</c:v>
                </c:pt>
                <c:pt idx="176">
                  <c:v>0.19304008375526902</c:v>
                </c:pt>
                <c:pt idx="177">
                  <c:v>0.19410298863440881</c:v>
                </c:pt>
                <c:pt idx="178">
                  <c:v>0.19513456868915324</c:v>
                </c:pt>
                <c:pt idx="179">
                  <c:v>0.1961345889190633</c:v>
                </c:pt>
                <c:pt idx="180">
                  <c:v>0.19710282547302826</c:v>
                </c:pt>
                <c:pt idx="181">
                  <c:v>0.19803906575224869</c:v>
                </c:pt>
                <c:pt idx="182">
                  <c:v>0.19894310850734798</c:v>
                </c:pt>
                <c:pt idx="183">
                  <c:v>0.19981476392953926</c:v>
                </c:pt>
                <c:pt idx="184">
                  <c:v>0.20065385373577813</c:v>
                </c:pt>
                <c:pt idx="185">
                  <c:v>0.20146021124783695</c:v>
                </c:pt>
                <c:pt idx="186">
                  <c:v>0.20223368146523998</c:v>
                </c:pt>
                <c:pt idx="187">
                  <c:v>0.20297412113200167</c:v>
                </c:pt>
                <c:pt idx="188">
                  <c:v>0.20368139879711711</c:v>
                </c:pt>
                <c:pt idx="189">
                  <c:v>0.20435539486875623</c:v>
                </c:pt>
                <c:pt idx="190">
                  <c:v>0.20499600166211823</c:v>
                </c:pt>
                <c:pt idx="191">
                  <c:v>0.20560312344090642</c:v>
                </c:pt>
                <c:pt idx="192">
                  <c:v>0.20617667645239046</c:v>
                </c:pt>
                <c:pt idx="193">
                  <c:v>0.20671658895602413</c:v>
                </c:pt>
                <c:pt idx="194">
                  <c:v>0.2072228012455942</c:v>
                </c:pt>
                <c:pt idx="195">
                  <c:v>0.20769526566487945</c:v>
                </c:pt>
                <c:pt idx="196">
                  <c:v>0.20813394661680298</c:v>
                </c:pt>
                <c:pt idx="197">
                  <c:v>0.20853882056606707</c:v>
                </c:pt>
                <c:pt idx="198">
                  <c:v>0.20890987603526215</c:v>
                </c:pt>
                <c:pt idx="199">
                  <c:v>0.20924711359445003</c:v>
                </c:pt>
                <c:pt idx="200">
                  <c:v>0.20955054584422206</c:v>
                </c:pt>
              </c:numCache>
            </c:numRef>
          </c:xVal>
          <c:yVal>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4-7B36-4541-87D0-513C57A0EF16}"/>
            </c:ext>
          </c:extLst>
        </c:ser>
        <c:ser>
          <c:idx val="4"/>
          <c:order val="4"/>
          <c:tx>
            <c:v>Front + Front+1</c:v>
          </c:tx>
          <c:marker>
            <c:symbol val="none"/>
          </c:marker>
          <c:xVal>
            <c:numRef>
              <c:f>Ueberhaenge!$U$10:$U$210</c:f>
              <c:numCache>
                <c:formatCode>General</c:formatCode>
                <c:ptCount val="201"/>
                <c:pt idx="0">
                  <c:v>-2.2125748289386067</c:v>
                </c:pt>
                <c:pt idx="1">
                  <c:v>-2.2464947193113565</c:v>
                </c:pt>
                <c:pt idx="2">
                  <c:v>-2.2801834099104403</c:v>
                </c:pt>
                <c:pt idx="3">
                  <c:v>-2.3136086850344064</c:v>
                </c:pt>
                <c:pt idx="4">
                  <c:v>-2.3467377067789394</c:v>
                </c:pt>
                <c:pt idx="5">
                  <c:v>-2.3795370387734405</c:v>
                </c:pt>
                <c:pt idx="6">
                  <c:v>-2.4119726714174732</c:v>
                </c:pt>
                <c:pt idx="7">
                  <c:v>-2.4440100486115055</c:v>
                </c:pt>
                <c:pt idx="8">
                  <c:v>-2.4756140959737025</c:v>
                </c:pt>
                <c:pt idx="9">
                  <c:v>-2.5067492505308948</c:v>
                </c:pt>
                <c:pt idx="10">
                  <c:v>-2.537379491869074</c:v>
                </c:pt>
                <c:pt idx="11">
                  <c:v>-2.5674683747251201</c:v>
                </c:pt>
                <c:pt idx="12">
                  <c:v>-2.5969790629984608</c:v>
                </c:pt>
                <c:pt idx="13">
                  <c:v>-2.6258743651578573</c:v>
                </c:pt>
                <c:pt idx="14">
                  <c:v>-2.6541167710152416</c:v>
                </c:pt>
                <c:pt idx="15">
                  <c:v>-2.6816684898351442</c:v>
                </c:pt>
                <c:pt idx="16">
                  <c:v>-2.7084914897449428</c:v>
                </c:pt>
                <c:pt idx="17">
                  <c:v>-2.7345475384076829</c:v>
                </c:pt>
                <c:pt idx="18">
                  <c:v>-2.7597982449160647</c:v>
                </c:pt>
                <c:pt idx="19">
                  <c:v>-2.7842051028626567</c:v>
                </c:pt>
                <c:pt idx="20">
                  <c:v>-2.8077295345382969</c:v>
                </c:pt>
                <c:pt idx="21">
                  <c:v>-2.8303329362072578</c:v>
                </c:pt>
                <c:pt idx="22">
                  <c:v>-2.8519767244046612</c:v>
                </c:pt>
                <c:pt idx="23">
                  <c:v>-2.8726223831983853</c:v>
                </c:pt>
                <c:pt idx="24">
                  <c:v>-2.89223151235467</c:v>
                </c:pt>
                <c:pt idx="25">
                  <c:v>-2.9107658763437914</c:v>
                </c:pt>
                <c:pt idx="26">
                  <c:v>-2.9281874541188899</c:v>
                </c:pt>
                <c:pt idx="27">
                  <c:v>-2.9444584895987584</c:v>
                </c:pt>
                <c:pt idx="28">
                  <c:v>-2.9595415427820955</c:v>
                </c:pt>
                <c:pt idx="29">
                  <c:v>-2.9733995414187691</c:v>
                </c:pt>
                <c:pt idx="30">
                  <c:v>-2.9859958331605103</c:v>
                </c:pt>
                <c:pt idx="31">
                  <c:v>-2.9972942381118171</c:v>
                </c:pt>
                <c:pt idx="32">
                  <c:v>-3.0072591016989216</c:v>
                </c:pt>
                <c:pt idx="33">
                  <c:v>-3.0158553477733632</c:v>
                </c:pt>
                <c:pt idx="34">
                  <c:v>-3.0230485318641329</c:v>
                </c:pt>
                <c:pt idx="35">
                  <c:v>-3.0288048944912154</c:v>
                </c:pt>
                <c:pt idx="36">
                  <c:v>-3.0330914144512757</c:v>
                </c:pt>
                <c:pt idx="37">
                  <c:v>-3.035875861985363</c:v>
                </c:pt>
                <c:pt idx="38">
                  <c:v>-3.037126851736764</c:v>
                </c:pt>
                <c:pt idx="39">
                  <c:v>-3.0368138954066946</c:v>
                </c:pt>
                <c:pt idx="40">
                  <c:v>-3.0349074540140939</c:v>
                </c:pt>
                <c:pt idx="41">
                  <c:v>-3.0313789896658103</c:v>
                </c:pt>
                <c:pt idx="42">
                  <c:v>-3.0262010167423958</c:v>
                </c:pt>
                <c:pt idx="43">
                  <c:v>-3.0193471524050985</c:v>
                </c:pt>
                <c:pt idx="44">
                  <c:v>-3.0107921663291513</c:v>
                </c:pt>
                <c:pt idx="45">
                  <c:v>-3.0005120295690832</c:v>
                </c:pt>
                <c:pt idx="46">
                  <c:v>-2.9884839624617952</c:v>
                </c:pt>
                <c:pt idx="47">
                  <c:v>-2.9746864814742189</c:v>
                </c:pt>
                <c:pt idx="48">
                  <c:v>-2.9590994449027108</c:v>
                </c:pt>
                <c:pt idx="49">
                  <c:v>-2.9417040973330022</c:v>
                </c:pt>
                <c:pt idx="50">
                  <c:v>-2.922483112770164</c:v>
                </c:pt>
                <c:pt idx="51">
                  <c:v>-2.9014206363501849</c:v>
                </c:pt>
                <c:pt idx="52">
                  <c:v>-2.8785023245458552</c:v>
                </c:pt>
                <c:pt idx="53">
                  <c:v>-2.8537153837821472</c:v>
                </c:pt>
                <c:pt idx="54">
                  <c:v>-2.8270486073778729</c:v>
                </c:pt>
                <c:pt idx="55">
                  <c:v>-2.7984924107332025</c:v>
                </c:pt>
                <c:pt idx="56">
                  <c:v>-2.7680388646847507</c:v>
                </c:pt>
                <c:pt idx="57">
                  <c:v>-2.7356817269530085</c:v>
                </c:pt>
                <c:pt idx="58">
                  <c:v>-2.7014164716094573</c:v>
                </c:pt>
                <c:pt idx="59">
                  <c:v>-2.6652403164941867</c:v>
                </c:pt>
                <c:pt idx="60">
                  <c:v>-2.6271522485176591</c:v>
                </c:pt>
                <c:pt idx="61">
                  <c:v>-2.5871530467841413</c:v>
                </c:pt>
                <c:pt idx="62">
                  <c:v>-2.5452453034774991</c:v>
                </c:pt>
                <c:pt idx="63">
                  <c:v>-2.5014334424541849</c:v>
                </c:pt>
                <c:pt idx="64">
                  <c:v>-2.4557237354917549</c:v>
                </c:pt>
                <c:pt idx="65">
                  <c:v>-2.4081243161456314</c:v>
                </c:pt>
                <c:pt idx="66">
                  <c:v>-2.3586451911706168</c:v>
                </c:pt>
                <c:pt idx="67">
                  <c:v>-2.3072982494682837</c:v>
                </c:pt>
                <c:pt idx="68">
                  <c:v>-2.2540972685253364</c:v>
                </c:pt>
                <c:pt idx="69">
                  <c:v>-2.1990579183128758</c:v>
                </c:pt>
                <c:pt idx="70">
                  <c:v>-2.1421977626206758</c:v>
                </c:pt>
                <c:pt idx="71">
                  <c:v>-2.0835362578054895</c:v>
                </c:pt>
                <c:pt idx="72">
                  <c:v>-2.0230947489367703</c:v>
                </c:pt>
                <c:pt idx="73">
                  <c:v>-1.96089646332821</c:v>
                </c:pt>
                <c:pt idx="74">
                  <c:v>-1.8969665014478869</c:v>
                </c:pt>
                <c:pt idx="75">
                  <c:v>-1.8313318252049304</c:v>
                </c:pt>
                <c:pt idx="76">
                  <c:v>-1.7640212436150711</c:v>
                </c:pt>
                <c:pt idx="77">
                  <c:v>-1.6950653958525002</c:v>
                </c:pt>
                <c:pt idx="78">
                  <c:v>-1.6244967316999008</c:v>
                </c:pt>
                <c:pt idx="79">
                  <c:v>-1.5523494894136514</c:v>
                </c:pt>
                <c:pt idx="80">
                  <c:v>-1.478659671025417</c:v>
                </c:pt>
                <c:pt idx="81">
                  <c:v>-1.403465015106534</c:v>
                </c:pt>
                <c:pt idx="82">
                  <c:v>-1.3268049670256368</c:v>
                </c:pt>
                <c:pt idx="83">
                  <c:v>-1.2487206467349981</c:v>
                </c:pt>
                <c:pt idx="84">
                  <c:v>-1.1692548141250481</c:v>
                </c:pt>
                <c:pt idx="85">
                  <c:v>-1.0884518319913248</c:v>
                </c:pt>
                <c:pt idx="86">
                  <c:v>-1.0063576266619096</c:v>
                </c:pt>
                <c:pt idx="87">
                  <c:v>-0.92301964633798517</c:v>
                </c:pt>
                <c:pt idx="88">
                  <c:v>-0.83848681720373019</c:v>
                </c:pt>
                <c:pt idx="89">
                  <c:v>-0.75280949736609504</c:v>
                </c:pt>
                <c:pt idx="90">
                  <c:v>-0.66603942868830479</c:v>
                </c:pt>
                <c:pt idx="91">
                  <c:v>-0.57822968658503648</c:v>
                </c:pt>
                <c:pt idx="92">
                  <c:v>-0.48943462785011765</c:v>
                </c:pt>
                <c:pt idx="93">
                  <c:v>-0.39970983659146525</c:v>
                </c:pt>
                <c:pt idx="94">
                  <c:v>-0.3091120683505475</c:v>
                </c:pt>
                <c:pt idx="95">
                  <c:v>-0.21769919248720421</c:v>
                </c:pt>
                <c:pt idx="96">
                  <c:v>-0.12553013291282836</c:v>
                </c:pt>
                <c:pt idx="97">
                  <c:v>-3.2664807258065198E-2</c:v>
                </c:pt>
                <c:pt idx="98">
                  <c:v>6.0835935436807556E-2</c:v>
                </c:pt>
                <c:pt idx="99">
                  <c:v>0.15491037841808986</c:v>
                </c:pt>
                <c:pt idx="100">
                  <c:v>0.24949600220901219</c:v>
                </c:pt>
                <c:pt idx="101">
                  <c:v>0.34452955079959363</c:v>
                </c:pt>
                <c:pt idx="102">
                  <c:v>0.43994709894005651</c:v>
                </c:pt>
                <c:pt idx="103">
                  <c:v>0.53568412043998881</c:v>
                </c:pt>
                <c:pt idx="104">
                  <c:v>0.63167555737463355</c:v>
                </c:pt>
                <c:pt idx="105">
                  <c:v>0.7278558900980856</c:v>
                </c:pt>
                <c:pt idx="106">
                  <c:v>0.82415920796282316</c:v>
                </c:pt>
                <c:pt idx="107">
                  <c:v>0.92051928064379951</c:v>
                </c:pt>
                <c:pt idx="108">
                  <c:v>1.0168696299652717</c:v>
                </c:pt>
                <c:pt idx="109">
                  <c:v>1.1131436021277807</c:v>
                </c:pt>
                <c:pt idx="110">
                  <c:v>1.2092744402329825</c:v>
                </c:pt>
                <c:pt idx="111">
                  <c:v>1.3051953570036767</c:v>
                </c:pt>
                <c:pt idx="112">
                  <c:v>1.4008396075969403</c:v>
                </c:pt>
                <c:pt idx="113">
                  <c:v>1.4961405624083641</c:v>
                </c:pt>
                <c:pt idx="114">
                  <c:v>1.5910317797662137</c:v>
                </c:pt>
                <c:pt idx="115">
                  <c:v>1.6854470784147195</c:v>
                </c:pt>
                <c:pt idx="116">
                  <c:v>1.7793206096870247</c:v>
                </c:pt>
                <c:pt idx="117">
                  <c:v>1.8725869292688138</c:v>
                </c:pt>
                <c:pt idx="118">
                  <c:v>1.9651810684553002</c:v>
                </c:pt>
                <c:pt idx="119">
                  <c:v>2.0570386048051712</c:v>
                </c:pt>
                <c:pt idx="120">
                  <c:v>2.1480957320967868</c:v>
                </c:pt>
                <c:pt idx="121">
                  <c:v>2.2382893294933175</c:v>
                </c:pt>
                <c:pt idx="122">
                  <c:v>2.3275570298253689</c:v>
                </c:pt>
                <c:pt idx="123">
                  <c:v>2.415837286901211</c:v>
                </c:pt>
                <c:pt idx="124">
                  <c:v>2.5030694417568422</c:v>
                </c:pt>
                <c:pt idx="125">
                  <c:v>2.5891937877600033</c:v>
                </c:pt>
                <c:pt idx="126">
                  <c:v>2.6741516344844367</c:v>
                </c:pt>
                <c:pt idx="127">
                  <c:v>2.7578853702727404</c:v>
                </c:pt>
                <c:pt idx="128">
                  <c:v>2.8403385234086489</c:v>
                </c:pt>
                <c:pt idx="129">
                  <c:v>2.9214558218216902</c:v>
                </c:pt>
                <c:pt idx="130">
                  <c:v>3.0011832512497518</c:v>
                </c:pt>
                <c:pt idx="131">
                  <c:v>3.0794681117875013</c:v>
                </c:pt>
                <c:pt idx="132">
                  <c:v>3.1562590727511646</c:v>
                </c:pt>
                <c:pt idx="133">
                  <c:v>3.231506225792721</c:v>
                </c:pt>
                <c:pt idx="134">
                  <c:v>3.3051611361993265</c:v>
                </c:pt>
                <c:pt idx="135">
                  <c:v>3.3771768923162915</c:v>
                </c:pt>
                <c:pt idx="136">
                  <c:v>3.4475081530348559</c:v>
                </c:pt>
                <c:pt idx="137">
                  <c:v>3.5161111932886655</c:v>
                </c:pt>
                <c:pt idx="138">
                  <c:v>3.5829439475056208</c:v>
                </c:pt>
                <c:pt idx="139">
                  <c:v>3.6479660509647194</c:v>
                </c:pt>
                <c:pt idx="140">
                  <c:v>3.7111388790102202</c:v>
                </c:pt>
                <c:pt idx="141">
                  <c:v>3.7724255840784546</c:v>
                </c:pt>
                <c:pt idx="142">
                  <c:v>3.8317911304954628</c:v>
                </c:pt>
                <c:pt idx="143">
                  <c:v>3.8892023270064469</c:v>
                </c:pt>
                <c:pt idx="144">
                  <c:v>3.9446278570012212</c:v>
                </c:pt>
                <c:pt idx="145">
                  <c:v>3.9980383064024139</c:v>
                </c:pt>
                <c:pt idx="146">
                  <c:v>4.0494061891865121</c:v>
                </c:pt>
                <c:pt idx="147">
                  <c:v>4.0987059705105331</c:v>
                </c:pt>
                <c:pt idx="148">
                  <c:v>4.1459140874202056</c:v>
                </c:pt>
                <c:pt idx="149">
                  <c:v>4.1910089671185169</c:v>
                </c:pt>
                <c:pt idx="150">
                  <c:v>4.2339710427764796</c:v>
                </c:pt>
                <c:pt idx="151">
                  <c:v>4.274782766870957</c:v>
                </c:pt>
                <c:pt idx="152">
                  <c:v>4.3134286220374198</c:v>
                </c:pt>
                <c:pt idx="153">
                  <c:v>4.3498951294285622</c:v>
                </c:pt>
                <c:pt idx="154">
                  <c:v>4.3841708545726528</c:v>
                </c:pt>
                <c:pt idx="155">
                  <c:v>4.416246410728613</c:v>
                </c:pt>
                <c:pt idx="156">
                  <c:v>4.4461144597378626</c:v>
                </c:pt>
                <c:pt idx="157">
                  <c:v>4.473769710375965</c:v>
                </c:pt>
                <c:pt idx="158">
                  <c:v>4.4992089142102039</c:v>
                </c:pt>
                <c:pt idx="159">
                  <c:v>4.5224308589723732</c:v>
                </c:pt>
                <c:pt idx="160">
                  <c:v>4.5434363594589415</c:v>
                </c:pt>
                <c:pt idx="161">
                  <c:v>4.562228245974091</c:v>
                </c:pt>
                <c:pt idx="162">
                  <c:v>4.5788113503339956</c:v>
                </c:pt>
                <c:pt idx="163">
                  <c:v>4.5931924894539549</c:v>
                </c:pt>
                <c:pt idx="164">
                  <c:v>4.605380446543001</c:v>
                </c:pt>
                <c:pt idx="165">
                  <c:v>4.6153859499337759</c:v>
                </c:pt>
                <c:pt idx="166">
                  <c:v>4.6232216495785128</c:v>
                </c:pt>
                <c:pt idx="167">
                  <c:v>4.6289020912450969</c:v>
                </c:pt>
                <c:pt idx="168">
                  <c:v>4.63244368845029</c:v>
                </c:pt>
                <c:pt idx="169">
                  <c:v>4.6338646921702189</c:v>
                </c:pt>
                <c:pt idx="170">
                  <c:v>4.6331851583714343</c:v>
                </c:pt>
                <c:pt idx="171">
                  <c:v>4.6304269134088125</c:v>
                </c:pt>
                <c:pt idx="172">
                  <c:v>4.6256135173396427</c:v>
                </c:pt>
                <c:pt idx="173">
                  <c:v>4.6187702252063554</c:v>
                </c:pt>
                <c:pt idx="174">
                  <c:v>4.6099239463432475</c:v>
                </c:pt>
                <c:pt idx="175">
                  <c:v>4.5991032017655948</c:v>
                </c:pt>
                <c:pt idx="176">
                  <c:v>4.5863380797024904</c:v>
                </c:pt>
                <c:pt idx="177">
                  <c:v>4.571660189337643</c:v>
                </c:pt>
                <c:pt idx="178">
                  <c:v>4.5551026128251841</c:v>
                </c:pt>
                <c:pt idx="179">
                  <c:v>4.5366998556503919</c:v>
                </c:pt>
                <c:pt idx="180">
                  <c:v>4.5164877954079596</c:v>
                </c:pt>
                <c:pt idx="181">
                  <c:v>4.4945036290730718</c:v>
                </c:pt>
                <c:pt idx="182">
                  <c:v>4.4707858188432228</c:v>
                </c:pt>
                <c:pt idx="183">
                  <c:v>4.4453740366311418</c:v>
                </c:pt>
                <c:pt idx="184">
                  <c:v>4.4183091072917113</c:v>
                </c:pt>
                <c:pt idx="185">
                  <c:v>4.3896329506679823</c:v>
                </c:pt>
                <c:pt idx="186">
                  <c:v>4.3593885225437141</c:v>
                </c:pt>
                <c:pt idx="187">
                  <c:v>4.3276197545919146</c:v>
                </c:pt>
                <c:pt idx="188">
                  <c:v>4.2943714934108161</c:v>
                </c:pt>
                <c:pt idx="189">
                  <c:v>4.2596894387406818</c:v>
                </c:pt>
                <c:pt idx="190">
                  <c:v>4.2236200809564082</c:v>
                </c:pt>
                <c:pt idx="191">
                  <c:v>4.1862106379325512</c:v>
                </c:pt>
                <c:pt idx="192">
                  <c:v>4.1475089913787935</c:v>
                </c:pt>
                <c:pt idx="193">
                  <c:v>4.1075636227450794</c:v>
                </c:pt>
                <c:pt idx="194">
                  <c:v>4.0664235487967515</c:v>
                </c:pt>
                <c:pt idx="195">
                  <c:v>4.0241382569609101</c:v>
                </c:pt>
                <c:pt idx="196">
                  <c:v>3.9807576405459129</c:v>
                </c:pt>
                <c:pt idx="197">
                  <c:v>3.9363319339364371</c:v>
                </c:pt>
                <c:pt idx="198">
                  <c:v>3.8909116478668806</c:v>
                </c:pt>
                <c:pt idx="199">
                  <c:v>3.8445475048759548</c:v>
                </c:pt>
                <c:pt idx="200">
                  <c:v>3.7972903750452072</c:v>
                </c:pt>
              </c:numCache>
            </c:numRef>
          </c:xVal>
          <c:yVal>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c:ext xmlns:c16="http://schemas.microsoft.com/office/drawing/2014/chart" uri="{C3380CC4-5D6E-409C-BE32-E72D297353CC}">
              <c16:uniqueId val="{00000005-7B36-4541-87D0-513C57A0EF16}"/>
            </c:ext>
          </c:extLst>
        </c:ser>
        <c:ser>
          <c:idx val="5"/>
          <c:order val="5"/>
          <c:tx>
            <c:v>ZeigerGesamt</c:v>
          </c:tx>
          <c:marker>
            <c:symbol val="picture"/>
            <c:spPr>
              <a:blipFill dpi="0" rotWithShape="1">
                <a:blip xmlns:r="http://schemas.openxmlformats.org/officeDocument/2006/relationships" r:embed="rId1"/>
                <a:srcRect/>
                <a:stretch>
                  <a:fillRect/>
                </a:stretch>
              </a:blipFill>
              <a:ln>
                <a:noFill/>
              </a:ln>
            </c:spPr>
          </c:marker>
          <c:xVal>
            <c:numRef>
              <c:f>Ueberhaenge!$Z$5</c:f>
              <c:numCache>
                <c:formatCode>General</c:formatCode>
                <c:ptCount val="1"/>
                <c:pt idx="0">
                  <c:v>4.6573681470541279</c:v>
                </c:pt>
              </c:numCache>
            </c:numRef>
          </c:xVal>
          <c:yVal>
            <c:numRef>
              <c:f>Ueberhaenge!$X$4</c:f>
              <c:numCache>
                <c:formatCode>#,##0.00</c:formatCode>
                <c:ptCount val="1"/>
                <c:pt idx="0">
                  <c:v>15505</c:v>
                </c:pt>
              </c:numCache>
            </c:numRef>
          </c:yVal>
          <c:smooth val="0"/>
          <c:extLst>
            <c:ext xmlns:c16="http://schemas.microsoft.com/office/drawing/2014/chart" uri="{C3380CC4-5D6E-409C-BE32-E72D297353CC}">
              <c16:uniqueId val="{00000006-7B36-4541-87D0-513C57A0EF16}"/>
            </c:ext>
          </c:extLst>
        </c:ser>
        <c:dLbls>
          <c:showLegendKey val="0"/>
          <c:showVal val="0"/>
          <c:showCatName val="0"/>
          <c:showSerName val="0"/>
          <c:showPercent val="0"/>
          <c:showBubbleSize val="0"/>
        </c:dLbls>
        <c:axId val="1294953968"/>
        <c:axId val="1858415040"/>
        <c:extLst>
          <c:ext xmlns:c15="http://schemas.microsoft.com/office/drawing/2012/chart" uri="{02D57815-91ED-43cb-92C2-25804820EDAC}">
            <c15:filteredScatterSeries>
              <c15:ser>
                <c:idx val="0"/>
                <c:order val="0"/>
                <c:spPr>
                  <a:ln w="25400"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xVal>
                <c:yVal>
                  <c:numRef>
                    <c:extLst>
                      <c:ext uri="{02D57815-91ED-43cb-92C2-25804820EDAC}">
                        <c15:formulaRef>
                          <c15:sqref>HedgeBedarf!$B$5:$B$205</c15:sqref>
                        </c15:formulaRef>
                      </c:ext>
                    </c:extLst>
                    <c:numCache>
                      <c:formatCode>0.0</c:formatCode>
                      <c:ptCount val="201"/>
                    </c:numCache>
                  </c:numRef>
                </c:yVal>
                <c:smooth val="0"/>
                <c:extLst>
                  <c:ext xmlns:c16="http://schemas.microsoft.com/office/drawing/2014/chart" uri="{C3380CC4-5D6E-409C-BE32-E72D297353CC}">
                    <c16:uniqueId val="{00000002-7B36-4541-87D0-513C57A0EF16}"/>
                  </c:ext>
                </c:extLst>
              </c15:ser>
            </c15:filteredScatterSeries>
            <c15:filteredScatterSeries>
              <c15:ser>
                <c:idx val="1"/>
                <c:order val="1"/>
                <c:tx>
                  <c:v>Hedgebedarf</c:v>
                </c:tx>
                <c:spPr>
                  <a:ln w="19050" cap="rnd">
                    <a:solidFill>
                      <a:schemeClr val="accent1"/>
                    </a:solidFill>
                    <a:round/>
                  </a:ln>
                  <a:effectLst/>
                </c:spPr>
                <c:marker>
                  <c:symbol val="none"/>
                </c:marker>
                <c:xVal>
                  <c:numRef>
                    <c:extLst xmlns:c15="http://schemas.microsoft.com/office/drawing/2012/chart">
                      <c:ext xmlns:c15="http://schemas.microsoft.com/office/drawing/2012/chart" uri="{02D57815-91ED-43cb-92C2-25804820EDAC}">
                        <c15:formulaRef>
                          <c15:sqref>HedgeBedarf!$C$5:$C$205</c15:sqref>
                        </c15:formulaRef>
                      </c:ext>
                    </c:extLst>
                    <c:numCache>
                      <c:formatCode>0.0</c:formatCode>
                      <c:ptCount val="201"/>
                      <c:pt idx="0">
                        <c:v>-2.1299223331726784</c:v>
                      </c:pt>
                      <c:pt idx="1">
                        <c:v>-2.1641448671034142</c:v>
                      </c:pt>
                      <c:pt idx="2">
                        <c:v>-2.1981557247514529</c:v>
                      </c:pt>
                      <c:pt idx="3">
                        <c:v>-2.2319228738456518</c:v>
                      </c:pt>
                      <c:pt idx="4">
                        <c:v>-2.2654136561719938</c:v>
                      </c:pt>
                      <c:pt idx="5">
                        <c:v>-2.2985948111880727</c:v>
                      </c:pt>
                      <c:pt idx="6">
                        <c:v>-2.3314325011374688</c:v>
                      </c:pt>
                      <c:pt idx="7">
                        <c:v>-2.3638923376585073</c:v>
                      </c:pt>
                      <c:pt idx="8">
                        <c:v>-2.3959394098792237</c:v>
                      </c:pt>
                      <c:pt idx="9">
                        <c:v>-2.4275383139867337</c:v>
                      </c:pt>
                      <c:pt idx="10">
                        <c:v>-2.4586531842564181</c:v>
                      </c:pt>
                      <c:pt idx="11">
                        <c:v>-2.4892477255227061</c:v>
                      </c:pt>
                      <c:pt idx="12">
                        <c:v>-2.5192852470702278</c:v>
                      </c:pt>
                      <c:pt idx="13">
                        <c:v>-2.548728697920593</c:v>
                      </c:pt>
                      <c:pt idx="14">
                        <c:v>-2.5775407034868092</c:v>
                      </c:pt>
                      <c:pt idx="15">
                        <c:v>-2.6056836035639352</c:v>
                      </c:pt>
                      <c:pt idx="16">
                        <c:v>-2.6331194916212857</c:v>
                      </c:pt>
                      <c:pt idx="17">
                        <c:v>-2.6598102553580083</c:v>
                      </c:pt>
                      <c:pt idx="18">
                        <c:v>-2.6857176184807039</c:v>
                      </c:pt>
                      <c:pt idx="19">
                        <c:v>-2.7108031836582254</c:v>
                      </c:pt>
                      <c:pt idx="20">
                        <c:v>-2.7350284766056947</c:v>
                      </c:pt>
                      <c:pt idx="21">
                        <c:v>-2.7583549912463887</c:v>
                      </c:pt>
                      <c:pt idx="22">
                        <c:v>-2.7807442358970569</c:v>
                      </c:pt>
                      <c:pt idx="23">
                        <c:v>-2.8021577804189994</c:v>
                      </c:pt>
                      <c:pt idx="24">
                        <c:v>-2.8225573042741763</c:v>
                      </c:pt>
                      <c:pt idx="25">
                        <c:v>-2.8419046454228063</c:v>
                      </c:pt>
                      <c:pt idx="26">
                        <c:v>-2.8601618499956212</c:v>
                      </c:pt>
                      <c:pt idx="27">
                        <c:v>-2.8772912226716527</c:v>
                      </c:pt>
                      <c:pt idx="28">
                        <c:v>-2.8932553776891403</c:v>
                      </c:pt>
                      <c:pt idx="29">
                        <c:v>-2.908017290415188</c:v>
                      </c:pt>
                      <c:pt idx="30">
                        <c:v>-2.9215403493966656</c:v>
                      </c:pt>
                      <c:pt idx="31">
                        <c:v>-2.9337884088132098</c:v>
                      </c:pt>
                      <c:pt idx="32">
                        <c:v>-2.9447258412502726</c:v>
                      </c:pt>
                      <c:pt idx="33">
                        <c:v>-2.9543175907088166</c:v>
                      </c:pt>
                      <c:pt idx="34">
                        <c:v>-2.9625292257657261</c:v>
                      </c:pt>
                      <c:pt idx="35">
                        <c:v>-2.9693269927978188</c:v>
                      </c:pt>
                      <c:pt idx="36">
                        <c:v>-2.9746778691802969</c:v>
                      </c:pt>
                      <c:pt idx="37">
                        <c:v>-2.9785496163695826</c:v>
                      </c:pt>
                      <c:pt idx="38">
                        <c:v>-2.980910832778751</c:v>
                      </c:pt>
                      <c:pt idx="39">
                        <c:v>-2.9817310063533218</c:v>
                      </c:pt>
                      <c:pt idx="40">
                        <c:v>-2.9809805667537623</c:v>
                      </c:pt>
                      <c:pt idx="41">
                        <c:v>-2.9786309370510504</c:v>
                      </c:pt>
                      <c:pt idx="42">
                        <c:v>-2.9746545848406085</c:v>
                      </c:pt>
                      <c:pt idx="43">
                        <c:v>-2.9690250726802558</c:v>
                      </c:pt>
                      <c:pt idx="44">
                        <c:v>-2.9617171077573676</c:v>
                      </c:pt>
                      <c:pt idx="45">
                        <c:v>-2.9527065906910273</c:v>
                      </c:pt>
                      <c:pt idx="46">
                        <c:v>-2.9419706633749954</c:v>
                      </c:pt>
                      <c:pt idx="47">
                        <c:v>-2.9294877557683807</c:v>
                      </c:pt>
                      <c:pt idx="48">
                        <c:v>-2.91523763154124</c:v>
                      </c:pt>
                      <c:pt idx="49">
                        <c:v>-2.8992014324839892</c:v>
                      </c:pt>
                      <c:pt idx="50">
                        <c:v>-2.8813617215901655</c:v>
                      </c:pt>
                      <c:pt idx="51">
                        <c:v>-2.8617025247241936</c:v>
                      </c:pt>
                      <c:pt idx="52">
                        <c:v>-2.840209370786924</c:v>
                      </c:pt>
                      <c:pt idx="53">
                        <c:v>-2.816869330294189</c:v>
                      </c:pt>
                      <c:pt idx="54">
                        <c:v>-2.7916710522852313</c:v>
                      </c:pt>
                      <c:pt idx="55">
                        <c:v>-2.764604799480642</c:v>
                      </c:pt>
                      <c:pt idx="56">
                        <c:v>-2.7356624816115782</c:v>
                      </c:pt>
                      <c:pt idx="57">
                        <c:v>-2.7048376868450954</c:v>
                      </c:pt>
                      <c:pt idx="58">
                        <c:v>-2.672125711232991</c:v>
                      </c:pt>
                      <c:pt idx="59">
                        <c:v>-2.6375235861150319</c:v>
                      </c:pt>
                      <c:pt idx="60">
                        <c:v>-2.6010301034102632</c:v>
                      </c:pt>
                      <c:pt idx="61">
                        <c:v>-2.5626458387339714</c:v>
                      </c:pt>
                      <c:pt idx="62">
                        <c:v>-2.5223731722810485</c:v>
                      </c:pt>
                      <c:pt idx="63">
                        <c:v>-2.4802163074206298</c:v>
                      </c:pt>
                      <c:pt idx="64">
                        <c:v>-2.4361812869503909</c:v>
                      </c:pt>
                      <c:pt idx="65">
                        <c:v>-2.3902760069632643</c:v>
                      </c:pt>
                      <c:pt idx="66">
                        <c:v>-2.3425102282831194</c:v>
                      </c:pt>
                      <c:pt idx="67">
                        <c:v>-2.292895585430573</c:v>
                      </c:pt>
                      <c:pt idx="68">
                        <c:v>-2.2414455930840598</c:v>
                      </c:pt>
                      <c:pt idx="69">
                        <c:v>-2.18817565000613</c:v>
                      </c:pt>
                      <c:pt idx="70">
                        <c:v>-2.1331030404091154</c:v>
                      </c:pt>
                      <c:pt idx="71">
                        <c:v>-2.0762469327392119</c:v>
                      </c:pt>
                      <c:pt idx="72">
                        <c:v>-2.0176283758623863</c:v>
                      </c:pt>
                      <c:pt idx="73">
                        <c:v>-1.9572702926405423</c:v>
                      </c:pt>
                      <c:pt idx="74">
                        <c:v>-1.8951974708907517</c:v>
                      </c:pt>
                      <c:pt idx="75">
                        <c:v>-1.8314365517254845</c:v>
                      </c:pt>
                      <c:pt idx="76">
                        <c:v>-1.766016015276217</c:v>
                      </c:pt>
                      <c:pt idx="77">
                        <c:v>-1.6989661638078617</c:v>
                      </c:pt>
                      <c:pt idx="78">
                        <c:v>-1.6303191022358881</c:v>
                      </c:pt>
                      <c:pt idx="79">
                        <c:v>-1.5601087160631453</c:v>
                      </c:pt>
                      <c:pt idx="80">
                        <c:v>-1.4883706467576074</c:v>
                      </c:pt>
                      <c:pt idx="81">
                        <c:v>-1.4151422645974505</c:v>
                      </c:pt>
                      <c:pt idx="82">
                        <c:v>-1.3404626390139072</c:v>
                      </c:pt>
                      <c:pt idx="83">
                        <c:v>-1.2643725064673712</c:v>
                      </c:pt>
                      <c:pt idx="84">
                        <c:v>-1.1869142358962064</c:v>
                      </c:pt>
                      <c:pt idx="85">
                        <c:v>-1.1081317917825071</c:v>
                      </c:pt>
                      <c:pt idx="86">
                        <c:v>-1.0280706948828504</c:v>
                      </c:pt>
                      <c:pt idx="87">
                        <c:v>-0.94677798067665975</c:v>
                      </c:pt>
                      <c:pt idx="88">
                        <c:v>-0.86430215558838119</c:v>
                      </c:pt>
                      <c:pt idx="89">
                        <c:v>-0.7806931510439894</c:v>
                      </c:pt>
                      <c:pt idx="90">
                        <c:v>-0.69600227542564819</c:v>
                      </c:pt>
                      <c:pt idx="91">
                        <c:v>-0.61028216399244395</c:v>
                      </c:pt>
                      <c:pt idx="92">
                        <c:v>-0.52358672683800866</c:v>
                      </c:pt>
                      <c:pt idx="93">
                        <c:v>-0.43597109495971498</c:v>
                      </c:pt>
                      <c:pt idx="94">
                        <c:v>-0.34749156451669289</c:v>
                      </c:pt>
                      <c:pt idx="95">
                        <c:v>-0.25820553935745805</c:v>
                      </c:pt>
                      <c:pt idx="96">
                        <c:v>-0.16817147190011383</c:v>
                      </c:pt>
                      <c:pt idx="97">
                        <c:v>-7.7448802451236226E-2</c:v>
                      </c:pt>
                      <c:pt idx="98">
                        <c:v>1.3902102948445943E-2</c:v>
                      </c:pt>
                      <c:pt idx="99">
                        <c:v>0.105820016060901</c:v>
                      </c:pt>
                      <c:pt idx="100">
                        <c:v>0.19824291127778126</c:v>
                      </c:pt>
                      <c:pt idx="101">
                        <c:v>0.29110803164297094</c:v>
                      </c:pt>
                      <c:pt idx="102">
                        <c:v>0.38435195597480887</c:v>
                      </c:pt>
                      <c:pt idx="103">
                        <c:v>0.47791066699024404</c:v>
                      </c:pt>
                      <c:pt idx="104">
                        <c:v>0.57171962033237023</c:v>
                      </c:pt>
                      <c:pt idx="105">
                        <c:v>0.66571381440119548</c:v>
                      </c:pt>
                      <c:pt idx="106">
                        <c:v>0.75982786088714804</c:v>
                      </c:pt>
                      <c:pt idx="107">
                        <c:v>0.85399605590562133</c:v>
                      </c:pt>
                      <c:pt idx="108">
                        <c:v>0.94815245163081929</c:v>
                      </c:pt>
                      <c:pt idx="109">
                        <c:v>1.0422309283263995</c:v>
                      </c:pt>
                      <c:pt idx="110">
                        <c:v>1.1361652666706998</c:v>
                      </c:pt>
                      <c:pt idx="111">
                        <c:v>1.2298892202739911</c:v>
                      </c:pt>
                      <c:pt idx="112">
                        <c:v>1.3233365882857486</c:v>
                      </c:pt>
                      <c:pt idx="113">
                        <c:v>1.4164412879900461</c:v>
                      </c:pt>
                      <c:pt idx="114">
                        <c:v>1.5091374272879845</c:v>
                      </c:pt>
                      <c:pt idx="115">
                        <c:v>1.601359376966468</c:v>
                      </c:pt>
                      <c:pt idx="116">
                        <c:v>1.6930418426539589</c:v>
                      </c:pt>
                      <c:pt idx="117">
                        <c:v>1.7841199363643394</c:v>
                      </c:pt>
                      <c:pt idx="118">
                        <c:v>1.874529247531675</c:v>
                      </c:pt>
                      <c:pt idx="119">
                        <c:v>1.9642059134395822</c:v>
                      </c:pt>
                      <c:pt idx="120">
                        <c:v>2.0530866889506174</c:v>
                      </c:pt>
                      <c:pt idx="121">
                        <c:v>2.1411090154424914</c:v>
                      </c:pt>
                      <c:pt idx="122">
                        <c:v>2.2282110888597702</c:v>
                      </c:pt>
                      <c:pt idx="123">
                        <c:v>2.3143319267913083</c:v>
                      </c:pt>
                      <c:pt idx="124">
                        <c:v>2.3994114344857702</c:v>
                      </c:pt>
                      <c:pt idx="125">
                        <c:v>2.4833904697194726</c:v>
                      </c:pt>
                      <c:pt idx="126">
                        <c:v>2.5662109064329837</c:v>
                      </c:pt>
                      <c:pt idx="127">
                        <c:v>2.6478156970549507</c:v>
                      </c:pt>
                      <c:pt idx="128">
                        <c:v>2.7281489334341225</c:v>
                      </c:pt>
                      <c:pt idx="129">
                        <c:v>2.8071559063026554</c:v>
                      </c:pt>
                      <c:pt idx="130">
                        <c:v>2.8847831631963672</c:v>
                      </c:pt>
                      <c:pt idx="131">
                        <c:v>2.9609785647600178</c:v>
                      </c:pt>
                      <c:pt idx="132">
                        <c:v>3.035691339368273</c:v>
                      </c:pt>
                      <c:pt idx="133">
                        <c:v>3.1088721359955369</c:v>
                      </c:pt>
                      <c:pt idx="134">
                        <c:v>3.1804730752706156</c:v>
                      </c:pt>
                      <c:pt idx="135">
                        <c:v>3.2504477986546787</c:v>
                      </c:pt>
                      <c:pt idx="136">
                        <c:v>3.3187515156839069</c:v>
                      </c:pt>
                      <c:pt idx="137">
                        <c:v>3.3853410492208722</c:v>
                      </c:pt>
                      <c:pt idx="138">
                        <c:v>3.4501748786614779</c:v>
                      </c:pt>
                      <c:pt idx="139">
                        <c:v>3.5132131810472149</c:v>
                      </c:pt>
                      <c:pt idx="140">
                        <c:v>3.5744178700352203</c:v>
                      </c:pt>
                      <c:pt idx="141">
                        <c:v>3.633752632681607</c:v>
                      </c:pt>
                      <c:pt idx="142">
                        <c:v>3.691182963996396</c:v>
                      </c:pt>
                      <c:pt idx="143">
                        <c:v>3.7466761992311919</c:v>
                      </c:pt>
                      <c:pt idx="144">
                        <c:v>3.8002015438639294</c:v>
                      </c:pt>
                      <c:pt idx="145">
                        <c:v>3.8517301012475973</c:v>
                      </c:pt>
                      <c:pt idx="146">
                        <c:v>3.9012348978931901</c:v>
                      </c:pt>
                      <c:pt idx="147">
                        <c:v>3.9486909063598028</c:v>
                      </c:pt>
                      <c:pt idx="148">
                        <c:v>3.994075065727924</c:v>
                      </c:pt>
                      <c:pt idx="149">
                        <c:v>4.0373662996349182</c:v>
                      </c:pt>
                      <c:pt idx="150">
                        <c:v>4.0785455318547097</c:v>
                      </c:pt>
                      <c:pt idx="151">
                        <c:v>4.1175956994066469</c:v>
                      </c:pt>
                      <c:pt idx="152">
                        <c:v>4.1545017631815835</c:v>
                      </c:pt>
                      <c:pt idx="153">
                        <c:v>4.189250716076236</c:v>
                      </c:pt>
                      <c:pt idx="154">
                        <c:v>4.2218315886298514</c:v>
                      </c:pt>
                      <c:pt idx="155">
                        <c:v>4.2522354521603196</c:v>
                      </c:pt>
                      <c:pt idx="156">
                        <c:v>4.2804554193999174</c:v>
                      </c:pt>
                      <c:pt idx="157">
                        <c:v>4.3064866426338533</c:v>
                      </c:pt>
                      <c:pt idx="158">
                        <c:v>4.330326309347905</c:v>
                      </c:pt>
                      <c:pt idx="159">
                        <c:v>4.3519736353945451</c:v>
                      </c:pt>
                      <c:pt idx="160">
                        <c:v>4.3714298556898843</c:v>
                      </c:pt>
                      <c:pt idx="161">
                        <c:v>4.3886982124570499</c:v>
                      </c:pt>
                      <c:pt idx="162">
                        <c:v>4.4037839410345097</c:v>
                      </c:pt>
                      <c:pt idx="163">
                        <c:v>4.4166942532710882</c:v>
                      </c:pt>
                      <c:pt idx="164">
                        <c:v>4.4274383185324258</c:v>
                      </c:pt>
                      <c:pt idx="165">
                        <c:v>4.4360272423468103</c:v>
                      </c:pt>
                      <c:pt idx="166">
                        <c:v>4.4424740427213365</c:v>
                      </c:pt>
                      <c:pt idx="167">
                        <c:v>4.446793624162499</c:v>
                      </c:pt>
                      <c:pt idx="168">
                        <c:v>4.4490027494384217</c:v>
                      </c:pt>
                      <c:pt idx="169">
                        <c:v>4.4491200091229537</c:v>
                      </c:pt>
                      <c:pt idx="170">
                        <c:v>4.4471657889650382</c:v>
                      </c:pt>
                      <c:pt idx="171">
                        <c:v>4.4431622351297566</c:v>
                      </c:pt>
                      <c:pt idx="172">
                        <c:v>4.4371332173604996</c:v>
                      </c:pt>
                      <c:pt idx="173">
                        <c:v>4.4291042901148172</c:v>
                      </c:pt>
                      <c:pt idx="174">
                        <c:v>4.4191026517294301</c:v>
                      </c:pt>
                      <c:pt idx="175">
                        <c:v>4.4071571016728717</c:v>
                      </c:pt>
                      <c:pt idx="176">
                        <c:v>4.3932979959472211</c:v>
                      </c:pt>
                      <c:pt idx="177">
                        <c:v>4.377557200703234</c:v>
                      </c:pt>
                      <c:pt idx="178">
                        <c:v>4.3599680441360311</c:v>
                      </c:pt>
                      <c:pt idx="179">
                        <c:v>4.3405652667313284</c:v>
                      </c:pt>
                      <c:pt idx="180">
                        <c:v>4.3193849699349309</c:v>
                      </c:pt>
                      <c:pt idx="181">
                        <c:v>4.2964645633208232</c:v>
                      </c:pt>
                      <c:pt idx="182">
                        <c:v>4.2718427103358749</c:v>
                      </c:pt>
                      <c:pt idx="183">
                        <c:v>4.2455592727016027</c:v>
                      </c:pt>
                      <c:pt idx="184">
                        <c:v>4.2176552535559333</c:v>
                      </c:pt>
                      <c:pt idx="185">
                        <c:v>4.1881727394201453</c:v>
                      </c:pt>
                      <c:pt idx="186">
                        <c:v>4.1571548410784738</c:v>
                      </c:pt>
                      <c:pt idx="187">
                        <c:v>4.1246456334599131</c:v>
                      </c:pt>
                      <c:pt idx="188">
                        <c:v>4.0906900946136986</c:v>
                      </c:pt>
                      <c:pt idx="189">
                        <c:v>4.0553340438719259</c:v>
                      </c:pt>
                      <c:pt idx="190">
                        <c:v>4.0186240792942902</c:v>
                      </c:pt>
                      <c:pt idx="191">
                        <c:v>3.9806075144916448</c:v>
                      </c:pt>
                      <c:pt idx="192">
                        <c:v>3.9413323149264032</c:v>
                      </c:pt>
                      <c:pt idx="193">
                        <c:v>3.9008470337890548</c:v>
                      </c:pt>
                      <c:pt idx="194">
                        <c:v>3.8592007475511574</c:v>
                      </c:pt>
                      <c:pt idx="195">
                        <c:v>3.8164429912960309</c:v>
                      </c:pt>
                      <c:pt idx="196">
                        <c:v>3.77262369392911</c:v>
                      </c:pt>
                      <c:pt idx="197">
                        <c:v>3.7277931133703701</c:v>
                      </c:pt>
                      <c:pt idx="198">
                        <c:v>3.6820017718316183</c:v>
                      </c:pt>
                      <c:pt idx="199">
                        <c:v>3.6353003912815045</c:v>
                      </c:pt>
                      <c:pt idx="200">
                        <c:v>3.5877398292009852</c:v>
                      </c:pt>
                    </c:numCache>
                  </c:numRef>
                </c:xVal>
                <c:yVal>
                  <c:numRef>
                    <c:extLst xmlns:c15="http://schemas.microsoft.com/office/drawing/2012/chart">
                      <c:ext xmlns:c15="http://schemas.microsoft.com/office/drawing/2012/chart" uri="{02D57815-91ED-43cb-92C2-25804820EDAC}">
                        <c15:formulaRef>
                          <c15:sqref>HedgeBedarf!$A$5:$A$205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yVal>
                <c:smooth val="0"/>
                <c:extLst xmlns:c15="http://schemas.microsoft.com/office/drawing/2012/chart">
                  <c:ext xmlns:c16="http://schemas.microsoft.com/office/drawing/2014/chart" uri="{C3380CC4-5D6E-409C-BE32-E72D297353CC}">
                    <c16:uniqueId val="{00000000-7B36-4541-87D0-513C57A0EF16}"/>
                  </c:ext>
                </c:extLst>
              </c15:ser>
            </c15:filteredScatterSeries>
            <c15:filteredScatterSeries>
              <c15:ser>
                <c:idx val="2"/>
                <c:order val="2"/>
                <c:tx>
                  <c:v>Zeiger</c:v>
                </c:tx>
                <c:spPr>
                  <a:ln w="19050" cap="rnd">
                    <a:solidFill>
                      <a:schemeClr val="accent3"/>
                    </a:solidFill>
                    <a:round/>
                  </a:ln>
                  <a:effectLst/>
                </c:spPr>
                <c:marker>
                  <c:symbol val="picture"/>
                  <c:spPr>
                    <a:ln w="9525">
                      <a:noFill/>
                    </a:ln>
                    <a:effectLst/>
                  </c:spPr>
                </c:marker>
                <c:xVal>
                  <c:numRef>
                    <c:extLst xmlns:c15="http://schemas.microsoft.com/office/drawing/2012/chart">
                      <c:ext xmlns:c15="http://schemas.microsoft.com/office/drawing/2012/chart" uri="{02D57815-91ED-43cb-92C2-25804820EDAC}">
                        <c15:formulaRef>
                          <c15:sqref>Ueberhaenge!$Z$4</c15:sqref>
                        </c15:formulaRef>
                      </c:ext>
                    </c:extLst>
                    <c:numCache>
                      <c:formatCode>General</c:formatCode>
                      <c:ptCount val="1"/>
                      <c:pt idx="0">
                        <c:v>4.4864000850401808</c:v>
                      </c:pt>
                    </c:numCache>
                  </c:numRef>
                </c:xVal>
                <c:yVal>
                  <c:numRef>
                    <c:extLst xmlns:c15="http://schemas.microsoft.com/office/drawing/2012/chart">
                      <c:ext xmlns:c15="http://schemas.microsoft.com/office/drawing/2012/chart" uri="{02D57815-91ED-43cb-92C2-25804820EDAC}">
                        <c15:formulaRef>
                          <c15:sqref>Ueberhaenge!$X$4</c15:sqref>
                        </c15:formulaRef>
                      </c:ext>
                    </c:extLst>
                    <c:numCache>
                      <c:formatCode>#,##0.00</c:formatCode>
                      <c:ptCount val="1"/>
                      <c:pt idx="0">
                        <c:v>15505</c:v>
                      </c:pt>
                    </c:numCache>
                  </c:numRef>
                </c:yVal>
                <c:smooth val="0"/>
                <c:extLst xmlns:c15="http://schemas.microsoft.com/office/drawing/2012/chart">
                  <c:ext xmlns:c16="http://schemas.microsoft.com/office/drawing/2014/chart" uri="{C3380CC4-5D6E-409C-BE32-E72D297353CC}">
                    <c16:uniqueId val="{00000001-7B36-4541-87D0-513C57A0EF16}"/>
                  </c:ext>
                </c:extLst>
              </c15:ser>
            </c15:filteredScatterSeries>
          </c:ext>
        </c:extLst>
      </c:scatterChart>
      <c:valAx>
        <c:axId val="1294953968"/>
        <c:scaling>
          <c:orientation val="minMax"/>
          <c:max val="15"/>
          <c:min val="-15"/>
        </c:scaling>
        <c:delete val="0"/>
        <c:axPos val="b"/>
        <c:majorGridlines>
          <c:spPr>
            <a:ln w="9525" cap="flat" cmpd="sng" algn="ctr">
              <a:solidFill>
                <a:schemeClr val="bg1">
                  <a:lumMod val="65000"/>
                </a:schemeClr>
              </a:solidFill>
              <a:round/>
            </a:ln>
            <a:effectLst/>
          </c:spPr>
        </c:majorGridlines>
        <c:numFmt formatCode="0" sourceLinked="0"/>
        <c:majorTickMark val="out"/>
        <c:minorTickMark val="none"/>
        <c:tickLblPos val="nextTo"/>
        <c:spPr>
          <a:noFill/>
          <a:ln w="9525" cap="flat" cmpd="sng" algn="ctr">
            <a:solidFill>
              <a:schemeClr val="accent2"/>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de-DE"/>
          </a:p>
        </c:txPr>
        <c:crossAx val="1858415040"/>
        <c:crosses val="autoZero"/>
        <c:crossBetween val="midCat"/>
        <c:majorUnit val="5"/>
      </c:valAx>
      <c:valAx>
        <c:axId val="1858415040"/>
        <c:scaling>
          <c:orientation val="minMax"/>
          <c:max val="16050"/>
          <c:min val="15050"/>
        </c:scaling>
        <c:delete val="0"/>
        <c:axPos val="l"/>
        <c:majorGridlines>
          <c:spPr>
            <a:ln w="12700" cap="flat" cmpd="sng" algn="ctr">
              <a:solidFill>
                <a:schemeClr val="bg1">
                  <a:lumMod val="50000"/>
                </a:schemeClr>
              </a:solidFill>
              <a:round/>
            </a:ln>
            <a:effectLst/>
          </c:spPr>
        </c:majorGridlines>
        <c:numFmt formatCode="0" sourceLinked="0"/>
        <c:majorTickMark val="out"/>
        <c:minorTickMark val="none"/>
        <c:tickLblPos val="high"/>
        <c:spPr>
          <a:noFill/>
          <a:ln w="25400" cap="flat" cmpd="sng" algn="ctr">
            <a:solidFill>
              <a:schemeClr val="accent2"/>
            </a:solidFill>
            <a:round/>
          </a:ln>
          <a:effectLst/>
        </c:spPr>
        <c:txPr>
          <a:bodyPr rot="0" spcFirstLastPara="1" vertOverflow="ellipsis" wrap="square" anchor="ctr" anchorCtr="1"/>
          <a:lstStyle/>
          <a:p>
            <a:pPr>
              <a:defRPr sz="1200" b="0" i="0" u="none" strike="noStrike" kern="1200" baseline="0">
                <a:solidFill>
                  <a:schemeClr val="tx1"/>
                </a:solidFill>
                <a:latin typeface="+mn-lt"/>
                <a:ea typeface="+mn-ea"/>
                <a:cs typeface="+mn-cs"/>
              </a:defRPr>
            </a:pPr>
            <a:endParaRPr lang="de-DE"/>
          </a:p>
        </c:txPr>
        <c:crossAx val="1294953968"/>
        <c:crossesAt val="0"/>
        <c:crossBetween val="midCat"/>
      </c:valAx>
      <c:spPr>
        <a:noFill/>
        <a:ln w="19050">
          <a:solidFill>
            <a:srgbClr val="00206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Infos!$A$24</c:f>
          <c:strCache>
            <c:ptCount val="1"/>
            <c:pt idx="0">
              <c:v>Änderung des Hedgebedarfs für den Frontmonat (Kontrakte/P) - 28 Tage bis Verfall  - 22.9.2023</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8.0889812572078959E-2"/>
          <c:y val="5.5611106144529528E-2"/>
          <c:w val="0.86987729658792656"/>
          <c:h val="0.77736111111111106"/>
        </c:manualLayout>
      </c:layout>
      <c:lineChart>
        <c:grouping val="stacked"/>
        <c:varyColors val="0"/>
        <c:ser>
          <c:idx val="3"/>
          <c:order val="2"/>
          <c:tx>
            <c:v>11/18</c:v>
          </c:tx>
          <c:spPr>
            <a:ln w="28575" cap="rnd">
              <a:solidFill>
                <a:schemeClr val="accent4"/>
              </a:solidFill>
              <a:round/>
            </a:ln>
            <a:effectLst/>
          </c:spPr>
          <c:marker>
            <c:symbol val="circle"/>
            <c:size val="5"/>
            <c:spPr>
              <a:noFill/>
              <a:ln w="9525">
                <a:noFill/>
              </a:ln>
              <a:effectLst/>
            </c:spPr>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'HedgeBedarf+01'!$C$5:$C$205</c:f>
              <c:numCache>
                <c:formatCode>0.0</c:formatCode>
                <c:ptCount val="201"/>
                <c:pt idx="0">
                  <c:v>-8.2652495765928258E-2</c:v>
                </c:pt>
                <c:pt idx="1">
                  <c:v>-8.2349852207942206E-2</c:v>
                </c:pt>
                <c:pt idx="2">
                  <c:v>-8.2027685158987215E-2</c:v>
                </c:pt>
                <c:pt idx="3">
                  <c:v>-8.1685811188754454E-2</c:v>
                </c:pt>
                <c:pt idx="4">
                  <c:v>-8.132405060694578E-2</c:v>
                </c:pt>
                <c:pt idx="5">
                  <c:v>-8.0942227585367746E-2</c:v>
                </c:pt>
                <c:pt idx="6">
                  <c:v>-8.0540170280004347E-2</c:v>
                </c:pt>
                <c:pt idx="7">
                  <c:v>-8.0117710952998453E-2</c:v>
                </c:pt>
                <c:pt idx="8">
                  <c:v>-7.9674686094478767E-2</c:v>
                </c:pt>
                <c:pt idx="9">
                  <c:v>-7.9210936544161017E-2</c:v>
                </c:pt>
                <c:pt idx="10">
                  <c:v>-7.8726307612655991E-2</c:v>
                </c:pt>
                <c:pt idx="11">
                  <c:v>-7.8220649202413839E-2</c:v>
                </c:pt>
                <c:pt idx="12">
                  <c:v>-7.7693815928233198E-2</c:v>
                </c:pt>
                <c:pt idx="13">
                  <c:v>-7.7145667237264279E-2</c:v>
                </c:pt>
                <c:pt idx="14">
                  <c:v>-7.6576067528432268E-2</c:v>
                </c:pt>
                <c:pt idx="15">
                  <c:v>-7.5984886271208793E-2</c:v>
                </c:pt>
                <c:pt idx="16">
                  <c:v>-7.5371998123657039E-2</c:v>
                </c:pt>
                <c:pt idx="17">
                  <c:v>-7.4737283049674502E-2</c:v>
                </c:pt>
                <c:pt idx="18">
                  <c:v>-7.4080626435360869E-2</c:v>
                </c:pt>
                <c:pt idx="19">
                  <c:v>-7.340191920443119E-2</c:v>
                </c:pt>
                <c:pt idx="20">
                  <c:v>-7.2701057932601967E-2</c:v>
                </c:pt>
                <c:pt idx="21">
                  <c:v>-7.1977944960869289E-2</c:v>
                </c:pt>
                <c:pt idx="22">
                  <c:v>-7.1232488507604289E-2</c:v>
                </c:pt>
                <c:pt idx="23">
                  <c:v>-7.0464602779385613E-2</c:v>
                </c:pt>
                <c:pt idx="24">
                  <c:v>-6.9674208080493821E-2</c:v>
                </c:pt>
                <c:pt idx="25">
                  <c:v>-6.88612309209852E-2</c:v>
                </c:pt>
                <c:pt idx="26">
                  <c:v>-6.8025604123268565E-2</c:v>
                </c:pt>
                <c:pt idx="27">
                  <c:v>-6.7167266927105659E-2</c:v>
                </c:pt>
                <c:pt idx="28">
                  <c:v>-6.6286165092955207E-2</c:v>
                </c:pt>
                <c:pt idx="29">
                  <c:v>-6.538225100358086E-2</c:v>
                </c:pt>
                <c:pt idx="30">
                  <c:v>-6.4455483763844884E-2</c:v>
                </c:pt>
                <c:pt idx="31">
                  <c:v>-6.3505829298607069E-2</c:v>
                </c:pt>
                <c:pt idx="32">
                  <c:v>-6.253326044864925E-2</c:v>
                </c:pt>
                <c:pt idx="33">
                  <c:v>-6.1537757064546554E-2</c:v>
                </c:pt>
                <c:pt idx="34">
                  <c:v>-6.0519306098406674E-2</c:v>
                </c:pt>
                <c:pt idx="35">
                  <c:v>-5.9477901693396486E-2</c:v>
                </c:pt>
                <c:pt idx="36">
                  <c:v>-5.8413545270978702E-2</c:v>
                </c:pt>
                <c:pt idx="37">
                  <c:v>-5.7326245615780175E-2</c:v>
                </c:pt>
                <c:pt idx="38">
                  <c:v>-5.6216018958013196E-2</c:v>
                </c:pt>
                <c:pt idx="39">
                  <c:v>-5.5082889053372643E-2</c:v>
                </c:pt>
                <c:pt idx="40">
                  <c:v>-5.3926887260331582E-2</c:v>
                </c:pt>
                <c:pt idx="41">
                  <c:v>-5.2748052614759747E-2</c:v>
                </c:pt>
                <c:pt idx="42">
                  <c:v>-5.1546431901787468E-2</c:v>
                </c:pt>
                <c:pt idx="43">
                  <c:v>-5.0322079724842754E-2</c:v>
                </c:pt>
                <c:pt idx="44">
                  <c:v>-4.9075058571783785E-2</c:v>
                </c:pt>
                <c:pt idx="45">
                  <c:v>-4.7805438878056154E-2</c:v>
                </c:pt>
                <c:pt idx="46">
                  <c:v>-4.6513299086799985E-2</c:v>
                </c:pt>
                <c:pt idx="47">
                  <c:v>-4.519872570583798E-2</c:v>
                </c:pt>
                <c:pt idx="48">
                  <c:v>-4.3861813361470964E-2</c:v>
                </c:pt>
                <c:pt idx="49">
                  <c:v>-4.2502664849013203E-2</c:v>
                </c:pt>
                <c:pt idx="50">
                  <c:v>-4.112139117999869E-2</c:v>
                </c:pt>
                <c:pt idx="51">
                  <c:v>-3.97181116259911E-2</c:v>
                </c:pt>
                <c:pt idx="52">
                  <c:v>-3.8292953758931089E-2</c:v>
                </c:pt>
                <c:pt idx="53">
                  <c:v>-3.6846053487958157E-2</c:v>
                </c:pt>
                <c:pt idx="54">
                  <c:v>-3.5377555092641476E-2</c:v>
                </c:pt>
                <c:pt idx="55">
                  <c:v>-3.3887611252560346E-2</c:v>
                </c:pt>
                <c:pt idx="56">
                  <c:v>-3.2376383073172602E-2</c:v>
                </c:pt>
                <c:pt idx="57">
                  <c:v>-3.0844040107913084E-2</c:v>
                </c:pt>
                <c:pt idx="58">
                  <c:v>-2.929076037646617E-2</c:v>
                </c:pt>
                <c:pt idx="59">
                  <c:v>-2.771673037915473E-2</c:v>
                </c:pt>
                <c:pt idx="60">
                  <c:v>-2.6122145107396067E-2</c:v>
                </c:pt>
                <c:pt idx="61">
                  <c:v>-2.4507208050169864E-2</c:v>
                </c:pt>
                <c:pt idx="62">
                  <c:v>-2.2872131196450422E-2</c:v>
                </c:pt>
                <c:pt idx="63">
                  <c:v>-2.1217135033554949E-2</c:v>
                </c:pt>
                <c:pt idx="64">
                  <c:v>-1.9542448541363992E-2</c:v>
                </c:pt>
                <c:pt idx="65">
                  <c:v>-1.7848309182367281E-2</c:v>
                </c:pt>
                <c:pt idx="66">
                  <c:v>-1.6134962887497363E-2</c:v>
                </c:pt>
                <c:pt idx="67">
                  <c:v>-1.4402664037710552E-2</c:v>
                </c:pt>
                <c:pt idx="68">
                  <c:v>-1.2651675441276582E-2</c:v>
                </c:pt>
                <c:pt idx="69">
                  <c:v>-1.0882268306745876E-2</c:v>
                </c:pt>
                <c:pt idx="70">
                  <c:v>-9.0947222115603382E-3</c:v>
                </c:pt>
                <c:pt idx="71">
                  <c:v>-7.2893250662777534E-3</c:v>
                </c:pt>
                <c:pt idx="72">
                  <c:v>-5.4663730743840268E-3</c:v>
                </c:pt>
                <c:pt idx="73">
                  <c:v>-3.6261706876677766E-3</c:v>
                </c:pt>
                <c:pt idx="74">
                  <c:v>-1.7690305571352646E-3</c:v>
                </c:pt>
                <c:pt idx="75">
                  <c:v>1.0472652055397436E-4</c:v>
                </c:pt>
                <c:pt idx="76">
                  <c:v>1.9947716611458492E-3</c:v>
                </c:pt>
                <c:pt idx="77">
                  <c:v>3.9007679553614604E-3</c:v>
                </c:pt>
                <c:pt idx="78">
                  <c:v>5.8223705359872653E-3</c:v>
                </c:pt>
                <c:pt idx="79">
                  <c:v>7.7592266494938018E-3</c:v>
                </c:pt>
                <c:pt idx="80">
                  <c:v>9.7109757321904785E-3</c:v>
                </c:pt>
                <c:pt idx="81">
                  <c:v>1.1677249490916501E-2</c:v>
                </c:pt>
                <c:pt idx="82">
                  <c:v>1.3657671988270477E-2</c:v>
                </c:pt>
                <c:pt idx="83">
                  <c:v>1.5651859732373145E-2</c:v>
                </c:pt>
                <c:pt idx="84">
                  <c:v>1.7659421771158305E-2</c:v>
                </c:pt>
                <c:pt idx="85">
                  <c:v>1.9679959791182401E-2</c:v>
                </c:pt>
                <c:pt idx="86">
                  <c:v>2.1713068220940691E-2</c:v>
                </c:pt>
                <c:pt idx="87">
                  <c:v>2.3758334338674594E-2</c:v>
                </c:pt>
                <c:pt idx="88">
                  <c:v>2.5815338384650981E-2</c:v>
                </c:pt>
                <c:pt idx="89">
                  <c:v>2.7883653677894308E-2</c:v>
                </c:pt>
                <c:pt idx="90">
                  <c:v>2.996284673734341E-2</c:v>
                </c:pt>
                <c:pt idx="91">
                  <c:v>3.2052477407407486E-2</c:v>
                </c:pt>
                <c:pt idx="92">
                  <c:v>3.4152098987891011E-2</c:v>
                </c:pt>
                <c:pt idx="93">
                  <c:v>3.6261258368249727E-2</c:v>
                </c:pt>
                <c:pt idx="94">
                  <c:v>3.8379496166145402E-2</c:v>
                </c:pt>
                <c:pt idx="95">
                  <c:v>4.0506346870253854E-2</c:v>
                </c:pt>
                <c:pt idx="96">
                  <c:v>4.2641338987285476E-2</c:v>
                </c:pt>
                <c:pt idx="97">
                  <c:v>4.4783995193171028E-2</c:v>
                </c:pt>
                <c:pt idx="98">
                  <c:v>4.693383248836161E-2</c:v>
                </c:pt>
                <c:pt idx="99">
                  <c:v>4.9090362357188846E-2</c:v>
                </c:pt>
                <c:pt idx="100">
                  <c:v>5.1253090931230927E-2</c:v>
                </c:pt>
                <c:pt idx="101">
                  <c:v>5.3421519156622709E-2</c:v>
                </c:pt>
                <c:pt idx="102">
                  <c:v>5.5595142965247639E-2</c:v>
                </c:pt>
                <c:pt idx="103">
                  <c:v>5.7773453449744744E-2</c:v>
                </c:pt>
                <c:pt idx="104">
                  <c:v>5.9955937042263346E-2</c:v>
                </c:pt>
                <c:pt idx="105">
                  <c:v>6.2142075696890134E-2</c:v>
                </c:pt>
                <c:pt idx="106">
                  <c:v>6.4331347075675144E-2</c:v>
                </c:pt>
                <c:pt idx="107">
                  <c:v>6.6523224738178177E-2</c:v>
                </c:pt>
                <c:pt idx="108">
                  <c:v>6.8717178334452345E-2</c:v>
                </c:pt>
                <c:pt idx="109">
                  <c:v>7.0912673801381276E-2</c:v>
                </c:pt>
                <c:pt idx="110">
                  <c:v>7.3109173562282539E-2</c:v>
                </c:pt>
                <c:pt idx="111">
                  <c:v>7.5306136729685696E-2</c:v>
                </c:pt>
                <c:pt idx="112">
                  <c:v>7.750301931119169E-2</c:v>
                </c:pt>
                <c:pt idx="113">
                  <c:v>7.9699274418317978E-2</c:v>
                </c:pt>
                <c:pt idx="114">
                  <c:v>8.1894352478229154E-2</c:v>
                </c:pt>
                <c:pt idx="115">
                  <c:v>8.4087701448251409E-2</c:v>
                </c:pt>
                <c:pt idx="116">
                  <c:v>8.6278767033065903E-2</c:v>
                </c:pt>
                <c:pt idx="117">
                  <c:v>8.8466992904474295E-2</c:v>
                </c:pt>
                <c:pt idx="118">
                  <c:v>9.0651820923625059E-2</c:v>
                </c:pt>
                <c:pt idx="119">
                  <c:v>9.2832691365589026E-2</c:v>
                </c:pt>
                <c:pt idx="120">
                  <c:v>9.50090431461693E-2</c:v>
                </c:pt>
                <c:pt idx="121">
                  <c:v>9.7180314050826069E-2</c:v>
                </c:pt>
                <c:pt idx="122">
                  <c:v>9.9345940965598886E-2</c:v>
                </c:pt>
                <c:pt idx="123">
                  <c:v>0.10150536010990269</c:v>
                </c:pt>
                <c:pt idx="124">
                  <c:v>0.10365800727107208</c:v>
                </c:pt>
                <c:pt idx="125">
                  <c:v>0.10580331804053053</c:v>
                </c:pt>
                <c:pt idx="126">
                  <c:v>0.10794072805145283</c:v>
                </c:pt>
                <c:pt idx="127">
                  <c:v>0.11006967321778993</c:v>
                </c:pt>
                <c:pt idx="128">
                  <c:v>0.11218958997452665</c:v>
                </c:pt>
                <c:pt idx="129">
                  <c:v>0.1142999155190346</c:v>
                </c:pt>
                <c:pt idx="130">
                  <c:v>0.11640008805338459</c:v>
                </c:pt>
                <c:pt idx="131">
                  <c:v>0.11848954702748339</c:v>
                </c:pt>
                <c:pt idx="132">
                  <c:v>0.12056773338289167</c:v>
                </c:pt>
                <c:pt idx="133">
                  <c:v>0.12263408979718426</c:v>
                </c:pt>
                <c:pt idx="134">
                  <c:v>0.1246880609287109</c:v>
                </c:pt>
                <c:pt idx="135">
                  <c:v>0.12672909366161272</c:v>
                </c:pt>
                <c:pt idx="136">
                  <c:v>0.12875663735094922</c:v>
                </c:pt>
                <c:pt idx="137">
                  <c:v>0.13077014406779344</c:v>
                </c:pt>
                <c:pt idx="138">
                  <c:v>0.13276906884414288</c:v>
                </c:pt>
                <c:pt idx="139">
                  <c:v>0.13475286991750429</c:v>
                </c:pt>
                <c:pt idx="140">
                  <c:v>0.13672100897499995</c:v>
                </c:pt>
                <c:pt idx="141">
                  <c:v>0.13867295139684777</c:v>
                </c:pt>
                <c:pt idx="142">
                  <c:v>0.14060816649906674</c:v>
                </c:pt>
                <c:pt idx="143">
                  <c:v>0.14252612777525481</c:v>
                </c:pt>
                <c:pt idx="144">
                  <c:v>0.14442631313729201</c:v>
                </c:pt>
                <c:pt idx="145">
                  <c:v>0.14630820515481638</c:v>
                </c:pt>
                <c:pt idx="146">
                  <c:v>0.14817129129332215</c:v>
                </c:pt>
                <c:pt idx="147">
                  <c:v>0.1500150641507306</c:v>
                </c:pt>
                <c:pt idx="148">
                  <c:v>0.15183902169228197</c:v>
                </c:pt>
                <c:pt idx="149">
                  <c:v>0.15364266748359859</c:v>
                </c:pt>
                <c:pt idx="150">
                  <c:v>0.15542551092177001</c:v>
                </c:pt>
                <c:pt idx="151">
                  <c:v>0.15718706746430994</c:v>
                </c:pt>
                <c:pt idx="152">
                  <c:v>0.15892685885583593</c:v>
                </c:pt>
                <c:pt idx="153">
                  <c:v>0.16064441335232585</c:v>
                </c:pt>
                <c:pt idx="154">
                  <c:v>0.16233926594280132</c:v>
                </c:pt>
                <c:pt idx="155">
                  <c:v>0.16401095856829309</c:v>
                </c:pt>
                <c:pt idx="156">
                  <c:v>0.16565904033794562</c:v>
                </c:pt>
                <c:pt idx="157">
                  <c:v>0.16728306774211155</c:v>
                </c:pt>
                <c:pt idx="158">
                  <c:v>0.16888260486229903</c:v>
                </c:pt>
                <c:pt idx="159">
                  <c:v>0.17045722357782825</c:v>
                </c:pt>
                <c:pt idx="160">
                  <c:v>0.17200650376905738</c:v>
                </c:pt>
                <c:pt idx="161">
                  <c:v>0.17353003351704116</c:v>
                </c:pt>
                <c:pt idx="162">
                  <c:v>0.17502740929948601</c:v>
                </c:pt>
                <c:pt idx="163">
                  <c:v>0.176498236182867</c:v>
                </c:pt>
                <c:pt idx="164">
                  <c:v>0.17794212801057521</c:v>
                </c:pt>
                <c:pt idx="165">
                  <c:v>0.17935870758696532</c:v>
                </c:pt>
                <c:pt idx="166">
                  <c:v>0.18074760685717603</c:v>
                </c:pt>
                <c:pt idx="167">
                  <c:v>0.18210846708259826</c:v>
                </c:pt>
                <c:pt idx="168">
                  <c:v>0.18344093901186831</c:v>
                </c:pt>
                <c:pt idx="169">
                  <c:v>0.1847446830472651</c:v>
                </c:pt>
                <c:pt idx="170">
                  <c:v>0.18601936940639632</c:v>
                </c:pt>
                <c:pt idx="171">
                  <c:v>0.18726467827905552</c:v>
                </c:pt>
                <c:pt idx="172">
                  <c:v>0.18848029997914326</c:v>
                </c:pt>
                <c:pt idx="173">
                  <c:v>0.18966593509153828</c:v>
                </c:pt>
                <c:pt idx="174">
                  <c:v>0.19082129461381783</c:v>
                </c:pt>
                <c:pt idx="175">
                  <c:v>0.19194610009272298</c:v>
                </c:pt>
                <c:pt idx="176">
                  <c:v>0.19304008375526902</c:v>
                </c:pt>
                <c:pt idx="177">
                  <c:v>0.19410298863440881</c:v>
                </c:pt>
                <c:pt idx="178">
                  <c:v>0.19513456868915324</c:v>
                </c:pt>
                <c:pt idx="179">
                  <c:v>0.1961345889190633</c:v>
                </c:pt>
                <c:pt idx="180">
                  <c:v>0.19710282547302826</c:v>
                </c:pt>
                <c:pt idx="181">
                  <c:v>0.19803906575224869</c:v>
                </c:pt>
                <c:pt idx="182">
                  <c:v>0.19894310850734798</c:v>
                </c:pt>
                <c:pt idx="183">
                  <c:v>0.19981476392953926</c:v>
                </c:pt>
                <c:pt idx="184">
                  <c:v>0.20065385373577813</c:v>
                </c:pt>
                <c:pt idx="185">
                  <c:v>0.20146021124783695</c:v>
                </c:pt>
                <c:pt idx="186">
                  <c:v>0.20223368146523998</c:v>
                </c:pt>
                <c:pt idx="187">
                  <c:v>0.20297412113200167</c:v>
                </c:pt>
                <c:pt idx="188">
                  <c:v>0.20368139879711711</c:v>
                </c:pt>
                <c:pt idx="189">
                  <c:v>0.20435539486875623</c:v>
                </c:pt>
                <c:pt idx="190">
                  <c:v>0.20499600166211823</c:v>
                </c:pt>
                <c:pt idx="191">
                  <c:v>0.20560312344090642</c:v>
                </c:pt>
                <c:pt idx="192">
                  <c:v>0.20617667645239046</c:v>
                </c:pt>
                <c:pt idx="193">
                  <c:v>0.20671658895602413</c:v>
                </c:pt>
                <c:pt idx="194">
                  <c:v>0.2072228012455942</c:v>
                </c:pt>
                <c:pt idx="195">
                  <c:v>0.20769526566487945</c:v>
                </c:pt>
                <c:pt idx="196">
                  <c:v>0.20813394661680298</c:v>
                </c:pt>
                <c:pt idx="197">
                  <c:v>0.20853882056606707</c:v>
                </c:pt>
                <c:pt idx="198">
                  <c:v>0.20890987603526215</c:v>
                </c:pt>
                <c:pt idx="199">
                  <c:v>0.20924711359445003</c:v>
                </c:pt>
                <c:pt idx="200">
                  <c:v>0.20955054584422206</c:v>
                </c:pt>
              </c:numCache>
            </c:numRef>
          </c:val>
          <c:smooth val="0"/>
          <c:extLst>
            <c:ext xmlns:c16="http://schemas.microsoft.com/office/drawing/2014/chart" uri="{C3380CC4-5D6E-409C-BE32-E72D297353CC}">
              <c16:uniqueId val="{00000001-B3E1-4B1F-B004-6517087B68E3}"/>
            </c:ext>
          </c:extLst>
        </c:ser>
        <c:ser>
          <c:idx val="0"/>
          <c:order val="3"/>
          <c:tx>
            <c:v>10+11/18</c:v>
          </c:tx>
          <c:spPr>
            <a:ln w="28575" cap="rnd">
              <a:solidFill>
                <a:schemeClr val="accent1"/>
              </a:solidFill>
              <a:round/>
            </a:ln>
            <a:effectLst/>
          </c:spPr>
          <c:marker>
            <c:symbol val="circle"/>
            <c:size val="5"/>
            <c:spPr>
              <a:noFill/>
              <a:ln w="9525">
                <a:noFill/>
              </a:ln>
              <a:effectLst/>
            </c:spPr>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HedgeBedarf!$C$6:$C$205</c:f>
              <c:numCache>
                <c:formatCode>0.0</c:formatCode>
                <c:ptCount val="200"/>
                <c:pt idx="0">
                  <c:v>-2.1641448671034142</c:v>
                </c:pt>
                <c:pt idx="1">
                  <c:v>-2.1981557247514529</c:v>
                </c:pt>
                <c:pt idx="2">
                  <c:v>-2.2319228738456518</c:v>
                </c:pt>
                <c:pt idx="3">
                  <c:v>-2.2654136561719938</c:v>
                </c:pt>
                <c:pt idx="4">
                  <c:v>-2.2985948111880727</c:v>
                </c:pt>
                <c:pt idx="5">
                  <c:v>-2.3314325011374688</c:v>
                </c:pt>
                <c:pt idx="6">
                  <c:v>-2.3638923376585073</c:v>
                </c:pt>
                <c:pt idx="7">
                  <c:v>-2.3959394098792237</c:v>
                </c:pt>
                <c:pt idx="8">
                  <c:v>-2.4275383139867337</c:v>
                </c:pt>
                <c:pt idx="9">
                  <c:v>-2.4586531842564181</c:v>
                </c:pt>
                <c:pt idx="10">
                  <c:v>-2.4892477255227061</c:v>
                </c:pt>
                <c:pt idx="11">
                  <c:v>-2.5192852470702278</c:v>
                </c:pt>
                <c:pt idx="12">
                  <c:v>-2.548728697920593</c:v>
                </c:pt>
                <c:pt idx="13">
                  <c:v>-2.5775407034868092</c:v>
                </c:pt>
                <c:pt idx="14">
                  <c:v>-2.6056836035639352</c:v>
                </c:pt>
                <c:pt idx="15">
                  <c:v>-2.6331194916212857</c:v>
                </c:pt>
                <c:pt idx="16">
                  <c:v>-2.6598102553580083</c:v>
                </c:pt>
                <c:pt idx="17">
                  <c:v>-2.6857176184807039</c:v>
                </c:pt>
                <c:pt idx="18">
                  <c:v>-2.7108031836582254</c:v>
                </c:pt>
                <c:pt idx="19">
                  <c:v>-2.7350284766056947</c:v>
                </c:pt>
                <c:pt idx="20">
                  <c:v>-2.7583549912463887</c:v>
                </c:pt>
                <c:pt idx="21">
                  <c:v>-2.7807442358970569</c:v>
                </c:pt>
                <c:pt idx="22">
                  <c:v>-2.8021577804189994</c:v>
                </c:pt>
                <c:pt idx="23">
                  <c:v>-2.8225573042741763</c:v>
                </c:pt>
                <c:pt idx="24">
                  <c:v>-2.8419046454228063</c:v>
                </c:pt>
                <c:pt idx="25">
                  <c:v>-2.8601618499956212</c:v>
                </c:pt>
                <c:pt idx="26">
                  <c:v>-2.8772912226716527</c:v>
                </c:pt>
                <c:pt idx="27">
                  <c:v>-2.8932553776891403</c:v>
                </c:pt>
                <c:pt idx="28">
                  <c:v>-2.908017290415188</c:v>
                </c:pt>
                <c:pt idx="29">
                  <c:v>-2.9215403493966656</c:v>
                </c:pt>
                <c:pt idx="30">
                  <c:v>-2.9337884088132098</c:v>
                </c:pt>
                <c:pt idx="31">
                  <c:v>-2.9447258412502726</c:v>
                </c:pt>
                <c:pt idx="32">
                  <c:v>-2.9543175907088166</c:v>
                </c:pt>
                <c:pt idx="33">
                  <c:v>-2.9625292257657261</c:v>
                </c:pt>
                <c:pt idx="34">
                  <c:v>-2.9693269927978188</c:v>
                </c:pt>
                <c:pt idx="35">
                  <c:v>-2.9746778691802969</c:v>
                </c:pt>
                <c:pt idx="36">
                  <c:v>-2.9785496163695826</c:v>
                </c:pt>
                <c:pt idx="37">
                  <c:v>-2.980910832778751</c:v>
                </c:pt>
                <c:pt idx="38">
                  <c:v>-2.9817310063533218</c:v>
                </c:pt>
                <c:pt idx="39">
                  <c:v>-2.9809805667537623</c:v>
                </c:pt>
                <c:pt idx="40">
                  <c:v>-2.9786309370510504</c:v>
                </c:pt>
                <c:pt idx="41">
                  <c:v>-2.9746545848406085</c:v>
                </c:pt>
                <c:pt idx="42">
                  <c:v>-2.9690250726802558</c:v>
                </c:pt>
                <c:pt idx="43">
                  <c:v>-2.9617171077573676</c:v>
                </c:pt>
                <c:pt idx="44">
                  <c:v>-2.9527065906910273</c:v>
                </c:pt>
                <c:pt idx="45">
                  <c:v>-2.9419706633749954</c:v>
                </c:pt>
                <c:pt idx="46">
                  <c:v>-2.9294877557683807</c:v>
                </c:pt>
                <c:pt idx="47">
                  <c:v>-2.91523763154124</c:v>
                </c:pt>
                <c:pt idx="48">
                  <c:v>-2.8992014324839892</c:v>
                </c:pt>
                <c:pt idx="49">
                  <c:v>-2.8813617215901655</c:v>
                </c:pt>
                <c:pt idx="50">
                  <c:v>-2.8617025247241936</c:v>
                </c:pt>
                <c:pt idx="51">
                  <c:v>-2.840209370786924</c:v>
                </c:pt>
                <c:pt idx="52">
                  <c:v>-2.816869330294189</c:v>
                </c:pt>
                <c:pt idx="53">
                  <c:v>-2.7916710522852313</c:v>
                </c:pt>
                <c:pt idx="54">
                  <c:v>-2.764604799480642</c:v>
                </c:pt>
                <c:pt idx="55">
                  <c:v>-2.7356624816115782</c:v>
                </c:pt>
                <c:pt idx="56">
                  <c:v>-2.7048376868450954</c:v>
                </c:pt>
                <c:pt idx="57">
                  <c:v>-2.672125711232991</c:v>
                </c:pt>
                <c:pt idx="58">
                  <c:v>-2.6375235861150319</c:v>
                </c:pt>
                <c:pt idx="59">
                  <c:v>-2.6010301034102632</c:v>
                </c:pt>
                <c:pt idx="60">
                  <c:v>-2.5626458387339714</c:v>
                </c:pt>
                <c:pt idx="61">
                  <c:v>-2.5223731722810485</c:v>
                </c:pt>
                <c:pt idx="62">
                  <c:v>-2.4802163074206298</c:v>
                </c:pt>
                <c:pt idx="63">
                  <c:v>-2.4361812869503909</c:v>
                </c:pt>
                <c:pt idx="64">
                  <c:v>-2.3902760069632643</c:v>
                </c:pt>
                <c:pt idx="65">
                  <c:v>-2.3425102282831194</c:v>
                </c:pt>
                <c:pt idx="66">
                  <c:v>-2.292895585430573</c:v>
                </c:pt>
                <c:pt idx="67">
                  <c:v>-2.2414455930840598</c:v>
                </c:pt>
                <c:pt idx="68">
                  <c:v>-2.18817565000613</c:v>
                </c:pt>
                <c:pt idx="69">
                  <c:v>-2.1331030404091154</c:v>
                </c:pt>
                <c:pt idx="70">
                  <c:v>-2.0762469327392119</c:v>
                </c:pt>
                <c:pt idx="71">
                  <c:v>-2.0176283758623863</c:v>
                </c:pt>
                <c:pt idx="72">
                  <c:v>-1.9572702926405423</c:v>
                </c:pt>
                <c:pt idx="73">
                  <c:v>-1.8951974708907517</c:v>
                </c:pt>
                <c:pt idx="74">
                  <c:v>-1.8314365517254845</c:v>
                </c:pt>
                <c:pt idx="75">
                  <c:v>-1.766016015276217</c:v>
                </c:pt>
                <c:pt idx="76">
                  <c:v>-1.6989661638078617</c:v>
                </c:pt>
                <c:pt idx="77">
                  <c:v>-1.6303191022358881</c:v>
                </c:pt>
                <c:pt idx="78">
                  <c:v>-1.5601087160631453</c:v>
                </c:pt>
                <c:pt idx="79">
                  <c:v>-1.4883706467576074</c:v>
                </c:pt>
                <c:pt idx="80">
                  <c:v>-1.4151422645974505</c:v>
                </c:pt>
                <c:pt idx="81">
                  <c:v>-1.3404626390139072</c:v>
                </c:pt>
                <c:pt idx="82">
                  <c:v>-1.2643725064673712</c:v>
                </c:pt>
                <c:pt idx="83">
                  <c:v>-1.1869142358962064</c:v>
                </c:pt>
                <c:pt idx="84">
                  <c:v>-1.1081317917825071</c:v>
                </c:pt>
                <c:pt idx="85">
                  <c:v>-1.0280706948828504</c:v>
                </c:pt>
                <c:pt idx="86">
                  <c:v>-0.94677798067665975</c:v>
                </c:pt>
                <c:pt idx="87">
                  <c:v>-0.86430215558838119</c:v>
                </c:pt>
                <c:pt idx="88">
                  <c:v>-0.7806931510439894</c:v>
                </c:pt>
                <c:pt idx="89">
                  <c:v>-0.69600227542564819</c:v>
                </c:pt>
                <c:pt idx="90">
                  <c:v>-0.61028216399244395</c:v>
                </c:pt>
                <c:pt idx="91">
                  <c:v>-0.52358672683800866</c:v>
                </c:pt>
                <c:pt idx="92">
                  <c:v>-0.43597109495971498</c:v>
                </c:pt>
                <c:pt idx="93">
                  <c:v>-0.34749156451669289</c:v>
                </c:pt>
                <c:pt idx="94">
                  <c:v>-0.25820553935745805</c:v>
                </c:pt>
                <c:pt idx="95">
                  <c:v>-0.16817147190011383</c:v>
                </c:pt>
                <c:pt idx="96">
                  <c:v>-7.7448802451236226E-2</c:v>
                </c:pt>
                <c:pt idx="97">
                  <c:v>1.3902102948445943E-2</c:v>
                </c:pt>
                <c:pt idx="98">
                  <c:v>0.105820016060901</c:v>
                </c:pt>
                <c:pt idx="99">
                  <c:v>0.19824291127778126</c:v>
                </c:pt>
                <c:pt idx="100">
                  <c:v>0.29110803164297094</c:v>
                </c:pt>
                <c:pt idx="101">
                  <c:v>0.38435195597480887</c:v>
                </c:pt>
                <c:pt idx="102">
                  <c:v>0.47791066699024404</c:v>
                </c:pt>
                <c:pt idx="103">
                  <c:v>0.57171962033237023</c:v>
                </c:pt>
                <c:pt idx="104">
                  <c:v>0.66571381440119548</c:v>
                </c:pt>
                <c:pt idx="105">
                  <c:v>0.75982786088714804</c:v>
                </c:pt>
                <c:pt idx="106">
                  <c:v>0.85399605590562133</c:v>
                </c:pt>
                <c:pt idx="107">
                  <c:v>0.94815245163081929</c:v>
                </c:pt>
                <c:pt idx="108">
                  <c:v>1.0422309283263995</c:v>
                </c:pt>
                <c:pt idx="109">
                  <c:v>1.1361652666706998</c:v>
                </c:pt>
                <c:pt idx="110">
                  <c:v>1.2298892202739911</c:v>
                </c:pt>
                <c:pt idx="111">
                  <c:v>1.3233365882857486</c:v>
                </c:pt>
                <c:pt idx="112">
                  <c:v>1.4164412879900461</c:v>
                </c:pt>
                <c:pt idx="113">
                  <c:v>1.5091374272879845</c:v>
                </c:pt>
                <c:pt idx="114">
                  <c:v>1.601359376966468</c:v>
                </c:pt>
                <c:pt idx="115">
                  <c:v>1.6930418426539589</c:v>
                </c:pt>
                <c:pt idx="116">
                  <c:v>1.7841199363643394</c:v>
                </c:pt>
                <c:pt idx="117">
                  <c:v>1.874529247531675</c:v>
                </c:pt>
                <c:pt idx="118">
                  <c:v>1.9642059134395822</c:v>
                </c:pt>
                <c:pt idx="119">
                  <c:v>2.0530866889506174</c:v>
                </c:pt>
                <c:pt idx="120">
                  <c:v>2.1411090154424914</c:v>
                </c:pt>
                <c:pt idx="121">
                  <c:v>2.2282110888597702</c:v>
                </c:pt>
                <c:pt idx="122">
                  <c:v>2.3143319267913083</c:v>
                </c:pt>
                <c:pt idx="123">
                  <c:v>2.3994114344857702</c:v>
                </c:pt>
                <c:pt idx="124">
                  <c:v>2.4833904697194726</c:v>
                </c:pt>
                <c:pt idx="125">
                  <c:v>2.5662109064329837</c:v>
                </c:pt>
                <c:pt idx="126">
                  <c:v>2.6478156970549507</c:v>
                </c:pt>
                <c:pt idx="127">
                  <c:v>2.7281489334341225</c:v>
                </c:pt>
                <c:pt idx="128">
                  <c:v>2.8071559063026554</c:v>
                </c:pt>
                <c:pt idx="129">
                  <c:v>2.8847831631963672</c:v>
                </c:pt>
                <c:pt idx="130">
                  <c:v>2.9609785647600178</c:v>
                </c:pt>
                <c:pt idx="131">
                  <c:v>3.035691339368273</c:v>
                </c:pt>
                <c:pt idx="132">
                  <c:v>3.1088721359955369</c:v>
                </c:pt>
                <c:pt idx="133">
                  <c:v>3.1804730752706156</c:v>
                </c:pt>
                <c:pt idx="134">
                  <c:v>3.2504477986546787</c:v>
                </c:pt>
                <c:pt idx="135">
                  <c:v>3.3187515156839069</c:v>
                </c:pt>
                <c:pt idx="136">
                  <c:v>3.3853410492208722</c:v>
                </c:pt>
                <c:pt idx="137">
                  <c:v>3.4501748786614779</c:v>
                </c:pt>
                <c:pt idx="138">
                  <c:v>3.5132131810472149</c:v>
                </c:pt>
                <c:pt idx="139">
                  <c:v>3.5744178700352203</c:v>
                </c:pt>
                <c:pt idx="140">
                  <c:v>3.633752632681607</c:v>
                </c:pt>
                <c:pt idx="141">
                  <c:v>3.691182963996396</c:v>
                </c:pt>
                <c:pt idx="142">
                  <c:v>3.7466761992311919</c:v>
                </c:pt>
                <c:pt idx="143">
                  <c:v>3.8002015438639294</c:v>
                </c:pt>
                <c:pt idx="144">
                  <c:v>3.8517301012475973</c:v>
                </c:pt>
                <c:pt idx="145">
                  <c:v>3.9012348978931901</c:v>
                </c:pt>
                <c:pt idx="146">
                  <c:v>3.9486909063598028</c:v>
                </c:pt>
                <c:pt idx="147">
                  <c:v>3.994075065727924</c:v>
                </c:pt>
                <c:pt idx="148">
                  <c:v>4.0373662996349182</c:v>
                </c:pt>
                <c:pt idx="149">
                  <c:v>4.0785455318547097</c:v>
                </c:pt>
                <c:pt idx="150">
                  <c:v>4.1175956994066469</c:v>
                </c:pt>
                <c:pt idx="151">
                  <c:v>4.1545017631815835</c:v>
                </c:pt>
                <c:pt idx="152">
                  <c:v>4.189250716076236</c:v>
                </c:pt>
                <c:pt idx="153">
                  <c:v>4.2218315886298514</c:v>
                </c:pt>
                <c:pt idx="154">
                  <c:v>4.2522354521603196</c:v>
                </c:pt>
                <c:pt idx="155">
                  <c:v>4.2804554193999174</c:v>
                </c:pt>
                <c:pt idx="156">
                  <c:v>4.3064866426338533</c:v>
                </c:pt>
                <c:pt idx="157">
                  <c:v>4.330326309347905</c:v>
                </c:pt>
                <c:pt idx="158">
                  <c:v>4.3519736353945451</c:v>
                </c:pt>
                <c:pt idx="159">
                  <c:v>4.3714298556898843</c:v>
                </c:pt>
                <c:pt idx="160">
                  <c:v>4.3886982124570499</c:v>
                </c:pt>
                <c:pt idx="161">
                  <c:v>4.4037839410345097</c:v>
                </c:pt>
                <c:pt idx="162">
                  <c:v>4.4166942532710882</c:v>
                </c:pt>
                <c:pt idx="163">
                  <c:v>4.4274383185324258</c:v>
                </c:pt>
                <c:pt idx="164">
                  <c:v>4.4360272423468103</c:v>
                </c:pt>
                <c:pt idx="165">
                  <c:v>4.4424740427213365</c:v>
                </c:pt>
                <c:pt idx="166">
                  <c:v>4.446793624162499</c:v>
                </c:pt>
                <c:pt idx="167">
                  <c:v>4.4490027494384217</c:v>
                </c:pt>
                <c:pt idx="168">
                  <c:v>4.4491200091229537</c:v>
                </c:pt>
                <c:pt idx="169">
                  <c:v>4.4471657889650382</c:v>
                </c:pt>
                <c:pt idx="170">
                  <c:v>4.4431622351297566</c:v>
                </c:pt>
                <c:pt idx="171">
                  <c:v>4.4371332173604996</c:v>
                </c:pt>
                <c:pt idx="172">
                  <c:v>4.4291042901148172</c:v>
                </c:pt>
                <c:pt idx="173">
                  <c:v>4.4191026517294301</c:v>
                </c:pt>
                <c:pt idx="174">
                  <c:v>4.4071571016728717</c:v>
                </c:pt>
                <c:pt idx="175">
                  <c:v>4.3932979959472211</c:v>
                </c:pt>
                <c:pt idx="176">
                  <c:v>4.377557200703234</c:v>
                </c:pt>
                <c:pt idx="177">
                  <c:v>4.3599680441360311</c:v>
                </c:pt>
                <c:pt idx="178">
                  <c:v>4.3405652667313284</c:v>
                </c:pt>
                <c:pt idx="179">
                  <c:v>4.3193849699349309</c:v>
                </c:pt>
                <c:pt idx="180">
                  <c:v>4.2964645633208232</c:v>
                </c:pt>
                <c:pt idx="181">
                  <c:v>4.2718427103358749</c:v>
                </c:pt>
                <c:pt idx="182">
                  <c:v>4.2455592727016027</c:v>
                </c:pt>
                <c:pt idx="183">
                  <c:v>4.2176552535559333</c:v>
                </c:pt>
                <c:pt idx="184">
                  <c:v>4.1881727394201453</c:v>
                </c:pt>
                <c:pt idx="185">
                  <c:v>4.1571548410784738</c:v>
                </c:pt>
                <c:pt idx="186">
                  <c:v>4.1246456334599131</c:v>
                </c:pt>
                <c:pt idx="187">
                  <c:v>4.0906900946136986</c:v>
                </c:pt>
                <c:pt idx="188">
                  <c:v>4.0553340438719259</c:v>
                </c:pt>
                <c:pt idx="189">
                  <c:v>4.0186240792942902</c:v>
                </c:pt>
                <c:pt idx="190">
                  <c:v>3.9806075144916448</c:v>
                </c:pt>
                <c:pt idx="191">
                  <c:v>3.9413323149264032</c:v>
                </c:pt>
                <c:pt idx="192">
                  <c:v>3.9008470337890548</c:v>
                </c:pt>
                <c:pt idx="193">
                  <c:v>3.8592007475511574</c:v>
                </c:pt>
                <c:pt idx="194">
                  <c:v>3.8164429912960309</c:v>
                </c:pt>
                <c:pt idx="195">
                  <c:v>3.77262369392911</c:v>
                </c:pt>
                <c:pt idx="196">
                  <c:v>3.7277931133703701</c:v>
                </c:pt>
                <c:pt idx="197">
                  <c:v>3.6820017718316183</c:v>
                </c:pt>
                <c:pt idx="198">
                  <c:v>3.6353003912815045</c:v>
                </c:pt>
                <c:pt idx="199">
                  <c:v>3.5877398292009852</c:v>
                </c:pt>
              </c:numCache>
            </c:numRef>
          </c:val>
          <c:smooth val="0"/>
          <c:extLst>
            <c:ext xmlns:c16="http://schemas.microsoft.com/office/drawing/2014/chart" uri="{C3380CC4-5D6E-409C-BE32-E72D297353CC}">
              <c16:uniqueId val="{00000000-8F2C-4B20-AC59-CD4B5CF0F7D6}"/>
            </c:ext>
          </c:extLst>
        </c:ser>
        <c:dLbls>
          <c:showLegendKey val="0"/>
          <c:showVal val="0"/>
          <c:showCatName val="0"/>
          <c:showSerName val="0"/>
          <c:showPercent val="0"/>
          <c:showBubbleSize val="0"/>
        </c:dLbls>
        <c:marker val="1"/>
        <c:smooth val="0"/>
        <c:axId val="94321232"/>
        <c:axId val="1787430367"/>
        <c:extLst>
          <c:ext xmlns:c15="http://schemas.microsoft.com/office/drawing/2012/chart" uri="{02D57815-91ED-43cb-92C2-25804820EDAC}">
            <c15:filteredLineSeries>
              <c15:ser>
                <c:idx val="1"/>
                <c:order val="0"/>
                <c:tx>
                  <c:v>soll</c:v>
                </c:tx>
                <c:spPr>
                  <a:ln w="28575" cap="rnd">
                    <a:solidFill>
                      <a:schemeClr val="accent2"/>
                    </a:solidFill>
                    <a:round/>
                  </a:ln>
                  <a:effectLst/>
                </c:spPr>
                <c:marker>
                  <c:symbol val="circle"/>
                  <c:size val="5"/>
                  <c:spPr>
                    <a:solidFill>
                      <a:schemeClr val="accent1"/>
                    </a:solidFill>
                    <a:ln w="9525">
                      <a:solidFill>
                        <a:schemeClr val="accent2"/>
                      </a:solidFill>
                    </a:ln>
                    <a:effectLst/>
                  </c:spPr>
                </c:marker>
                <c:cat>
                  <c:numRef>
                    <c:extLst>
                      <c:ex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c:ext uri="{02D57815-91ED-43cb-92C2-25804820EDAC}">
                        <c15:formulaRef>
                          <c15:sqref>HedgeBedarf!$B$6:$B$205</c15:sqref>
                        </c15:formulaRef>
                      </c:ext>
                    </c:extLst>
                    <c:numCache>
                      <c:formatCode>0.0</c:formatCode>
                      <c:ptCount val="200"/>
                    </c:numCache>
                  </c:numRef>
                </c:val>
                <c:smooth val="0"/>
                <c:extLst>
                  <c:ext xmlns:c16="http://schemas.microsoft.com/office/drawing/2014/chart" uri="{C3380CC4-5D6E-409C-BE32-E72D297353CC}">
                    <c16:uniqueId val="{00000001-8F2C-4B20-AC59-CD4B5CF0F7D6}"/>
                  </c:ext>
                </c:extLst>
              </c15:ser>
            </c15:filteredLineSeries>
            <c15:filteredLineSeries>
              <c15:ser>
                <c:idx val="2"/>
                <c:order val="1"/>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extLst xmlns:c15="http://schemas.microsoft.com/office/drawing/2012/chart">
                      <c:ext xmlns:c15="http://schemas.microsoft.com/office/drawing/2012/char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xmlns:c15="http://schemas.microsoft.com/office/drawing/2012/chart">
                      <c:ext xmlns:c15="http://schemas.microsoft.com/office/drawing/2012/chart" uri="{02D57815-91ED-43cb-92C2-25804820EDAC}">
                        <c15:formulaRef>
                          <c15:sqref>Infos!$A$24</c15:sqref>
                        </c15:formulaRef>
                      </c:ext>
                    </c:extLst>
                    <c:numCache>
                      <c:formatCode>General</c:formatCode>
                      <c:ptCount val="1"/>
                      <c:pt idx="0">
                        <c:v>0</c:v>
                      </c:pt>
                    </c:numCache>
                  </c:numRef>
                </c:val>
                <c:smooth val="0"/>
                <c:extLst xmlns:c15="http://schemas.microsoft.com/office/drawing/2012/chart">
                  <c:ext xmlns:c16="http://schemas.microsoft.com/office/drawing/2014/chart" uri="{C3380CC4-5D6E-409C-BE32-E72D297353CC}">
                    <c16:uniqueId val="{00000000-B3E1-4B1F-B004-6517087B68E3}"/>
                  </c:ext>
                </c:extLst>
              </c15:ser>
            </c15:filteredLineSeries>
          </c:ext>
        </c:extLst>
      </c:lineChart>
      <c:catAx>
        <c:axId val="94321232"/>
        <c:scaling>
          <c:orientation val="minMax"/>
        </c:scaling>
        <c:delete val="0"/>
        <c:axPos val="b"/>
        <c:numFmt formatCode="0" sourceLinked="0"/>
        <c:majorTickMark val="cross"/>
        <c:minorTickMark val="none"/>
        <c:tickLblPos val="low"/>
        <c:spPr>
          <a:noFill/>
          <a:ln w="1270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87430367"/>
        <c:crosses val="autoZero"/>
        <c:auto val="1"/>
        <c:lblAlgn val="ctr"/>
        <c:lblOffset val="100"/>
        <c:tickLblSkip val="5"/>
        <c:tickMarkSkip val="5"/>
        <c:noMultiLvlLbl val="0"/>
      </c:catAx>
      <c:valAx>
        <c:axId val="178743036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321232"/>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Infos!$A$28</c:f>
          <c:strCache>
            <c:ptCount val="1"/>
            <c:pt idx="0">
              <c:v>Change in hedge requirement for front and following month (contracts/P, estimated) - 28 days until expiration    -   2023-9-22 (last trading day closing:  15505)</c:v>
            </c:pt>
          </c:strCache>
        </c:strRef>
      </c:tx>
      <c:layout>
        <c:manualLayout>
          <c:xMode val="edge"/>
          <c:yMode val="edge"/>
          <c:x val="9.2658909040231371E-2"/>
          <c:y val="1.2664110607644941E-2"/>
        </c:manualLayout>
      </c:layout>
      <c:overlay val="0"/>
      <c:spPr>
        <a:noFill/>
        <a:ln>
          <a:noFill/>
        </a:ln>
        <a:effectLst/>
      </c:spPr>
      <c:txPr>
        <a:bodyPr rot="0" spcFirstLastPara="1" vertOverflow="ellipsis" vert="horz" wrap="square" anchor="ctr" anchorCtr="1"/>
        <a:lstStyle/>
        <a:p>
          <a:pPr>
            <a:defRPr sz="124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8.0889812572078959E-2"/>
          <c:y val="8.3131927417525273E-2"/>
          <c:w val="0.86987729658792656"/>
          <c:h val="0.74984026714767382"/>
        </c:manualLayout>
      </c:layout>
      <c:barChart>
        <c:barDir val="col"/>
        <c:grouping val="clustered"/>
        <c:varyColors val="0"/>
        <c:ser>
          <c:idx val="4"/>
          <c:order val="4"/>
          <c:tx>
            <c:strRef>
              <c:f>Infos!$A$35</c:f>
              <c:strCache>
                <c:ptCount val="1"/>
                <c:pt idx="0">
                  <c:v>last trading day close</c:v>
                </c:pt>
              </c:strCache>
            </c:strRef>
          </c:tx>
          <c:spPr>
            <a:solidFill>
              <a:srgbClr val="FF0000"/>
            </a:solidFill>
            <a:ln>
              <a:noFill/>
            </a:ln>
            <a:effectLst/>
          </c:spPr>
          <c:invertIfNegative val="0"/>
          <c:val>
            <c:numRef>
              <c:f>'HedgeBedarf+01'!$B$5:$B$205</c:f>
              <c:numCache>
                <c:formatCode>0.0</c:formatCode>
                <c:ptCount val="201"/>
                <c:pt idx="150">
                  <c:v>4.2339710427764796</c:v>
                </c:pt>
              </c:numCache>
            </c:numRef>
          </c:val>
          <c:extLst>
            <c:ext xmlns:c16="http://schemas.microsoft.com/office/drawing/2014/chart" uri="{C3380CC4-5D6E-409C-BE32-E72D297353CC}">
              <c16:uniqueId val="{00000001-1237-4191-875D-C08782277AF8}"/>
            </c:ext>
          </c:extLst>
        </c:ser>
        <c:dLbls>
          <c:showLegendKey val="0"/>
          <c:showVal val="0"/>
          <c:showCatName val="0"/>
          <c:showSerName val="0"/>
          <c:showPercent val="0"/>
          <c:showBubbleSize val="0"/>
        </c:dLbls>
        <c:gapWidth val="150"/>
        <c:axId val="1768450943"/>
        <c:axId val="1699212735"/>
        <c:extLst>
          <c:ext xmlns:c15="http://schemas.microsoft.com/office/drawing/2012/chart" uri="{02D57815-91ED-43cb-92C2-25804820EDAC}">
            <c15:filteredBarSeries>
              <c15:ser>
                <c:idx val="1"/>
                <c:order val="0"/>
                <c:tx>
                  <c:v>soll</c:v>
                </c:tx>
                <c:spPr>
                  <a:solidFill>
                    <a:schemeClr val="accent2"/>
                  </a:solidFill>
                  <a:ln>
                    <a:noFill/>
                  </a:ln>
                  <a:effectLst/>
                </c:spPr>
                <c:invertIfNegative val="0"/>
                <c:cat>
                  <c:numRef>
                    <c:extLst>
                      <c:ex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c:ext uri="{02D57815-91ED-43cb-92C2-25804820EDAC}">
                        <c15:formulaRef>
                          <c15:sqref>HedgeBedarf!$B$6:$B$205</c15:sqref>
                        </c15:formulaRef>
                      </c:ext>
                    </c:extLst>
                    <c:numCache>
                      <c:formatCode>0.0</c:formatCode>
                      <c:ptCount val="200"/>
                    </c:numCache>
                  </c:numRef>
                </c:val>
                <c:extLst>
                  <c:ext xmlns:c16="http://schemas.microsoft.com/office/drawing/2014/chart" uri="{C3380CC4-5D6E-409C-BE32-E72D297353CC}">
                    <c16:uniqueId val="{00000002-8ABD-46FD-B6E9-6AE3ABB16F45}"/>
                  </c:ext>
                </c:extLst>
              </c15:ser>
            </c15:filteredBarSeries>
            <c15:filteredBarSeries>
              <c15:ser>
                <c:idx val="2"/>
                <c:order val="1"/>
                <c:spPr>
                  <a:solidFill>
                    <a:schemeClr val="accent3"/>
                  </a:solidFill>
                  <a:ln>
                    <a:noFill/>
                  </a:ln>
                  <a:effectLst/>
                </c:spPr>
                <c:invertIfNegative val="0"/>
                <c:cat>
                  <c:numRef>
                    <c:extLst xmlns:c15="http://schemas.microsoft.com/office/drawing/2012/chart">
                      <c:ext xmlns:c15="http://schemas.microsoft.com/office/drawing/2012/chart" uri="{02D57815-91ED-43cb-92C2-25804820EDAC}">
                        <c15:formulaRef>
                          <c15:sqref>'HedgeBedarf+01'!$A$5:$A$205</c15:sqref>
                        </c15:formulaRef>
                      </c:ext>
                    </c:extLst>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extLst xmlns:c15="http://schemas.microsoft.com/office/drawing/2012/chart">
                      <c:ext xmlns:c15="http://schemas.microsoft.com/office/drawing/2012/chart" uri="{02D57815-91ED-43cb-92C2-25804820EDAC}">
                        <c15:formulaRef>
                          <c15:sqref>Infos!$A$24</c15:sqref>
                        </c15:formulaRef>
                      </c:ext>
                    </c:extLst>
                    <c:numCache>
                      <c:formatCode>General</c:formatCode>
                      <c:ptCount val="1"/>
                      <c:pt idx="0">
                        <c:v>0</c:v>
                      </c:pt>
                    </c:numCache>
                  </c:numRef>
                </c:val>
                <c:extLst xmlns:c15="http://schemas.microsoft.com/office/drawing/2012/chart">
                  <c:ext xmlns:c16="http://schemas.microsoft.com/office/drawing/2014/chart" uri="{C3380CC4-5D6E-409C-BE32-E72D297353CC}">
                    <c16:uniqueId val="{00000003-8ABD-46FD-B6E9-6AE3ABB16F45}"/>
                  </c:ext>
                </c:extLst>
              </c15:ser>
            </c15:filteredBarSeries>
          </c:ext>
        </c:extLst>
      </c:barChart>
      <c:lineChart>
        <c:grouping val="stacked"/>
        <c:varyColors val="0"/>
        <c:ser>
          <c:idx val="3"/>
          <c:order val="2"/>
          <c:tx>
            <c:strRef>
              <c:f>Infos!$B$32</c:f>
              <c:strCache>
                <c:ptCount val="1"/>
                <c:pt idx="0">
                  <c:v>2023-11</c:v>
                </c:pt>
              </c:strCache>
            </c:strRef>
          </c:tx>
          <c:spPr>
            <a:ln w="28575" cap="rnd">
              <a:solidFill>
                <a:schemeClr val="accent4"/>
              </a:solidFill>
              <a:round/>
            </a:ln>
            <a:effectLst/>
          </c:spPr>
          <c:marker>
            <c:symbol val="none"/>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'HedgeBedarf+01'!$C$5:$C$205</c:f>
              <c:numCache>
                <c:formatCode>0.0</c:formatCode>
                <c:ptCount val="201"/>
                <c:pt idx="0">
                  <c:v>-8.2652495765928258E-2</c:v>
                </c:pt>
                <c:pt idx="1">
                  <c:v>-8.2349852207942206E-2</c:v>
                </c:pt>
                <c:pt idx="2">
                  <c:v>-8.2027685158987215E-2</c:v>
                </c:pt>
                <c:pt idx="3">
                  <c:v>-8.1685811188754454E-2</c:v>
                </c:pt>
                <c:pt idx="4">
                  <c:v>-8.132405060694578E-2</c:v>
                </c:pt>
                <c:pt idx="5">
                  <c:v>-8.0942227585367746E-2</c:v>
                </c:pt>
                <c:pt idx="6">
                  <c:v>-8.0540170280004347E-2</c:v>
                </c:pt>
                <c:pt idx="7">
                  <c:v>-8.0117710952998453E-2</c:v>
                </c:pt>
                <c:pt idx="8">
                  <c:v>-7.9674686094478767E-2</c:v>
                </c:pt>
                <c:pt idx="9">
                  <c:v>-7.9210936544161017E-2</c:v>
                </c:pt>
                <c:pt idx="10">
                  <c:v>-7.8726307612655991E-2</c:v>
                </c:pt>
                <c:pt idx="11">
                  <c:v>-7.8220649202413839E-2</c:v>
                </c:pt>
                <c:pt idx="12">
                  <c:v>-7.7693815928233198E-2</c:v>
                </c:pt>
                <c:pt idx="13">
                  <c:v>-7.7145667237264279E-2</c:v>
                </c:pt>
                <c:pt idx="14">
                  <c:v>-7.6576067528432268E-2</c:v>
                </c:pt>
                <c:pt idx="15">
                  <c:v>-7.5984886271208793E-2</c:v>
                </c:pt>
                <c:pt idx="16">
                  <c:v>-7.5371998123657039E-2</c:v>
                </c:pt>
                <c:pt idx="17">
                  <c:v>-7.4737283049674502E-2</c:v>
                </c:pt>
                <c:pt idx="18">
                  <c:v>-7.4080626435360869E-2</c:v>
                </c:pt>
                <c:pt idx="19">
                  <c:v>-7.340191920443119E-2</c:v>
                </c:pt>
                <c:pt idx="20">
                  <c:v>-7.2701057932601967E-2</c:v>
                </c:pt>
                <c:pt idx="21">
                  <c:v>-7.1977944960869289E-2</c:v>
                </c:pt>
                <c:pt idx="22">
                  <c:v>-7.1232488507604289E-2</c:v>
                </c:pt>
                <c:pt idx="23">
                  <c:v>-7.0464602779385613E-2</c:v>
                </c:pt>
                <c:pt idx="24">
                  <c:v>-6.9674208080493821E-2</c:v>
                </c:pt>
                <c:pt idx="25">
                  <c:v>-6.88612309209852E-2</c:v>
                </c:pt>
                <c:pt idx="26">
                  <c:v>-6.8025604123268565E-2</c:v>
                </c:pt>
                <c:pt idx="27">
                  <c:v>-6.7167266927105659E-2</c:v>
                </c:pt>
                <c:pt idx="28">
                  <c:v>-6.6286165092955207E-2</c:v>
                </c:pt>
                <c:pt idx="29">
                  <c:v>-6.538225100358086E-2</c:v>
                </c:pt>
                <c:pt idx="30">
                  <c:v>-6.4455483763844884E-2</c:v>
                </c:pt>
                <c:pt idx="31">
                  <c:v>-6.3505829298607069E-2</c:v>
                </c:pt>
                <c:pt idx="32">
                  <c:v>-6.253326044864925E-2</c:v>
                </c:pt>
                <c:pt idx="33">
                  <c:v>-6.1537757064546554E-2</c:v>
                </c:pt>
                <c:pt idx="34">
                  <c:v>-6.0519306098406674E-2</c:v>
                </c:pt>
                <c:pt idx="35">
                  <c:v>-5.9477901693396486E-2</c:v>
                </c:pt>
                <c:pt idx="36">
                  <c:v>-5.8413545270978702E-2</c:v>
                </c:pt>
                <c:pt idx="37">
                  <c:v>-5.7326245615780175E-2</c:v>
                </c:pt>
                <c:pt idx="38">
                  <c:v>-5.6216018958013196E-2</c:v>
                </c:pt>
                <c:pt idx="39">
                  <c:v>-5.5082889053372643E-2</c:v>
                </c:pt>
                <c:pt idx="40">
                  <c:v>-5.3926887260331582E-2</c:v>
                </c:pt>
                <c:pt idx="41">
                  <c:v>-5.2748052614759747E-2</c:v>
                </c:pt>
                <c:pt idx="42">
                  <c:v>-5.1546431901787468E-2</c:v>
                </c:pt>
                <c:pt idx="43">
                  <c:v>-5.0322079724842754E-2</c:v>
                </c:pt>
                <c:pt idx="44">
                  <c:v>-4.9075058571783785E-2</c:v>
                </c:pt>
                <c:pt idx="45">
                  <c:v>-4.7805438878056154E-2</c:v>
                </c:pt>
                <c:pt idx="46">
                  <c:v>-4.6513299086799985E-2</c:v>
                </c:pt>
                <c:pt idx="47">
                  <c:v>-4.519872570583798E-2</c:v>
                </c:pt>
                <c:pt idx="48">
                  <c:v>-4.3861813361470964E-2</c:v>
                </c:pt>
                <c:pt idx="49">
                  <c:v>-4.2502664849013203E-2</c:v>
                </c:pt>
                <c:pt idx="50">
                  <c:v>-4.112139117999869E-2</c:v>
                </c:pt>
                <c:pt idx="51">
                  <c:v>-3.97181116259911E-2</c:v>
                </c:pt>
                <c:pt idx="52">
                  <c:v>-3.8292953758931089E-2</c:v>
                </c:pt>
                <c:pt idx="53">
                  <c:v>-3.6846053487958157E-2</c:v>
                </c:pt>
                <c:pt idx="54">
                  <c:v>-3.5377555092641476E-2</c:v>
                </c:pt>
                <c:pt idx="55">
                  <c:v>-3.3887611252560346E-2</c:v>
                </c:pt>
                <c:pt idx="56">
                  <c:v>-3.2376383073172602E-2</c:v>
                </c:pt>
                <c:pt idx="57">
                  <c:v>-3.0844040107913084E-2</c:v>
                </c:pt>
                <c:pt idx="58">
                  <c:v>-2.929076037646617E-2</c:v>
                </c:pt>
                <c:pt idx="59">
                  <c:v>-2.771673037915473E-2</c:v>
                </c:pt>
                <c:pt idx="60">
                  <c:v>-2.6122145107396067E-2</c:v>
                </c:pt>
                <c:pt idx="61">
                  <c:v>-2.4507208050169864E-2</c:v>
                </c:pt>
                <c:pt idx="62">
                  <c:v>-2.2872131196450422E-2</c:v>
                </c:pt>
                <c:pt idx="63">
                  <c:v>-2.1217135033554949E-2</c:v>
                </c:pt>
                <c:pt idx="64">
                  <c:v>-1.9542448541363992E-2</c:v>
                </c:pt>
                <c:pt idx="65">
                  <c:v>-1.7848309182367281E-2</c:v>
                </c:pt>
                <c:pt idx="66">
                  <c:v>-1.6134962887497363E-2</c:v>
                </c:pt>
                <c:pt idx="67">
                  <c:v>-1.4402664037710552E-2</c:v>
                </c:pt>
                <c:pt idx="68">
                  <c:v>-1.2651675441276582E-2</c:v>
                </c:pt>
                <c:pt idx="69">
                  <c:v>-1.0882268306745876E-2</c:v>
                </c:pt>
                <c:pt idx="70">
                  <c:v>-9.0947222115603382E-3</c:v>
                </c:pt>
                <c:pt idx="71">
                  <c:v>-7.2893250662777534E-3</c:v>
                </c:pt>
                <c:pt idx="72">
                  <c:v>-5.4663730743840268E-3</c:v>
                </c:pt>
                <c:pt idx="73">
                  <c:v>-3.6261706876677766E-3</c:v>
                </c:pt>
                <c:pt idx="74">
                  <c:v>-1.7690305571352646E-3</c:v>
                </c:pt>
                <c:pt idx="75">
                  <c:v>1.0472652055397436E-4</c:v>
                </c:pt>
                <c:pt idx="76">
                  <c:v>1.9947716611458492E-3</c:v>
                </c:pt>
                <c:pt idx="77">
                  <c:v>3.9007679553614604E-3</c:v>
                </c:pt>
                <c:pt idx="78">
                  <c:v>5.8223705359872653E-3</c:v>
                </c:pt>
                <c:pt idx="79">
                  <c:v>7.7592266494938018E-3</c:v>
                </c:pt>
                <c:pt idx="80">
                  <c:v>9.7109757321904785E-3</c:v>
                </c:pt>
                <c:pt idx="81">
                  <c:v>1.1677249490916501E-2</c:v>
                </c:pt>
                <c:pt idx="82">
                  <c:v>1.3657671988270477E-2</c:v>
                </c:pt>
                <c:pt idx="83">
                  <c:v>1.5651859732373145E-2</c:v>
                </c:pt>
                <c:pt idx="84">
                  <c:v>1.7659421771158305E-2</c:v>
                </c:pt>
                <c:pt idx="85">
                  <c:v>1.9679959791182401E-2</c:v>
                </c:pt>
                <c:pt idx="86">
                  <c:v>2.1713068220940691E-2</c:v>
                </c:pt>
                <c:pt idx="87">
                  <c:v>2.3758334338674594E-2</c:v>
                </c:pt>
                <c:pt idx="88">
                  <c:v>2.5815338384650981E-2</c:v>
                </c:pt>
                <c:pt idx="89">
                  <c:v>2.7883653677894308E-2</c:v>
                </c:pt>
                <c:pt idx="90">
                  <c:v>2.996284673734341E-2</c:v>
                </c:pt>
                <c:pt idx="91">
                  <c:v>3.2052477407407486E-2</c:v>
                </c:pt>
                <c:pt idx="92">
                  <c:v>3.4152098987891011E-2</c:v>
                </c:pt>
                <c:pt idx="93">
                  <c:v>3.6261258368249727E-2</c:v>
                </c:pt>
                <c:pt idx="94">
                  <c:v>3.8379496166145402E-2</c:v>
                </c:pt>
                <c:pt idx="95">
                  <c:v>4.0506346870253854E-2</c:v>
                </c:pt>
                <c:pt idx="96">
                  <c:v>4.2641338987285476E-2</c:v>
                </c:pt>
                <c:pt idx="97">
                  <c:v>4.4783995193171028E-2</c:v>
                </c:pt>
                <c:pt idx="98">
                  <c:v>4.693383248836161E-2</c:v>
                </c:pt>
                <c:pt idx="99">
                  <c:v>4.9090362357188846E-2</c:v>
                </c:pt>
                <c:pt idx="100">
                  <c:v>5.1253090931230927E-2</c:v>
                </c:pt>
                <c:pt idx="101">
                  <c:v>5.3421519156622709E-2</c:v>
                </c:pt>
                <c:pt idx="102">
                  <c:v>5.5595142965247639E-2</c:v>
                </c:pt>
                <c:pt idx="103">
                  <c:v>5.7773453449744744E-2</c:v>
                </c:pt>
                <c:pt idx="104">
                  <c:v>5.9955937042263346E-2</c:v>
                </c:pt>
                <c:pt idx="105">
                  <c:v>6.2142075696890134E-2</c:v>
                </c:pt>
                <c:pt idx="106">
                  <c:v>6.4331347075675144E-2</c:v>
                </c:pt>
                <c:pt idx="107">
                  <c:v>6.6523224738178177E-2</c:v>
                </c:pt>
                <c:pt idx="108">
                  <c:v>6.8717178334452345E-2</c:v>
                </c:pt>
                <c:pt idx="109">
                  <c:v>7.0912673801381276E-2</c:v>
                </c:pt>
                <c:pt idx="110">
                  <c:v>7.3109173562282539E-2</c:v>
                </c:pt>
                <c:pt idx="111">
                  <c:v>7.5306136729685696E-2</c:v>
                </c:pt>
                <c:pt idx="112">
                  <c:v>7.750301931119169E-2</c:v>
                </c:pt>
                <c:pt idx="113">
                  <c:v>7.9699274418317978E-2</c:v>
                </c:pt>
                <c:pt idx="114">
                  <c:v>8.1894352478229154E-2</c:v>
                </c:pt>
                <c:pt idx="115">
                  <c:v>8.4087701448251409E-2</c:v>
                </c:pt>
                <c:pt idx="116">
                  <c:v>8.6278767033065903E-2</c:v>
                </c:pt>
                <c:pt idx="117">
                  <c:v>8.8466992904474295E-2</c:v>
                </c:pt>
                <c:pt idx="118">
                  <c:v>9.0651820923625059E-2</c:v>
                </c:pt>
                <c:pt idx="119">
                  <c:v>9.2832691365589026E-2</c:v>
                </c:pt>
                <c:pt idx="120">
                  <c:v>9.50090431461693E-2</c:v>
                </c:pt>
                <c:pt idx="121">
                  <c:v>9.7180314050826069E-2</c:v>
                </c:pt>
                <c:pt idx="122">
                  <c:v>9.9345940965598886E-2</c:v>
                </c:pt>
                <c:pt idx="123">
                  <c:v>0.10150536010990269</c:v>
                </c:pt>
                <c:pt idx="124">
                  <c:v>0.10365800727107208</c:v>
                </c:pt>
                <c:pt idx="125">
                  <c:v>0.10580331804053053</c:v>
                </c:pt>
                <c:pt idx="126">
                  <c:v>0.10794072805145283</c:v>
                </c:pt>
                <c:pt idx="127">
                  <c:v>0.11006967321778993</c:v>
                </c:pt>
                <c:pt idx="128">
                  <c:v>0.11218958997452665</c:v>
                </c:pt>
                <c:pt idx="129">
                  <c:v>0.1142999155190346</c:v>
                </c:pt>
                <c:pt idx="130">
                  <c:v>0.11640008805338459</c:v>
                </c:pt>
                <c:pt idx="131">
                  <c:v>0.11848954702748339</c:v>
                </c:pt>
                <c:pt idx="132">
                  <c:v>0.12056773338289167</c:v>
                </c:pt>
                <c:pt idx="133">
                  <c:v>0.12263408979718426</c:v>
                </c:pt>
                <c:pt idx="134">
                  <c:v>0.1246880609287109</c:v>
                </c:pt>
                <c:pt idx="135">
                  <c:v>0.12672909366161272</c:v>
                </c:pt>
                <c:pt idx="136">
                  <c:v>0.12875663735094922</c:v>
                </c:pt>
                <c:pt idx="137">
                  <c:v>0.13077014406779344</c:v>
                </c:pt>
                <c:pt idx="138">
                  <c:v>0.13276906884414288</c:v>
                </c:pt>
                <c:pt idx="139">
                  <c:v>0.13475286991750429</c:v>
                </c:pt>
                <c:pt idx="140">
                  <c:v>0.13672100897499995</c:v>
                </c:pt>
                <c:pt idx="141">
                  <c:v>0.13867295139684777</c:v>
                </c:pt>
                <c:pt idx="142">
                  <c:v>0.14060816649906674</c:v>
                </c:pt>
                <c:pt idx="143">
                  <c:v>0.14252612777525481</c:v>
                </c:pt>
                <c:pt idx="144">
                  <c:v>0.14442631313729201</c:v>
                </c:pt>
                <c:pt idx="145">
                  <c:v>0.14630820515481638</c:v>
                </c:pt>
                <c:pt idx="146">
                  <c:v>0.14817129129332215</c:v>
                </c:pt>
                <c:pt idx="147">
                  <c:v>0.1500150641507306</c:v>
                </c:pt>
                <c:pt idx="148">
                  <c:v>0.15183902169228197</c:v>
                </c:pt>
                <c:pt idx="149">
                  <c:v>0.15364266748359859</c:v>
                </c:pt>
                <c:pt idx="150">
                  <c:v>0.15542551092177001</c:v>
                </c:pt>
                <c:pt idx="151">
                  <c:v>0.15718706746430994</c:v>
                </c:pt>
                <c:pt idx="152">
                  <c:v>0.15892685885583593</c:v>
                </c:pt>
                <c:pt idx="153">
                  <c:v>0.16064441335232585</c:v>
                </c:pt>
                <c:pt idx="154">
                  <c:v>0.16233926594280132</c:v>
                </c:pt>
                <c:pt idx="155">
                  <c:v>0.16401095856829309</c:v>
                </c:pt>
                <c:pt idx="156">
                  <c:v>0.16565904033794562</c:v>
                </c:pt>
                <c:pt idx="157">
                  <c:v>0.16728306774211155</c:v>
                </c:pt>
                <c:pt idx="158">
                  <c:v>0.16888260486229903</c:v>
                </c:pt>
                <c:pt idx="159">
                  <c:v>0.17045722357782825</c:v>
                </c:pt>
                <c:pt idx="160">
                  <c:v>0.17200650376905738</c:v>
                </c:pt>
                <c:pt idx="161">
                  <c:v>0.17353003351704116</c:v>
                </c:pt>
                <c:pt idx="162">
                  <c:v>0.17502740929948601</c:v>
                </c:pt>
                <c:pt idx="163">
                  <c:v>0.176498236182867</c:v>
                </c:pt>
                <c:pt idx="164">
                  <c:v>0.17794212801057521</c:v>
                </c:pt>
                <c:pt idx="165">
                  <c:v>0.17935870758696532</c:v>
                </c:pt>
                <c:pt idx="166">
                  <c:v>0.18074760685717603</c:v>
                </c:pt>
                <c:pt idx="167">
                  <c:v>0.18210846708259826</c:v>
                </c:pt>
                <c:pt idx="168">
                  <c:v>0.18344093901186831</c:v>
                </c:pt>
                <c:pt idx="169">
                  <c:v>0.1847446830472651</c:v>
                </c:pt>
                <c:pt idx="170">
                  <c:v>0.18601936940639632</c:v>
                </c:pt>
                <c:pt idx="171">
                  <c:v>0.18726467827905552</c:v>
                </c:pt>
                <c:pt idx="172">
                  <c:v>0.18848029997914326</c:v>
                </c:pt>
                <c:pt idx="173">
                  <c:v>0.18966593509153828</c:v>
                </c:pt>
                <c:pt idx="174">
                  <c:v>0.19082129461381783</c:v>
                </c:pt>
                <c:pt idx="175">
                  <c:v>0.19194610009272298</c:v>
                </c:pt>
                <c:pt idx="176">
                  <c:v>0.19304008375526902</c:v>
                </c:pt>
                <c:pt idx="177">
                  <c:v>0.19410298863440881</c:v>
                </c:pt>
                <c:pt idx="178">
                  <c:v>0.19513456868915324</c:v>
                </c:pt>
                <c:pt idx="179">
                  <c:v>0.1961345889190633</c:v>
                </c:pt>
                <c:pt idx="180">
                  <c:v>0.19710282547302826</c:v>
                </c:pt>
                <c:pt idx="181">
                  <c:v>0.19803906575224869</c:v>
                </c:pt>
                <c:pt idx="182">
                  <c:v>0.19894310850734798</c:v>
                </c:pt>
                <c:pt idx="183">
                  <c:v>0.19981476392953926</c:v>
                </c:pt>
                <c:pt idx="184">
                  <c:v>0.20065385373577813</c:v>
                </c:pt>
                <c:pt idx="185">
                  <c:v>0.20146021124783695</c:v>
                </c:pt>
                <c:pt idx="186">
                  <c:v>0.20223368146523998</c:v>
                </c:pt>
                <c:pt idx="187">
                  <c:v>0.20297412113200167</c:v>
                </c:pt>
                <c:pt idx="188">
                  <c:v>0.20368139879711711</c:v>
                </c:pt>
                <c:pt idx="189">
                  <c:v>0.20435539486875623</c:v>
                </c:pt>
                <c:pt idx="190">
                  <c:v>0.20499600166211823</c:v>
                </c:pt>
                <c:pt idx="191">
                  <c:v>0.20560312344090642</c:v>
                </c:pt>
                <c:pt idx="192">
                  <c:v>0.20617667645239046</c:v>
                </c:pt>
                <c:pt idx="193">
                  <c:v>0.20671658895602413</c:v>
                </c:pt>
                <c:pt idx="194">
                  <c:v>0.2072228012455942</c:v>
                </c:pt>
                <c:pt idx="195">
                  <c:v>0.20769526566487945</c:v>
                </c:pt>
                <c:pt idx="196">
                  <c:v>0.20813394661680298</c:v>
                </c:pt>
                <c:pt idx="197">
                  <c:v>0.20853882056606707</c:v>
                </c:pt>
                <c:pt idx="198">
                  <c:v>0.20890987603526215</c:v>
                </c:pt>
                <c:pt idx="199">
                  <c:v>0.20924711359445003</c:v>
                </c:pt>
                <c:pt idx="200">
                  <c:v>0.20955054584422206</c:v>
                </c:pt>
              </c:numCache>
            </c:numRef>
          </c:val>
          <c:smooth val="0"/>
          <c:extLst>
            <c:ext xmlns:c16="http://schemas.microsoft.com/office/drawing/2014/chart" uri="{C3380CC4-5D6E-409C-BE32-E72D297353CC}">
              <c16:uniqueId val="{00000000-8ABD-46FD-B6E9-6AE3ABB16F45}"/>
            </c:ext>
          </c:extLst>
        </c:ser>
        <c:ser>
          <c:idx val="0"/>
          <c:order val="3"/>
          <c:tx>
            <c:strRef>
              <c:f>Infos!$B$33</c:f>
              <c:strCache>
                <c:ptCount val="1"/>
                <c:pt idx="0">
                  <c:v>2023-10+2023-11</c:v>
                </c:pt>
              </c:strCache>
            </c:strRef>
          </c:tx>
          <c:spPr>
            <a:ln w="28575" cap="rnd">
              <a:solidFill>
                <a:schemeClr val="accent1"/>
              </a:solidFill>
              <a:round/>
            </a:ln>
            <a:effectLst/>
          </c:spPr>
          <c:marker>
            <c:symbol val="none"/>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HedgeBedarf!$C$6:$C$205</c:f>
              <c:numCache>
                <c:formatCode>0.0</c:formatCode>
                <c:ptCount val="200"/>
                <c:pt idx="0">
                  <c:v>-2.1641448671034142</c:v>
                </c:pt>
                <c:pt idx="1">
                  <c:v>-2.1981557247514529</c:v>
                </c:pt>
                <c:pt idx="2">
                  <c:v>-2.2319228738456518</c:v>
                </c:pt>
                <c:pt idx="3">
                  <c:v>-2.2654136561719938</c:v>
                </c:pt>
                <c:pt idx="4">
                  <c:v>-2.2985948111880727</c:v>
                </c:pt>
                <c:pt idx="5">
                  <c:v>-2.3314325011374688</c:v>
                </c:pt>
                <c:pt idx="6">
                  <c:v>-2.3638923376585073</c:v>
                </c:pt>
                <c:pt idx="7">
                  <c:v>-2.3959394098792237</c:v>
                </c:pt>
                <c:pt idx="8">
                  <c:v>-2.4275383139867337</c:v>
                </c:pt>
                <c:pt idx="9">
                  <c:v>-2.4586531842564181</c:v>
                </c:pt>
                <c:pt idx="10">
                  <c:v>-2.4892477255227061</c:v>
                </c:pt>
                <c:pt idx="11">
                  <c:v>-2.5192852470702278</c:v>
                </c:pt>
                <c:pt idx="12">
                  <c:v>-2.548728697920593</c:v>
                </c:pt>
                <c:pt idx="13">
                  <c:v>-2.5775407034868092</c:v>
                </c:pt>
                <c:pt idx="14">
                  <c:v>-2.6056836035639352</c:v>
                </c:pt>
                <c:pt idx="15">
                  <c:v>-2.6331194916212857</c:v>
                </c:pt>
                <c:pt idx="16">
                  <c:v>-2.6598102553580083</c:v>
                </c:pt>
                <c:pt idx="17">
                  <c:v>-2.6857176184807039</c:v>
                </c:pt>
                <c:pt idx="18">
                  <c:v>-2.7108031836582254</c:v>
                </c:pt>
                <c:pt idx="19">
                  <c:v>-2.7350284766056947</c:v>
                </c:pt>
                <c:pt idx="20">
                  <c:v>-2.7583549912463887</c:v>
                </c:pt>
                <c:pt idx="21">
                  <c:v>-2.7807442358970569</c:v>
                </c:pt>
                <c:pt idx="22">
                  <c:v>-2.8021577804189994</c:v>
                </c:pt>
                <c:pt idx="23">
                  <c:v>-2.8225573042741763</c:v>
                </c:pt>
                <c:pt idx="24">
                  <c:v>-2.8419046454228063</c:v>
                </c:pt>
                <c:pt idx="25">
                  <c:v>-2.8601618499956212</c:v>
                </c:pt>
                <c:pt idx="26">
                  <c:v>-2.8772912226716527</c:v>
                </c:pt>
                <c:pt idx="27">
                  <c:v>-2.8932553776891403</c:v>
                </c:pt>
                <c:pt idx="28">
                  <c:v>-2.908017290415188</c:v>
                </c:pt>
                <c:pt idx="29">
                  <c:v>-2.9215403493966656</c:v>
                </c:pt>
                <c:pt idx="30">
                  <c:v>-2.9337884088132098</c:v>
                </c:pt>
                <c:pt idx="31">
                  <c:v>-2.9447258412502726</c:v>
                </c:pt>
                <c:pt idx="32">
                  <c:v>-2.9543175907088166</c:v>
                </c:pt>
                <c:pt idx="33">
                  <c:v>-2.9625292257657261</c:v>
                </c:pt>
                <c:pt idx="34">
                  <c:v>-2.9693269927978188</c:v>
                </c:pt>
                <c:pt idx="35">
                  <c:v>-2.9746778691802969</c:v>
                </c:pt>
                <c:pt idx="36">
                  <c:v>-2.9785496163695826</c:v>
                </c:pt>
                <c:pt idx="37">
                  <c:v>-2.980910832778751</c:v>
                </c:pt>
                <c:pt idx="38">
                  <c:v>-2.9817310063533218</c:v>
                </c:pt>
                <c:pt idx="39">
                  <c:v>-2.9809805667537623</c:v>
                </c:pt>
                <c:pt idx="40">
                  <c:v>-2.9786309370510504</c:v>
                </c:pt>
                <c:pt idx="41">
                  <c:v>-2.9746545848406085</c:v>
                </c:pt>
                <c:pt idx="42">
                  <c:v>-2.9690250726802558</c:v>
                </c:pt>
                <c:pt idx="43">
                  <c:v>-2.9617171077573676</c:v>
                </c:pt>
                <c:pt idx="44">
                  <c:v>-2.9527065906910273</c:v>
                </c:pt>
                <c:pt idx="45">
                  <c:v>-2.9419706633749954</c:v>
                </c:pt>
                <c:pt idx="46">
                  <c:v>-2.9294877557683807</c:v>
                </c:pt>
                <c:pt idx="47">
                  <c:v>-2.91523763154124</c:v>
                </c:pt>
                <c:pt idx="48">
                  <c:v>-2.8992014324839892</c:v>
                </c:pt>
                <c:pt idx="49">
                  <c:v>-2.8813617215901655</c:v>
                </c:pt>
                <c:pt idx="50">
                  <c:v>-2.8617025247241936</c:v>
                </c:pt>
                <c:pt idx="51">
                  <c:v>-2.840209370786924</c:v>
                </c:pt>
                <c:pt idx="52">
                  <c:v>-2.816869330294189</c:v>
                </c:pt>
                <c:pt idx="53">
                  <c:v>-2.7916710522852313</c:v>
                </c:pt>
                <c:pt idx="54">
                  <c:v>-2.764604799480642</c:v>
                </c:pt>
                <c:pt idx="55">
                  <c:v>-2.7356624816115782</c:v>
                </c:pt>
                <c:pt idx="56">
                  <c:v>-2.7048376868450954</c:v>
                </c:pt>
                <c:pt idx="57">
                  <c:v>-2.672125711232991</c:v>
                </c:pt>
                <c:pt idx="58">
                  <c:v>-2.6375235861150319</c:v>
                </c:pt>
                <c:pt idx="59">
                  <c:v>-2.6010301034102632</c:v>
                </c:pt>
                <c:pt idx="60">
                  <c:v>-2.5626458387339714</c:v>
                </c:pt>
                <c:pt idx="61">
                  <c:v>-2.5223731722810485</c:v>
                </c:pt>
                <c:pt idx="62">
                  <c:v>-2.4802163074206298</c:v>
                </c:pt>
                <c:pt idx="63">
                  <c:v>-2.4361812869503909</c:v>
                </c:pt>
                <c:pt idx="64">
                  <c:v>-2.3902760069632643</c:v>
                </c:pt>
                <c:pt idx="65">
                  <c:v>-2.3425102282831194</c:v>
                </c:pt>
                <c:pt idx="66">
                  <c:v>-2.292895585430573</c:v>
                </c:pt>
                <c:pt idx="67">
                  <c:v>-2.2414455930840598</c:v>
                </c:pt>
                <c:pt idx="68">
                  <c:v>-2.18817565000613</c:v>
                </c:pt>
                <c:pt idx="69">
                  <c:v>-2.1331030404091154</c:v>
                </c:pt>
                <c:pt idx="70">
                  <c:v>-2.0762469327392119</c:v>
                </c:pt>
                <c:pt idx="71">
                  <c:v>-2.0176283758623863</c:v>
                </c:pt>
                <c:pt idx="72">
                  <c:v>-1.9572702926405423</c:v>
                </c:pt>
                <c:pt idx="73">
                  <c:v>-1.8951974708907517</c:v>
                </c:pt>
                <c:pt idx="74">
                  <c:v>-1.8314365517254845</c:v>
                </c:pt>
                <c:pt idx="75">
                  <c:v>-1.766016015276217</c:v>
                </c:pt>
                <c:pt idx="76">
                  <c:v>-1.6989661638078617</c:v>
                </c:pt>
                <c:pt idx="77">
                  <c:v>-1.6303191022358881</c:v>
                </c:pt>
                <c:pt idx="78">
                  <c:v>-1.5601087160631453</c:v>
                </c:pt>
                <c:pt idx="79">
                  <c:v>-1.4883706467576074</c:v>
                </c:pt>
                <c:pt idx="80">
                  <c:v>-1.4151422645974505</c:v>
                </c:pt>
                <c:pt idx="81">
                  <c:v>-1.3404626390139072</c:v>
                </c:pt>
                <c:pt idx="82">
                  <c:v>-1.2643725064673712</c:v>
                </c:pt>
                <c:pt idx="83">
                  <c:v>-1.1869142358962064</c:v>
                </c:pt>
                <c:pt idx="84">
                  <c:v>-1.1081317917825071</c:v>
                </c:pt>
                <c:pt idx="85">
                  <c:v>-1.0280706948828504</c:v>
                </c:pt>
                <c:pt idx="86">
                  <c:v>-0.94677798067665975</c:v>
                </c:pt>
                <c:pt idx="87">
                  <c:v>-0.86430215558838119</c:v>
                </c:pt>
                <c:pt idx="88">
                  <c:v>-0.7806931510439894</c:v>
                </c:pt>
                <c:pt idx="89">
                  <c:v>-0.69600227542564819</c:v>
                </c:pt>
                <c:pt idx="90">
                  <c:v>-0.61028216399244395</c:v>
                </c:pt>
                <c:pt idx="91">
                  <c:v>-0.52358672683800866</c:v>
                </c:pt>
                <c:pt idx="92">
                  <c:v>-0.43597109495971498</c:v>
                </c:pt>
                <c:pt idx="93">
                  <c:v>-0.34749156451669289</c:v>
                </c:pt>
                <c:pt idx="94">
                  <c:v>-0.25820553935745805</c:v>
                </c:pt>
                <c:pt idx="95">
                  <c:v>-0.16817147190011383</c:v>
                </c:pt>
                <c:pt idx="96">
                  <c:v>-7.7448802451236226E-2</c:v>
                </c:pt>
                <c:pt idx="97">
                  <c:v>1.3902102948445943E-2</c:v>
                </c:pt>
                <c:pt idx="98">
                  <c:v>0.105820016060901</c:v>
                </c:pt>
                <c:pt idx="99">
                  <c:v>0.19824291127778126</c:v>
                </c:pt>
                <c:pt idx="100">
                  <c:v>0.29110803164297094</c:v>
                </c:pt>
                <c:pt idx="101">
                  <c:v>0.38435195597480887</c:v>
                </c:pt>
                <c:pt idx="102">
                  <c:v>0.47791066699024404</c:v>
                </c:pt>
                <c:pt idx="103">
                  <c:v>0.57171962033237023</c:v>
                </c:pt>
                <c:pt idx="104">
                  <c:v>0.66571381440119548</c:v>
                </c:pt>
                <c:pt idx="105">
                  <c:v>0.75982786088714804</c:v>
                </c:pt>
                <c:pt idx="106">
                  <c:v>0.85399605590562133</c:v>
                </c:pt>
                <c:pt idx="107">
                  <c:v>0.94815245163081929</c:v>
                </c:pt>
                <c:pt idx="108">
                  <c:v>1.0422309283263995</c:v>
                </c:pt>
                <c:pt idx="109">
                  <c:v>1.1361652666706998</c:v>
                </c:pt>
                <c:pt idx="110">
                  <c:v>1.2298892202739911</c:v>
                </c:pt>
                <c:pt idx="111">
                  <c:v>1.3233365882857486</c:v>
                </c:pt>
                <c:pt idx="112">
                  <c:v>1.4164412879900461</c:v>
                </c:pt>
                <c:pt idx="113">
                  <c:v>1.5091374272879845</c:v>
                </c:pt>
                <c:pt idx="114">
                  <c:v>1.601359376966468</c:v>
                </c:pt>
                <c:pt idx="115">
                  <c:v>1.6930418426539589</c:v>
                </c:pt>
                <c:pt idx="116">
                  <c:v>1.7841199363643394</c:v>
                </c:pt>
                <c:pt idx="117">
                  <c:v>1.874529247531675</c:v>
                </c:pt>
                <c:pt idx="118">
                  <c:v>1.9642059134395822</c:v>
                </c:pt>
                <c:pt idx="119">
                  <c:v>2.0530866889506174</c:v>
                </c:pt>
                <c:pt idx="120">
                  <c:v>2.1411090154424914</c:v>
                </c:pt>
                <c:pt idx="121">
                  <c:v>2.2282110888597702</c:v>
                </c:pt>
                <c:pt idx="122">
                  <c:v>2.3143319267913083</c:v>
                </c:pt>
                <c:pt idx="123">
                  <c:v>2.3994114344857702</c:v>
                </c:pt>
                <c:pt idx="124">
                  <c:v>2.4833904697194726</c:v>
                </c:pt>
                <c:pt idx="125">
                  <c:v>2.5662109064329837</c:v>
                </c:pt>
                <c:pt idx="126">
                  <c:v>2.6478156970549507</c:v>
                </c:pt>
                <c:pt idx="127">
                  <c:v>2.7281489334341225</c:v>
                </c:pt>
                <c:pt idx="128">
                  <c:v>2.8071559063026554</c:v>
                </c:pt>
                <c:pt idx="129">
                  <c:v>2.8847831631963672</c:v>
                </c:pt>
                <c:pt idx="130">
                  <c:v>2.9609785647600178</c:v>
                </c:pt>
                <c:pt idx="131">
                  <c:v>3.035691339368273</c:v>
                </c:pt>
                <c:pt idx="132">
                  <c:v>3.1088721359955369</c:v>
                </c:pt>
                <c:pt idx="133">
                  <c:v>3.1804730752706156</c:v>
                </c:pt>
                <c:pt idx="134">
                  <c:v>3.2504477986546787</c:v>
                </c:pt>
                <c:pt idx="135">
                  <c:v>3.3187515156839069</c:v>
                </c:pt>
                <c:pt idx="136">
                  <c:v>3.3853410492208722</c:v>
                </c:pt>
                <c:pt idx="137">
                  <c:v>3.4501748786614779</c:v>
                </c:pt>
                <c:pt idx="138">
                  <c:v>3.5132131810472149</c:v>
                </c:pt>
                <c:pt idx="139">
                  <c:v>3.5744178700352203</c:v>
                </c:pt>
                <c:pt idx="140">
                  <c:v>3.633752632681607</c:v>
                </c:pt>
                <c:pt idx="141">
                  <c:v>3.691182963996396</c:v>
                </c:pt>
                <c:pt idx="142">
                  <c:v>3.7466761992311919</c:v>
                </c:pt>
                <c:pt idx="143">
                  <c:v>3.8002015438639294</c:v>
                </c:pt>
                <c:pt idx="144">
                  <c:v>3.8517301012475973</c:v>
                </c:pt>
                <c:pt idx="145">
                  <c:v>3.9012348978931901</c:v>
                </c:pt>
                <c:pt idx="146">
                  <c:v>3.9486909063598028</c:v>
                </c:pt>
                <c:pt idx="147">
                  <c:v>3.994075065727924</c:v>
                </c:pt>
                <c:pt idx="148">
                  <c:v>4.0373662996349182</c:v>
                </c:pt>
                <c:pt idx="149">
                  <c:v>4.0785455318547097</c:v>
                </c:pt>
                <c:pt idx="150">
                  <c:v>4.1175956994066469</c:v>
                </c:pt>
                <c:pt idx="151">
                  <c:v>4.1545017631815835</c:v>
                </c:pt>
                <c:pt idx="152">
                  <c:v>4.189250716076236</c:v>
                </c:pt>
                <c:pt idx="153">
                  <c:v>4.2218315886298514</c:v>
                </c:pt>
                <c:pt idx="154">
                  <c:v>4.2522354521603196</c:v>
                </c:pt>
                <c:pt idx="155">
                  <c:v>4.2804554193999174</c:v>
                </c:pt>
                <c:pt idx="156">
                  <c:v>4.3064866426338533</c:v>
                </c:pt>
                <c:pt idx="157">
                  <c:v>4.330326309347905</c:v>
                </c:pt>
                <c:pt idx="158">
                  <c:v>4.3519736353945451</c:v>
                </c:pt>
                <c:pt idx="159">
                  <c:v>4.3714298556898843</c:v>
                </c:pt>
                <c:pt idx="160">
                  <c:v>4.3886982124570499</c:v>
                </c:pt>
                <c:pt idx="161">
                  <c:v>4.4037839410345097</c:v>
                </c:pt>
                <c:pt idx="162">
                  <c:v>4.4166942532710882</c:v>
                </c:pt>
                <c:pt idx="163">
                  <c:v>4.4274383185324258</c:v>
                </c:pt>
                <c:pt idx="164">
                  <c:v>4.4360272423468103</c:v>
                </c:pt>
                <c:pt idx="165">
                  <c:v>4.4424740427213365</c:v>
                </c:pt>
                <c:pt idx="166">
                  <c:v>4.446793624162499</c:v>
                </c:pt>
                <c:pt idx="167">
                  <c:v>4.4490027494384217</c:v>
                </c:pt>
                <c:pt idx="168">
                  <c:v>4.4491200091229537</c:v>
                </c:pt>
                <c:pt idx="169">
                  <c:v>4.4471657889650382</c:v>
                </c:pt>
                <c:pt idx="170">
                  <c:v>4.4431622351297566</c:v>
                </c:pt>
                <c:pt idx="171">
                  <c:v>4.4371332173604996</c:v>
                </c:pt>
                <c:pt idx="172">
                  <c:v>4.4291042901148172</c:v>
                </c:pt>
                <c:pt idx="173">
                  <c:v>4.4191026517294301</c:v>
                </c:pt>
                <c:pt idx="174">
                  <c:v>4.4071571016728717</c:v>
                </c:pt>
                <c:pt idx="175">
                  <c:v>4.3932979959472211</c:v>
                </c:pt>
                <c:pt idx="176">
                  <c:v>4.377557200703234</c:v>
                </c:pt>
                <c:pt idx="177">
                  <c:v>4.3599680441360311</c:v>
                </c:pt>
                <c:pt idx="178">
                  <c:v>4.3405652667313284</c:v>
                </c:pt>
                <c:pt idx="179">
                  <c:v>4.3193849699349309</c:v>
                </c:pt>
                <c:pt idx="180">
                  <c:v>4.2964645633208232</c:v>
                </c:pt>
                <c:pt idx="181">
                  <c:v>4.2718427103358749</c:v>
                </c:pt>
                <c:pt idx="182">
                  <c:v>4.2455592727016027</c:v>
                </c:pt>
                <c:pt idx="183">
                  <c:v>4.2176552535559333</c:v>
                </c:pt>
                <c:pt idx="184">
                  <c:v>4.1881727394201453</c:v>
                </c:pt>
                <c:pt idx="185">
                  <c:v>4.1571548410784738</c:v>
                </c:pt>
                <c:pt idx="186">
                  <c:v>4.1246456334599131</c:v>
                </c:pt>
                <c:pt idx="187">
                  <c:v>4.0906900946136986</c:v>
                </c:pt>
                <c:pt idx="188">
                  <c:v>4.0553340438719259</c:v>
                </c:pt>
                <c:pt idx="189">
                  <c:v>4.0186240792942902</c:v>
                </c:pt>
                <c:pt idx="190">
                  <c:v>3.9806075144916448</c:v>
                </c:pt>
                <c:pt idx="191">
                  <c:v>3.9413323149264032</c:v>
                </c:pt>
                <c:pt idx="192">
                  <c:v>3.9008470337890548</c:v>
                </c:pt>
                <c:pt idx="193">
                  <c:v>3.8592007475511574</c:v>
                </c:pt>
                <c:pt idx="194">
                  <c:v>3.8164429912960309</c:v>
                </c:pt>
                <c:pt idx="195">
                  <c:v>3.77262369392911</c:v>
                </c:pt>
                <c:pt idx="196">
                  <c:v>3.7277931133703701</c:v>
                </c:pt>
                <c:pt idx="197">
                  <c:v>3.6820017718316183</c:v>
                </c:pt>
                <c:pt idx="198">
                  <c:v>3.6353003912815045</c:v>
                </c:pt>
                <c:pt idx="199">
                  <c:v>3.5877398292009852</c:v>
                </c:pt>
              </c:numCache>
            </c:numRef>
          </c:val>
          <c:smooth val="0"/>
          <c:extLst>
            <c:ext xmlns:c16="http://schemas.microsoft.com/office/drawing/2014/chart" uri="{C3380CC4-5D6E-409C-BE32-E72D297353CC}">
              <c16:uniqueId val="{00000001-8ABD-46FD-B6E9-6AE3ABB16F45}"/>
            </c:ext>
          </c:extLst>
        </c:ser>
        <c:dLbls>
          <c:showLegendKey val="0"/>
          <c:showVal val="0"/>
          <c:showCatName val="0"/>
          <c:showSerName val="0"/>
          <c:showPercent val="0"/>
          <c:showBubbleSize val="0"/>
        </c:dLbls>
        <c:marker val="1"/>
        <c:smooth val="0"/>
        <c:axId val="94321232"/>
        <c:axId val="1787430367"/>
      </c:lineChart>
      <c:catAx>
        <c:axId val="94321232"/>
        <c:scaling>
          <c:orientation val="minMax"/>
        </c:scaling>
        <c:delete val="0"/>
        <c:axPos val="b"/>
        <c:numFmt formatCode="0" sourceLinked="0"/>
        <c:majorTickMark val="cross"/>
        <c:minorTickMark val="none"/>
        <c:tickLblPos val="low"/>
        <c:spPr>
          <a:noFill/>
          <a:ln w="1270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87430367"/>
        <c:crosses val="autoZero"/>
        <c:auto val="1"/>
        <c:lblAlgn val="ctr"/>
        <c:lblOffset val="100"/>
        <c:tickLblSkip val="5"/>
        <c:tickMarkSkip val="5"/>
        <c:noMultiLvlLbl val="0"/>
      </c:catAx>
      <c:valAx>
        <c:axId val="178743036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94321232"/>
        <c:crossesAt val="1"/>
        <c:crossBetween val="between"/>
      </c:valAx>
      <c:valAx>
        <c:axId val="1699212735"/>
        <c:scaling>
          <c:orientation val="minMax"/>
        </c:scaling>
        <c:delete val="0"/>
        <c:axPos val="r"/>
        <c:numFmt formatCode="0.0"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768450943"/>
        <c:crosses val="max"/>
        <c:crossBetween val="between"/>
      </c:valAx>
      <c:catAx>
        <c:axId val="1768450943"/>
        <c:scaling>
          <c:orientation val="minMax"/>
        </c:scaling>
        <c:delete val="1"/>
        <c:axPos val="b"/>
        <c:majorTickMark val="out"/>
        <c:minorTickMark val="none"/>
        <c:tickLblPos val="nextTo"/>
        <c:crossAx val="169921273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HedgeBedarf!$A$5:$A$205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HedgeBedarf!$AR$5:$AR$205</c:f>
              <c:numCache>
                <c:formatCode>0.0</c:formatCode>
                <c:ptCount val="201"/>
                <c:pt idx="0">
                  <c:v>1.0607004294741768E-4</c:v>
                </c:pt>
                <c:pt idx="1">
                  <c:v>1.1494879170819425E-4</c:v>
                </c:pt>
                <c:pt idx="2">
                  <c:v>1.2453104289482543E-4</c:v>
                </c:pt>
                <c:pt idx="3">
                  <c:v>1.3486899825301168E-4</c:v>
                </c:pt>
                <c:pt idx="4">
                  <c:v>1.4601842947324246E-4</c:v>
                </c:pt>
                <c:pt idx="5">
                  <c:v>1.5803889733900686E-4</c:v>
                </c:pt>
                <c:pt idx="6">
                  <c:v>1.7099398235170002E-4</c:v>
                </c:pt>
                <c:pt idx="7">
                  <c:v>1.8495152728189511E-4</c:v>
                </c:pt>
                <c:pt idx="8">
                  <c:v>1.9998389210254807E-4</c:v>
                </c:pt>
                <c:pt idx="9">
                  <c:v>2.1616822176476815E-4</c:v>
                </c:pt>
                <c:pt idx="10">
                  <c:v>2.3358672728080839E-4</c:v>
                </c:pt>
                <c:pt idx="11">
                  <c:v>2.5232698058155918E-4</c:v>
                </c:pt>
                <c:pt idx="12">
                  <c:v>2.7248222361744547E-4</c:v>
                </c:pt>
                <c:pt idx="13">
                  <c:v>2.9415169217175962E-4</c:v>
                </c:pt>
                <c:pt idx="14">
                  <c:v>3.1744095485382415E-4</c:v>
                </c:pt>
                <c:pt idx="15">
                  <c:v>3.4246226773649555E-4</c:v>
                </c:pt>
                <c:pt idx="16">
                  <c:v>3.6933494509741756E-4</c:v>
                </c:pt>
                <c:pt idx="17">
                  <c:v>3.9818574671679122E-4</c:v>
                </c:pt>
                <c:pt idx="18">
                  <c:v>4.2914928217521194E-4</c:v>
                </c:pt>
                <c:pt idx="19">
                  <c:v>4.6236843258414001E-4</c:v>
                </c:pt>
                <c:pt idx="20">
                  <c:v>4.9799479016805499E-4</c:v>
                </c:pt>
                <c:pt idx="21">
                  <c:v>5.3618911610092495E-4</c:v>
                </c:pt>
                <c:pt idx="22">
                  <c:v>5.7712181698102959E-4</c:v>
                </c:pt>
                <c:pt idx="23">
                  <c:v>6.2097344030655395E-4</c:v>
                </c:pt>
                <c:pt idx="24">
                  <c:v>6.6793518928920349E-4</c:v>
                </c:pt>
                <c:pt idx="25">
                  <c:v>7.1820945731551373E-4</c:v>
                </c:pt>
                <c:pt idx="26">
                  <c:v>7.720103823341916E-4</c:v>
                </c:pt>
                <c:pt idx="27">
                  <c:v>8.2956442141253592E-4</c:v>
                </c:pt>
                <c:pt idx="28">
                  <c:v>8.9111094566676102E-4</c:v>
                </c:pt>
                <c:pt idx="29">
                  <c:v>9.5690285572862211E-4</c:v>
                </c:pt>
                <c:pt idx="30">
                  <c:v>1.0272072178636627E-3</c:v>
                </c:pt>
                <c:pt idx="31">
                  <c:v>1.102305920806161E-3</c:v>
                </c:pt>
                <c:pt idx="32">
                  <c:v>1.1824963533207168E-3</c:v>
                </c:pt>
                <c:pt idx="33">
                  <c:v>1.2680921024402047E-3</c:v>
                </c:pt>
                <c:pt idx="34">
                  <c:v>1.3594236722659925E-3</c:v>
                </c:pt>
                <c:pt idx="35">
                  <c:v>1.4568392231472471E-3</c:v>
                </c:pt>
                <c:pt idx="36">
                  <c:v>1.5607053309812909E-3</c:v>
                </c:pt>
                <c:pt idx="37">
                  <c:v>1.6714077662984186E-3</c:v>
                </c:pt>
                <c:pt idx="38">
                  <c:v>1.7893522927103108E-3</c:v>
                </c:pt>
                <c:pt idx="39">
                  <c:v>1.9149654842105831E-3</c:v>
                </c:pt>
                <c:pt idx="40">
                  <c:v>2.0486955607217196E-3</c:v>
                </c:pt>
                <c:pt idx="41">
                  <c:v>2.191013241182295E-3</c:v>
                </c:pt>
                <c:pt idx="42">
                  <c:v>2.3424126133612553E-3</c:v>
                </c:pt>
                <c:pt idx="43">
                  <c:v>2.5034120194753614E-3</c:v>
                </c:pt>
                <c:pt idx="44">
                  <c:v>2.6745549565691355E-3</c:v>
                </c:pt>
                <c:pt idx="45">
                  <c:v>2.8564109904924287E-3</c:v>
                </c:pt>
                <c:pt idx="46">
                  <c:v>3.0495766821838693E-3</c:v>
                </c:pt>
                <c:pt idx="47">
                  <c:v>3.2546765248350922E-3</c:v>
                </c:pt>
                <c:pt idx="48">
                  <c:v>3.4723638903697953E-3</c:v>
                </c:pt>
                <c:pt idx="49">
                  <c:v>3.7033219835291642E-3</c:v>
                </c:pt>
                <c:pt idx="50">
                  <c:v>3.948264801705772E-3</c:v>
                </c:pt>
                <c:pt idx="51">
                  <c:v>4.2079380985121009E-3</c:v>
                </c:pt>
                <c:pt idx="52">
                  <c:v>4.4831203489123827E-3</c:v>
                </c:pt>
                <c:pt idx="53">
                  <c:v>4.7746237135832901E-3</c:v>
                </c:pt>
                <c:pt idx="54">
                  <c:v>5.0832949999990978E-3</c:v>
                </c:pt>
                <c:pt idx="55">
                  <c:v>5.4100166175674166E-3</c:v>
                </c:pt>
                <c:pt idx="56">
                  <c:v>5.7557075239670239E-3</c:v>
                </c:pt>
                <c:pt idx="57">
                  <c:v>6.1213241596584245E-3</c:v>
                </c:pt>
                <c:pt idx="58">
                  <c:v>6.5078613673595631E-3</c:v>
                </c:pt>
                <c:pt idx="59">
                  <c:v>6.9163532930968151E-3</c:v>
                </c:pt>
                <c:pt idx="60">
                  <c:v>7.3478742652534467E-3</c:v>
                </c:pt>
                <c:pt idx="61">
                  <c:v>7.803539647855821E-3</c:v>
                </c:pt>
                <c:pt idx="62">
                  <c:v>8.2845066641517532E-3</c:v>
                </c:pt>
                <c:pt idx="63">
                  <c:v>8.7919751863466278E-3</c:v>
                </c:pt>
                <c:pt idx="64">
                  <c:v>9.3271884871822287E-3</c:v>
                </c:pt>
                <c:pt idx="65">
                  <c:v>9.8914339488606791E-3</c:v>
                </c:pt>
                <c:pt idx="66">
                  <c:v>1.0486043724632563E-2</c:v>
                </c:pt>
                <c:pt idx="67">
                  <c:v>1.111239534819543E-2</c:v>
                </c:pt>
                <c:pt idx="68">
                  <c:v>1.1771912285878634E-2</c:v>
                </c:pt>
                <c:pt idx="69">
                  <c:v>1.2466064426418452E-2</c:v>
                </c:pt>
                <c:pt idx="70">
                  <c:v>1.3196368502972905E-2</c:v>
                </c:pt>
                <c:pt idx="71">
                  <c:v>1.3964388441874467E-2</c:v>
                </c:pt>
                <c:pt idx="72">
                  <c:v>1.4771735632469057E-2</c:v>
                </c:pt>
                <c:pt idx="73">
                  <c:v>1.562006911226183E-2</c:v>
                </c:pt>
                <c:pt idx="74">
                  <c:v>1.6511095661468841E-2</c:v>
                </c:pt>
                <c:pt idx="75">
                  <c:v>1.7446569800955943E-2</c:v>
                </c:pt>
                <c:pt idx="76">
                  <c:v>1.8428293687455372E-2</c:v>
                </c:pt>
                <c:pt idx="77">
                  <c:v>1.9458116899870918E-2</c:v>
                </c:pt>
                <c:pt idx="78">
                  <c:v>2.0537936110406021E-2</c:v>
                </c:pt>
                <c:pt idx="79">
                  <c:v>2.166969463420957E-2</c:v>
                </c:pt>
                <c:pt idx="80">
                  <c:v>2.2855381851204518E-2</c:v>
                </c:pt>
                <c:pt idx="81">
                  <c:v>2.4097032493744411E-2</c:v>
                </c:pt>
                <c:pt idx="82">
                  <c:v>2.5396725793763258E-2</c:v>
                </c:pt>
                <c:pt idx="83">
                  <c:v>2.6756584483119343E-2</c:v>
                </c:pt>
                <c:pt idx="84">
                  <c:v>2.8178773640879611E-2</c:v>
                </c:pt>
                <c:pt idx="85">
                  <c:v>2.9665499381384325E-2</c:v>
                </c:pt>
                <c:pt idx="86">
                  <c:v>3.1219007377044316E-2</c:v>
                </c:pt>
                <c:pt idx="87">
                  <c:v>3.284158120994448E-2</c:v>
                </c:pt>
                <c:pt idx="88">
                  <c:v>3.4535540546507794E-2</c:v>
                </c:pt>
                <c:pt idx="89">
                  <c:v>3.630323912967072E-2</c:v>
                </c:pt>
                <c:pt idx="90">
                  <c:v>3.8147062583233179E-2</c:v>
                </c:pt>
                <c:pt idx="91">
                  <c:v>4.0069426023320059E-2</c:v>
                </c:pt>
                <c:pt idx="92">
                  <c:v>4.2072771472185105E-2</c:v>
                </c:pt>
                <c:pt idx="93">
                  <c:v>4.4159565069897225E-2</c:v>
                </c:pt>
                <c:pt idx="94">
                  <c:v>4.6332294079827259E-2</c:v>
                </c:pt>
                <c:pt idx="95">
                  <c:v>4.8593463684250049E-2</c:v>
                </c:pt>
                <c:pt idx="96">
                  <c:v>5.0945593566790889E-2</c:v>
                </c:pt>
                <c:pt idx="97">
                  <c:v>5.3391214278931301E-2</c:v>
                </c:pt>
                <c:pt idx="98">
                  <c:v>5.5932863388295992E-2</c:v>
                </c:pt>
                <c:pt idx="99">
                  <c:v>5.8573081406964392E-2</c:v>
                </c:pt>
                <c:pt idx="100">
                  <c:v>6.1314407498644918E-2</c:v>
                </c:pt>
                <c:pt idx="101">
                  <c:v>6.4159374964172095E-2</c:v>
                </c:pt>
                <c:pt idx="102">
                  <c:v>6.7110506505409243E-2</c:v>
                </c:pt>
                <c:pt idx="103">
                  <c:v>7.017030926834919E-2</c:v>
                </c:pt>
                <c:pt idx="104">
                  <c:v>7.3341269666930109E-2</c:v>
                </c:pt>
                <c:pt idx="105">
                  <c:v>7.6625847989810328E-2</c:v>
                </c:pt>
                <c:pt idx="106">
                  <c:v>8.0026472793157832E-2</c:v>
                </c:pt>
                <c:pt idx="107">
                  <c:v>8.3545535083335315E-2</c:v>
                </c:pt>
                <c:pt idx="108">
                  <c:v>8.7185382294174718E-2</c:v>
                </c:pt>
                <c:pt idx="109">
                  <c:v>9.0948312064446299E-2</c:v>
                </c:pt>
                <c:pt idx="110">
                  <c:v>9.4836565822027846E-2</c:v>
                </c:pt>
                <c:pt idx="111">
                  <c:v>9.8852322182177002E-2</c:v>
                </c:pt>
                <c:pt idx="112">
                  <c:v>0.10299769016828682</c:v>
                </c:pt>
                <c:pt idx="113">
                  <c:v>0.10727470226447541</c:v>
                </c:pt>
                <c:pt idx="114">
                  <c:v>0.11168530731030753</c:v>
                </c:pt>
                <c:pt idx="115">
                  <c:v>0.11623136324897505</c:v>
                </c:pt>
                <c:pt idx="116">
                  <c:v>0.12091462974127301</c:v>
                </c:pt>
                <c:pt idx="117">
                  <c:v>0.1257367606586775</c:v>
                </c:pt>
                <c:pt idx="118">
                  <c:v>0.13069929646988485</c:v>
                </c:pt>
                <c:pt idx="119">
                  <c:v>0.13580365653618459</c:v>
                </c:pt>
                <c:pt idx="120">
                  <c:v>0.14105113133200223</c:v>
                </c:pt>
                <c:pt idx="121">
                  <c:v>0.1464428746079848</c:v>
                </c:pt>
                <c:pt idx="122">
                  <c:v>0.15197989551498517</c:v>
                </c:pt>
                <c:pt idx="123">
                  <c:v>0.15766305070821793</c:v>
                </c:pt>
                <c:pt idx="124">
                  <c:v>0.16349303645183932</c:v>
                </c:pt>
                <c:pt idx="125">
                  <c:v>0.16947038074511783</c:v>
                </c:pt>
                <c:pt idx="126">
                  <c:v>0.17559543549218476</c:v>
                </c:pt>
                <c:pt idx="127">
                  <c:v>0.18186836873823761</c:v>
                </c:pt>
                <c:pt idx="128">
                  <c:v>0.18828915699586596</c:v>
                </c:pt>
                <c:pt idx="129">
                  <c:v>0.19485757768585155</c:v>
                </c:pt>
                <c:pt idx="130">
                  <c:v>0.20157320171754073</c:v>
                </c:pt>
                <c:pt idx="131">
                  <c:v>0.20843538623450905</c:v>
                </c:pt>
                <c:pt idx="132">
                  <c:v>0.21544326755174983</c:v>
                </c:pt>
                <c:pt idx="133">
                  <c:v>0.22259575431115852</c:v>
                </c:pt>
                <c:pt idx="134">
                  <c:v>0.22989152088250947</c:v>
                </c:pt>
                <c:pt idx="135">
                  <c:v>0.23732900103739091</c:v>
                </c:pt>
                <c:pt idx="136">
                  <c:v>0.24490638192387962</c:v>
                </c:pt>
                <c:pt idx="137">
                  <c:v>0.25262159836989379</c:v>
                </c:pt>
                <c:pt idx="138">
                  <c:v>0.26047232754317029</c:v>
                </c:pt>
                <c:pt idx="139">
                  <c:v>0.26845598399585346</c:v>
                </c:pt>
                <c:pt idx="140">
                  <c:v>0.27656971512149214</c:v>
                </c:pt>
                <c:pt idx="141">
                  <c:v>0.28481039705206446</c:v>
                </c:pt>
                <c:pt idx="142">
                  <c:v>0.29317463102221442</c:v>
                </c:pt>
                <c:pt idx="143">
                  <c:v>0.30165874022749517</c:v>
                </c:pt>
                <c:pt idx="144">
                  <c:v>0.31025876720283729</c:v>
                </c:pt>
                <c:pt idx="145">
                  <c:v>0.31897047174670207</c:v>
                </c:pt>
                <c:pt idx="146">
                  <c:v>0.3277893294156311</c:v>
                </c:pt>
                <c:pt idx="147">
                  <c:v>0.33671053061298462</c:v>
                </c:pt>
                <c:pt idx="148">
                  <c:v>0.34572898029452986</c:v>
                </c:pt>
                <c:pt idx="149">
                  <c:v>0.35483929831244482</c:v>
                </c:pt>
                <c:pt idx="150">
                  <c:v>0.36403582041801558</c:v>
                </c:pt>
                <c:pt idx="151">
                  <c:v>0.3733125999418142</c:v>
                </c:pt>
                <c:pt idx="152">
                  <c:v>0.38266341016869693</c:v>
                </c:pt>
                <c:pt idx="153">
                  <c:v>0.39208174742331803</c:v>
                </c:pt>
                <c:pt idx="154">
                  <c:v>0.40156083488001687</c:v>
                </c:pt>
                <c:pt idx="155">
                  <c:v>0.41109362710915442</c:v>
                </c:pt>
                <c:pt idx="156">
                  <c:v>0.4206728153699979</c:v>
                </c:pt>
                <c:pt idx="157">
                  <c:v>0.43029083365810561</c:v>
                </c:pt>
                <c:pt idx="158">
                  <c:v>0.43993986551306669</c:v>
                </c:pt>
                <c:pt idx="159">
                  <c:v>0.44961185159020489</c:v>
                </c:pt>
                <c:pt idx="160">
                  <c:v>0.45929849799741634</c:v>
                </c:pt>
                <c:pt idx="161">
                  <c:v>0.46899128539598556</c:v>
                </c:pt>
                <c:pt idx="162">
                  <c:v>0.4786814788617299</c:v>
                </c:pt>
                <c:pt idx="163">
                  <c:v>0.48836013850018994</c:v>
                </c:pt>
                <c:pt idx="164">
                  <c:v>0.4980181308070647</c:v>
                </c:pt>
                <c:pt idx="165">
                  <c:v>0.50764614076244885</c:v>
                </c:pt>
                <c:pt idx="166">
                  <c:v>0.5172346846446586</c:v>
                </c:pt>
                <c:pt idx="167">
                  <c:v>0.52677412354682362</c:v>
                </c:pt>
                <c:pt idx="168">
                  <c:v>0.53625467757669765</c:v>
                </c:pt>
                <c:pt idx="169">
                  <c:v>0.54566644071734882</c:v>
                </c:pt>
                <c:pt idx="170">
                  <c:v>0.55499939632375894</c:v>
                </c:pt>
                <c:pt idx="171">
                  <c:v>0.56424343322767656</c:v>
                </c:pt>
                <c:pt idx="172">
                  <c:v>0.57338836242033464</c:v>
                </c:pt>
                <c:pt idx="173">
                  <c:v>0.58242393428010775</c:v>
                </c:pt>
                <c:pt idx="174">
                  <c:v>0.5913398563096397</c:v>
                </c:pt>
                <c:pt idx="175">
                  <c:v>0.60012581134439957</c:v>
                </c:pt>
                <c:pt idx="176">
                  <c:v>0.60877147619230521</c:v>
                </c:pt>
                <c:pt idx="177">
                  <c:v>0.61726654066173781</c:v>
                </c:pt>
                <c:pt idx="178">
                  <c:v>0.62560072693299007</c:v>
                </c:pt>
                <c:pt idx="179">
                  <c:v>0.63376380922617781</c:v>
                </c:pt>
                <c:pt idx="180">
                  <c:v>0.6417456337166827</c:v>
                </c:pt>
                <c:pt idx="181">
                  <c:v>0.64953613864729298</c:v>
                </c:pt>
                <c:pt idx="182">
                  <c:v>0.65712537458462261</c:v>
                </c:pt>
                <c:pt idx="183">
                  <c:v>0.66450352476585972</c:v>
                </c:pt>
                <c:pt idx="184">
                  <c:v>0.67166092548050038</c:v>
                </c:pt>
                <c:pt idx="185">
                  <c:v>0.67858808643062518</c:v>
                </c:pt>
                <c:pt idx="186">
                  <c:v>0.68527571101229379</c:v>
                </c:pt>
                <c:pt idx="187">
                  <c:v>0.69171471645980942</c:v>
                </c:pt>
                <c:pt idx="188">
                  <c:v>0.69789625379407849</c:v>
                </c:pt>
                <c:pt idx="189">
                  <c:v>0.70381172751593446</c:v>
                </c:pt>
                <c:pt idx="190">
                  <c:v>0.70945281498508705</c:v>
                </c:pt>
                <c:pt idx="191">
                  <c:v>0.71481148542548911</c:v>
                </c:pt>
                <c:pt idx="192">
                  <c:v>0.71988001849820238</c:v>
                </c:pt>
                <c:pt idx="193">
                  <c:v>0.72465102238332024</c:v>
                </c:pt>
                <c:pt idx="194">
                  <c:v>0.72911745131330674</c:v>
                </c:pt>
                <c:pt idx="195">
                  <c:v>0.73327262250108183</c:v>
                </c:pt>
                <c:pt idx="196">
                  <c:v>0.73711023240735463</c:v>
                </c:pt>
                <c:pt idx="197">
                  <c:v>0.74062437229318256</c:v>
                </c:pt>
                <c:pt idx="198">
                  <c:v>0.74380954300538771</c:v>
                </c:pt>
                <c:pt idx="199">
                  <c:v>0.74666066894430894</c:v>
                </c:pt>
                <c:pt idx="200">
                  <c:v>0.74917311116550356</c:v>
                </c:pt>
              </c:numCache>
            </c:numRef>
          </c:val>
          <c:smooth val="0"/>
          <c:extLst>
            <c:ext xmlns:c16="http://schemas.microsoft.com/office/drawing/2014/chart" uri="{C3380CC4-5D6E-409C-BE32-E72D297353CC}">
              <c16:uniqueId val="{00000000-F39A-4E79-8281-3126B65A1D0D}"/>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lineChart>
        <c:grouping val="standard"/>
        <c:varyColors val="0"/>
        <c:ser>
          <c:idx val="0"/>
          <c:order val="0"/>
          <c:spPr>
            <a:ln w="28575" cap="rnd">
              <a:solidFill>
                <a:schemeClr val="accent1"/>
              </a:solidFill>
              <a:round/>
            </a:ln>
            <a:effectLst/>
          </c:spPr>
          <c:marker>
            <c:symbol val="none"/>
          </c:marker>
          <c:cat>
            <c:numRef>
              <c:f>'HedgeBedarf+01'!$A$5:$A$205</c:f>
              <c:numCache>
                <c:formatCode>0.0</c:formatCode>
                <c:ptCount val="201"/>
                <c:pt idx="0">
                  <c:v>17000</c:v>
                </c:pt>
                <c:pt idx="1">
                  <c:v>16990</c:v>
                </c:pt>
                <c:pt idx="2">
                  <c:v>16980</c:v>
                </c:pt>
                <c:pt idx="3">
                  <c:v>16970</c:v>
                </c:pt>
                <c:pt idx="4">
                  <c:v>16960</c:v>
                </c:pt>
                <c:pt idx="5">
                  <c:v>16950</c:v>
                </c:pt>
                <c:pt idx="6">
                  <c:v>16940</c:v>
                </c:pt>
                <c:pt idx="7">
                  <c:v>16930</c:v>
                </c:pt>
                <c:pt idx="8">
                  <c:v>16920</c:v>
                </c:pt>
                <c:pt idx="9">
                  <c:v>16910</c:v>
                </c:pt>
                <c:pt idx="10">
                  <c:v>16900</c:v>
                </c:pt>
                <c:pt idx="11">
                  <c:v>16890</c:v>
                </c:pt>
                <c:pt idx="12">
                  <c:v>16880</c:v>
                </c:pt>
                <c:pt idx="13">
                  <c:v>16870</c:v>
                </c:pt>
                <c:pt idx="14">
                  <c:v>16860</c:v>
                </c:pt>
                <c:pt idx="15">
                  <c:v>16850</c:v>
                </c:pt>
                <c:pt idx="16">
                  <c:v>16840</c:v>
                </c:pt>
                <c:pt idx="17">
                  <c:v>16830</c:v>
                </c:pt>
                <c:pt idx="18">
                  <c:v>16820</c:v>
                </c:pt>
                <c:pt idx="19">
                  <c:v>16810</c:v>
                </c:pt>
                <c:pt idx="20">
                  <c:v>16800</c:v>
                </c:pt>
                <c:pt idx="21">
                  <c:v>16790</c:v>
                </c:pt>
                <c:pt idx="22">
                  <c:v>16780</c:v>
                </c:pt>
                <c:pt idx="23">
                  <c:v>16770</c:v>
                </c:pt>
                <c:pt idx="24">
                  <c:v>16760</c:v>
                </c:pt>
                <c:pt idx="25">
                  <c:v>16750</c:v>
                </c:pt>
                <c:pt idx="26">
                  <c:v>16740</c:v>
                </c:pt>
                <c:pt idx="27">
                  <c:v>16730</c:v>
                </c:pt>
                <c:pt idx="28">
                  <c:v>16720</c:v>
                </c:pt>
                <c:pt idx="29">
                  <c:v>16710</c:v>
                </c:pt>
                <c:pt idx="30">
                  <c:v>16700</c:v>
                </c:pt>
                <c:pt idx="31">
                  <c:v>16690</c:v>
                </c:pt>
                <c:pt idx="32">
                  <c:v>16680</c:v>
                </c:pt>
                <c:pt idx="33">
                  <c:v>16670</c:v>
                </c:pt>
                <c:pt idx="34">
                  <c:v>16660</c:v>
                </c:pt>
                <c:pt idx="35">
                  <c:v>16650</c:v>
                </c:pt>
                <c:pt idx="36">
                  <c:v>16640</c:v>
                </c:pt>
                <c:pt idx="37">
                  <c:v>16630</c:v>
                </c:pt>
                <c:pt idx="38">
                  <c:v>16620</c:v>
                </c:pt>
                <c:pt idx="39">
                  <c:v>16610</c:v>
                </c:pt>
                <c:pt idx="40">
                  <c:v>16600</c:v>
                </c:pt>
                <c:pt idx="41">
                  <c:v>16590</c:v>
                </c:pt>
                <c:pt idx="42">
                  <c:v>16580</c:v>
                </c:pt>
                <c:pt idx="43">
                  <c:v>16570</c:v>
                </c:pt>
                <c:pt idx="44">
                  <c:v>16560</c:v>
                </c:pt>
                <c:pt idx="45">
                  <c:v>16550</c:v>
                </c:pt>
                <c:pt idx="46">
                  <c:v>16540</c:v>
                </c:pt>
                <c:pt idx="47">
                  <c:v>16530</c:v>
                </c:pt>
                <c:pt idx="48">
                  <c:v>16520</c:v>
                </c:pt>
                <c:pt idx="49">
                  <c:v>16510</c:v>
                </c:pt>
                <c:pt idx="50">
                  <c:v>16500</c:v>
                </c:pt>
                <c:pt idx="51">
                  <c:v>16490</c:v>
                </c:pt>
                <c:pt idx="52">
                  <c:v>16480</c:v>
                </c:pt>
                <c:pt idx="53">
                  <c:v>16470</c:v>
                </c:pt>
                <c:pt idx="54">
                  <c:v>16460</c:v>
                </c:pt>
                <c:pt idx="55">
                  <c:v>16450</c:v>
                </c:pt>
                <c:pt idx="56">
                  <c:v>16440</c:v>
                </c:pt>
                <c:pt idx="57">
                  <c:v>16430</c:v>
                </c:pt>
                <c:pt idx="58">
                  <c:v>16420</c:v>
                </c:pt>
                <c:pt idx="59">
                  <c:v>16410</c:v>
                </c:pt>
                <c:pt idx="60">
                  <c:v>16400</c:v>
                </c:pt>
                <c:pt idx="61">
                  <c:v>16390</c:v>
                </c:pt>
                <c:pt idx="62">
                  <c:v>16380</c:v>
                </c:pt>
                <c:pt idx="63">
                  <c:v>16370</c:v>
                </c:pt>
                <c:pt idx="64">
                  <c:v>16360</c:v>
                </c:pt>
                <c:pt idx="65">
                  <c:v>16350</c:v>
                </c:pt>
                <c:pt idx="66">
                  <c:v>16340</c:v>
                </c:pt>
                <c:pt idx="67">
                  <c:v>16330</c:v>
                </c:pt>
                <c:pt idx="68">
                  <c:v>16320</c:v>
                </c:pt>
                <c:pt idx="69">
                  <c:v>16310</c:v>
                </c:pt>
                <c:pt idx="70">
                  <c:v>16300</c:v>
                </c:pt>
                <c:pt idx="71">
                  <c:v>16290</c:v>
                </c:pt>
                <c:pt idx="72">
                  <c:v>16280</c:v>
                </c:pt>
                <c:pt idx="73">
                  <c:v>16270</c:v>
                </c:pt>
                <c:pt idx="74">
                  <c:v>16260</c:v>
                </c:pt>
                <c:pt idx="75">
                  <c:v>16250</c:v>
                </c:pt>
                <c:pt idx="76">
                  <c:v>16240</c:v>
                </c:pt>
                <c:pt idx="77">
                  <c:v>16230</c:v>
                </c:pt>
                <c:pt idx="78">
                  <c:v>16220</c:v>
                </c:pt>
                <c:pt idx="79">
                  <c:v>16210</c:v>
                </c:pt>
                <c:pt idx="80">
                  <c:v>16200</c:v>
                </c:pt>
                <c:pt idx="81">
                  <c:v>16190</c:v>
                </c:pt>
                <c:pt idx="82">
                  <c:v>16180</c:v>
                </c:pt>
                <c:pt idx="83">
                  <c:v>16170</c:v>
                </c:pt>
                <c:pt idx="84">
                  <c:v>16160</c:v>
                </c:pt>
                <c:pt idx="85">
                  <c:v>16150</c:v>
                </c:pt>
                <c:pt idx="86">
                  <c:v>16140</c:v>
                </c:pt>
                <c:pt idx="87">
                  <c:v>16130</c:v>
                </c:pt>
                <c:pt idx="88">
                  <c:v>16120</c:v>
                </c:pt>
                <c:pt idx="89">
                  <c:v>16110</c:v>
                </c:pt>
                <c:pt idx="90">
                  <c:v>16100</c:v>
                </c:pt>
                <c:pt idx="91">
                  <c:v>16090</c:v>
                </c:pt>
                <c:pt idx="92">
                  <c:v>16080</c:v>
                </c:pt>
                <c:pt idx="93">
                  <c:v>16070</c:v>
                </c:pt>
                <c:pt idx="94">
                  <c:v>16060</c:v>
                </c:pt>
                <c:pt idx="95">
                  <c:v>16050</c:v>
                </c:pt>
                <c:pt idx="96">
                  <c:v>16040</c:v>
                </c:pt>
                <c:pt idx="97">
                  <c:v>16030</c:v>
                </c:pt>
                <c:pt idx="98">
                  <c:v>16020</c:v>
                </c:pt>
                <c:pt idx="99">
                  <c:v>16010</c:v>
                </c:pt>
                <c:pt idx="100">
                  <c:v>16000</c:v>
                </c:pt>
                <c:pt idx="101">
                  <c:v>15990</c:v>
                </c:pt>
                <c:pt idx="102">
                  <c:v>15980</c:v>
                </c:pt>
                <c:pt idx="103">
                  <c:v>15970</c:v>
                </c:pt>
                <c:pt idx="104">
                  <c:v>15960</c:v>
                </c:pt>
                <c:pt idx="105">
                  <c:v>15950</c:v>
                </c:pt>
                <c:pt idx="106">
                  <c:v>15940</c:v>
                </c:pt>
                <c:pt idx="107">
                  <c:v>15930</c:v>
                </c:pt>
                <c:pt idx="108">
                  <c:v>15920</c:v>
                </c:pt>
                <c:pt idx="109">
                  <c:v>15910</c:v>
                </c:pt>
                <c:pt idx="110">
                  <c:v>15900</c:v>
                </c:pt>
                <c:pt idx="111">
                  <c:v>15890</c:v>
                </c:pt>
                <c:pt idx="112">
                  <c:v>15880</c:v>
                </c:pt>
                <c:pt idx="113">
                  <c:v>15870</c:v>
                </c:pt>
                <c:pt idx="114">
                  <c:v>15860</c:v>
                </c:pt>
                <c:pt idx="115">
                  <c:v>15850</c:v>
                </c:pt>
                <c:pt idx="116">
                  <c:v>15840</c:v>
                </c:pt>
                <c:pt idx="117">
                  <c:v>15830</c:v>
                </c:pt>
                <c:pt idx="118">
                  <c:v>15820</c:v>
                </c:pt>
                <c:pt idx="119">
                  <c:v>15810</c:v>
                </c:pt>
                <c:pt idx="120">
                  <c:v>15800</c:v>
                </c:pt>
                <c:pt idx="121">
                  <c:v>15790</c:v>
                </c:pt>
                <c:pt idx="122">
                  <c:v>15780</c:v>
                </c:pt>
                <c:pt idx="123">
                  <c:v>15770</c:v>
                </c:pt>
                <c:pt idx="124">
                  <c:v>15760</c:v>
                </c:pt>
                <c:pt idx="125">
                  <c:v>15750</c:v>
                </c:pt>
                <c:pt idx="126">
                  <c:v>15740</c:v>
                </c:pt>
                <c:pt idx="127">
                  <c:v>15730</c:v>
                </c:pt>
                <c:pt idx="128">
                  <c:v>15720</c:v>
                </c:pt>
                <c:pt idx="129">
                  <c:v>15710</c:v>
                </c:pt>
                <c:pt idx="130">
                  <c:v>15700</c:v>
                </c:pt>
                <c:pt idx="131">
                  <c:v>15690</c:v>
                </c:pt>
                <c:pt idx="132">
                  <c:v>15680</c:v>
                </c:pt>
                <c:pt idx="133">
                  <c:v>15670</c:v>
                </c:pt>
                <c:pt idx="134">
                  <c:v>15660</c:v>
                </c:pt>
                <c:pt idx="135">
                  <c:v>15650</c:v>
                </c:pt>
                <c:pt idx="136">
                  <c:v>15640</c:v>
                </c:pt>
                <c:pt idx="137">
                  <c:v>15630</c:v>
                </c:pt>
                <c:pt idx="138">
                  <c:v>15620</c:v>
                </c:pt>
                <c:pt idx="139">
                  <c:v>15610</c:v>
                </c:pt>
                <c:pt idx="140">
                  <c:v>15600</c:v>
                </c:pt>
                <c:pt idx="141">
                  <c:v>15590</c:v>
                </c:pt>
                <c:pt idx="142">
                  <c:v>15580</c:v>
                </c:pt>
                <c:pt idx="143">
                  <c:v>15570</c:v>
                </c:pt>
                <c:pt idx="144">
                  <c:v>15560</c:v>
                </c:pt>
                <c:pt idx="145">
                  <c:v>15550</c:v>
                </c:pt>
                <c:pt idx="146">
                  <c:v>15540</c:v>
                </c:pt>
                <c:pt idx="147">
                  <c:v>15530</c:v>
                </c:pt>
                <c:pt idx="148">
                  <c:v>15520</c:v>
                </c:pt>
                <c:pt idx="149">
                  <c:v>15510</c:v>
                </c:pt>
                <c:pt idx="150">
                  <c:v>15500</c:v>
                </c:pt>
                <c:pt idx="151">
                  <c:v>15490</c:v>
                </c:pt>
                <c:pt idx="152">
                  <c:v>15480</c:v>
                </c:pt>
                <c:pt idx="153">
                  <c:v>15470</c:v>
                </c:pt>
                <c:pt idx="154">
                  <c:v>15460</c:v>
                </c:pt>
                <c:pt idx="155">
                  <c:v>15450</c:v>
                </c:pt>
                <c:pt idx="156">
                  <c:v>15440</c:v>
                </c:pt>
                <c:pt idx="157">
                  <c:v>15430</c:v>
                </c:pt>
                <c:pt idx="158">
                  <c:v>15420</c:v>
                </c:pt>
                <c:pt idx="159">
                  <c:v>15410</c:v>
                </c:pt>
                <c:pt idx="160">
                  <c:v>15400</c:v>
                </c:pt>
                <c:pt idx="161">
                  <c:v>15390</c:v>
                </c:pt>
                <c:pt idx="162">
                  <c:v>15380</c:v>
                </c:pt>
                <c:pt idx="163">
                  <c:v>15370</c:v>
                </c:pt>
                <c:pt idx="164">
                  <c:v>15360</c:v>
                </c:pt>
                <c:pt idx="165">
                  <c:v>15350</c:v>
                </c:pt>
                <c:pt idx="166">
                  <c:v>15340</c:v>
                </c:pt>
                <c:pt idx="167">
                  <c:v>15330</c:v>
                </c:pt>
                <c:pt idx="168">
                  <c:v>15320</c:v>
                </c:pt>
                <c:pt idx="169">
                  <c:v>15310</c:v>
                </c:pt>
                <c:pt idx="170">
                  <c:v>15300</c:v>
                </c:pt>
                <c:pt idx="171">
                  <c:v>15290</c:v>
                </c:pt>
                <c:pt idx="172">
                  <c:v>15280</c:v>
                </c:pt>
                <c:pt idx="173">
                  <c:v>15270</c:v>
                </c:pt>
                <c:pt idx="174">
                  <c:v>15260</c:v>
                </c:pt>
                <c:pt idx="175">
                  <c:v>15250</c:v>
                </c:pt>
                <c:pt idx="176">
                  <c:v>15240</c:v>
                </c:pt>
                <c:pt idx="177">
                  <c:v>15230</c:v>
                </c:pt>
                <c:pt idx="178">
                  <c:v>15220</c:v>
                </c:pt>
                <c:pt idx="179">
                  <c:v>15210</c:v>
                </c:pt>
                <c:pt idx="180">
                  <c:v>15200</c:v>
                </c:pt>
                <c:pt idx="181">
                  <c:v>15190</c:v>
                </c:pt>
                <c:pt idx="182">
                  <c:v>15180</c:v>
                </c:pt>
                <c:pt idx="183">
                  <c:v>15170</c:v>
                </c:pt>
                <c:pt idx="184">
                  <c:v>15160</c:v>
                </c:pt>
                <c:pt idx="185">
                  <c:v>15150</c:v>
                </c:pt>
                <c:pt idx="186">
                  <c:v>15140</c:v>
                </c:pt>
                <c:pt idx="187">
                  <c:v>15130</c:v>
                </c:pt>
                <c:pt idx="188">
                  <c:v>15120</c:v>
                </c:pt>
                <c:pt idx="189">
                  <c:v>15110</c:v>
                </c:pt>
                <c:pt idx="190">
                  <c:v>15100</c:v>
                </c:pt>
                <c:pt idx="191">
                  <c:v>15090</c:v>
                </c:pt>
                <c:pt idx="192">
                  <c:v>15080</c:v>
                </c:pt>
                <c:pt idx="193">
                  <c:v>15070</c:v>
                </c:pt>
                <c:pt idx="194">
                  <c:v>15060</c:v>
                </c:pt>
                <c:pt idx="195">
                  <c:v>15050</c:v>
                </c:pt>
                <c:pt idx="196">
                  <c:v>15040</c:v>
                </c:pt>
                <c:pt idx="197">
                  <c:v>15030</c:v>
                </c:pt>
                <c:pt idx="198">
                  <c:v>15020</c:v>
                </c:pt>
                <c:pt idx="199">
                  <c:v>15010</c:v>
                </c:pt>
                <c:pt idx="200">
                  <c:v>15000</c:v>
                </c:pt>
              </c:numCache>
            </c:numRef>
          </c:cat>
          <c:val>
            <c:numRef>
              <c:f>'HedgeBedarf+01'!$AR$5:$AR$205</c:f>
              <c:numCache>
                <c:formatCode>0.0</c:formatCode>
                <c:ptCount val="201"/>
                <c:pt idx="0">
                  <c:v>5.9585709956549264E-3</c:v>
                </c:pt>
                <c:pt idx="1">
                  <c:v>6.0822033107400895E-3</c:v>
                </c:pt>
                <c:pt idx="2">
                  <c:v>6.2079274157345807E-3</c:v>
                </c:pt>
                <c:pt idx="3">
                  <c:v>6.3357662785104296E-3</c:v>
                </c:pt>
                <c:pt idx="4">
                  <c:v>6.4657427945996049E-3</c:v>
                </c:pt>
                <c:pt idx="5">
                  <c:v>6.5978797766298638E-3</c:v>
                </c:pt>
                <c:pt idx="6">
                  <c:v>6.7321999435352702E-3</c:v>
                </c:pt>
                <c:pt idx="7">
                  <c:v>6.8687259095422558E-3</c:v>
                </c:pt>
                <c:pt idx="8">
                  <c:v>7.0074801729310176E-3</c:v>
                </c:pt>
                <c:pt idx="9">
                  <c:v>7.148485104573327E-3</c:v>
                </c:pt>
                <c:pt idx="10">
                  <c:v>7.2917629362480949E-3</c:v>
                </c:pt>
                <c:pt idx="11">
                  <c:v>7.4373357487349176E-3</c:v>
                </c:pt>
                <c:pt idx="12">
                  <c:v>7.5852254596874228E-3</c:v>
                </c:pt>
                <c:pt idx="13">
                  <c:v>7.7354538112880374E-3</c:v>
                </c:pt>
                <c:pt idx="14">
                  <c:v>7.8880423576851415E-3</c:v>
                </c:pt>
                <c:pt idx="15">
                  <c:v>8.0430124522151217E-3</c:v>
                </c:pt>
                <c:pt idx="16">
                  <c:v>8.2003852344106568E-3</c:v>
                </c:pt>
                <c:pt idx="17">
                  <c:v>8.3601816167984191E-3</c:v>
                </c:pt>
                <c:pt idx="18">
                  <c:v>8.5224222714875737E-3</c:v>
                </c:pt>
                <c:pt idx="19">
                  <c:v>8.6871276165521073E-3</c:v>
                </c:pt>
                <c:pt idx="20">
                  <c:v>8.8543178022103819E-3</c:v>
                </c:pt>
                <c:pt idx="21">
                  <c:v>9.0240126968040239E-3</c:v>
                </c:pt>
                <c:pt idx="22">
                  <c:v>9.196231872579768E-3</c:v>
                </c:pt>
                <c:pt idx="23">
                  <c:v>9.3709945912783844E-3</c:v>
                </c:pt>
                <c:pt idx="24">
                  <c:v>9.5483197895332769E-3</c:v>
                </c:pt>
                <c:pt idx="25">
                  <c:v>9.7282260640833267E-3</c:v>
                </c:pt>
                <c:pt idx="26">
                  <c:v>9.9107316568044709E-3</c:v>
                </c:pt>
                <c:pt idx="27">
                  <c:v>1.0095854439563557E-2</c:v>
                </c:pt>
                <c:pt idx="28">
                  <c:v>1.0283611898899507E-2</c:v>
                </c:pt>
                <c:pt idx="29">
                  <c:v>1.0474021120537231E-2</c:v>
                </c:pt>
                <c:pt idx="30">
                  <c:v>1.0667098773738269E-2</c:v>
                </c:pt>
                <c:pt idx="31">
                  <c:v>1.0862861095494156E-2</c:v>
                </c:pt>
                <c:pt idx="32">
                  <c:v>1.1061323874568476E-2</c:v>
                </c:pt>
                <c:pt idx="33">
                  <c:v>1.1262502435392471E-2</c:v>
                </c:pt>
                <c:pt idx="34">
                  <c:v>1.146641162182079E-2</c:v>
                </c:pt>
                <c:pt idx="35">
                  <c:v>1.1673065780754206E-2</c:v>
                </c:pt>
                <c:pt idx="36">
                  <c:v>1.1882478745634853E-2</c:v>
                </c:pt>
                <c:pt idx="37">
                  <c:v>1.2094663819821222E-2</c:v>
                </c:pt>
                <c:pt idx="38">
                  <c:v>1.2309633759850766E-2</c:v>
                </c:pt>
                <c:pt idx="39">
                  <c:v>1.2527400758596045E-2</c:v>
                </c:pt>
                <c:pt idx="40">
                  <c:v>1.2747976428322778E-2</c:v>
                </c:pt>
                <c:pt idx="41">
                  <c:v>1.2971371783658059E-2</c:v>
                </c:pt>
                <c:pt idx="42">
                  <c:v>1.3197597224475801E-2</c:v>
                </c:pt>
                <c:pt idx="43">
                  <c:v>1.3426662518708127E-2</c:v>
                </c:pt>
                <c:pt idx="44">
                  <c:v>1.3658576785092091E-2</c:v>
                </c:pt>
                <c:pt idx="45">
                  <c:v>1.3893348475859249E-2</c:v>
                </c:pt>
                <c:pt idx="46">
                  <c:v>1.4130985359377814E-2</c:v>
                </c:pt>
                <c:pt idx="47">
                  <c:v>1.4371494502757357E-2</c:v>
                </c:pt>
                <c:pt idx="48">
                  <c:v>1.4614882254424333E-2</c:v>
                </c:pt>
                <c:pt idx="49">
                  <c:v>1.4861154226679E-2</c:v>
                </c:pt>
                <c:pt idx="50">
                  <c:v>1.5110315278244395E-2</c:v>
                </c:pt>
                <c:pt idx="51">
                  <c:v>1.5362369496816339E-2</c:v>
                </c:pt>
                <c:pt idx="52">
                  <c:v>1.5617320181625793E-2</c:v>
                </c:pt>
                <c:pt idx="53">
                  <c:v>1.5875169826024976E-2</c:v>
                </c:pt>
                <c:pt idx="54">
                  <c:v>1.6135920100106966E-2</c:v>
                </c:pt>
                <c:pt idx="55">
                  <c:v>1.6399571833370631E-2</c:v>
                </c:pt>
                <c:pt idx="56">
                  <c:v>1.6666124997443195E-2</c:v>
                </c:pt>
                <c:pt idx="57">
                  <c:v>1.693557868887079E-2</c:v>
                </c:pt>
                <c:pt idx="58">
                  <c:v>1.7207931111989452E-2</c:v>
                </c:pt>
                <c:pt idx="59">
                  <c:v>1.7483179561889602E-2</c:v>
                </c:pt>
                <c:pt idx="60">
                  <c:v>1.7761320407484883E-2</c:v>
                </c:pt>
                <c:pt idx="61">
                  <c:v>1.8042349074698625E-2</c:v>
                </c:pt>
                <c:pt idx="62">
                  <c:v>1.8326260029781535E-2</c:v>
                </c:pt>
                <c:pt idx="63">
                  <c:v>1.8613046762771934E-2</c:v>
                </c:pt>
                <c:pt idx="64">
                  <c:v>1.8902701771112609E-2</c:v>
                </c:pt>
                <c:pt idx="65">
                  <c:v>1.9195216543438288E-2</c:v>
                </c:pt>
                <c:pt idx="66">
                  <c:v>1.9490581543545771E-2</c:v>
                </c:pt>
                <c:pt idx="67">
                  <c:v>1.9788786194561057E-2</c:v>
                </c:pt>
                <c:pt idx="68">
                  <c:v>2.0089818863318266E-2</c:v>
                </c:pt>
                <c:pt idx="69">
                  <c:v>2.0393666844962736E-2</c:v>
                </c:pt>
                <c:pt idx="70">
                  <c:v>2.0700316347792964E-2</c:v>
                </c:pt>
                <c:pt idx="71">
                  <c:v>2.1009752478356965E-2</c:v>
                </c:pt>
                <c:pt idx="72">
                  <c:v>2.1321959226815408E-2</c:v>
                </c:pt>
                <c:pt idx="73">
                  <c:v>2.1636919452587104E-2</c:v>
                </c:pt>
                <c:pt idx="74">
                  <c:v>2.1954614870292207E-2</c:v>
                </c:pt>
                <c:pt idx="75">
                  <c:v>2.2275026036006344E-2</c:v>
                </c:pt>
                <c:pt idx="76">
                  <c:v>2.2598132333841066E-2</c:v>
                </c:pt>
                <c:pt idx="77">
                  <c:v>2.2923911962866823E-2</c:v>
                </c:pt>
                <c:pt idx="78">
                  <c:v>2.3252341924391268E-2</c:v>
                </c:pt>
                <c:pt idx="79">
                  <c:v>2.35833980096091E-2</c:v>
                </c:pt>
                <c:pt idx="80">
                  <c:v>2.3917054787639343E-2</c:v>
                </c:pt>
                <c:pt idx="81">
                  <c:v>2.4253285593963444E-2</c:v>
                </c:pt>
                <c:pt idx="82">
                  <c:v>2.4592062519280099E-2</c:v>
                </c:pt>
                <c:pt idx="83">
                  <c:v>2.4933356398793079E-2</c:v>
                </c:pt>
                <c:pt idx="84">
                  <c:v>2.5277136801945356E-2</c:v>
                </c:pt>
                <c:pt idx="85">
                  <c:v>2.5623372022615425E-2</c:v>
                </c:pt>
                <c:pt idx="86">
                  <c:v>2.5972029069792235E-2</c:v>
                </c:pt>
                <c:pt idx="87">
                  <c:v>2.6323073658741602E-2</c:v>
                </c:pt>
                <c:pt idx="88">
                  <c:v>2.6676470202680297E-2</c:v>
                </c:pt>
                <c:pt idx="89">
                  <c:v>2.7032181804973805E-2</c:v>
                </c:pt>
                <c:pt idx="90">
                  <c:v>2.7390170251870443E-2</c:v>
                </c:pt>
                <c:pt idx="91">
                  <c:v>2.7750396005788026E-2</c:v>
                </c:pt>
                <c:pt idx="92">
                  <c:v>2.8112818199168436E-2</c:v>
                </c:pt>
                <c:pt idx="93">
                  <c:v>2.8477394628912883E-2</c:v>
                </c:pt>
                <c:pt idx="94">
                  <c:v>2.884408175141322E-2</c:v>
                </c:pt>
                <c:pt idx="95">
                  <c:v>2.9212834678194761E-2</c:v>
                </c:pt>
                <c:pt idx="96">
                  <c:v>2.9583607172182447E-2</c:v>
                </c:pt>
                <c:pt idx="97">
                  <c:v>2.9956351644605628E-2</c:v>
                </c:pt>
                <c:pt idx="98">
                  <c:v>3.0331019152556073E-2</c:v>
                </c:pt>
                <c:pt idx="99">
                  <c:v>3.0707559397210753E-2</c:v>
                </c:pt>
                <c:pt idx="100">
                  <c:v>3.1085920722733661E-2</c:v>
                </c:pt>
                <c:pt idx="101">
                  <c:v>3.1466050115870961E-2</c:v>
                </c:pt>
                <c:pt idx="102">
                  <c:v>3.1847893206250019E-2</c:v>
                </c:pt>
                <c:pt idx="103">
                  <c:v>3.2231394267395977E-2</c:v>
                </c:pt>
                <c:pt idx="104">
                  <c:v>3.2616496218479243E-2</c:v>
                </c:pt>
                <c:pt idx="105">
                  <c:v>3.3003140626803526E-2</c:v>
                </c:pt>
                <c:pt idx="106">
                  <c:v>3.339126771104732E-2</c:v>
                </c:pt>
                <c:pt idx="107">
                  <c:v>3.3780816345271067E-2</c:v>
                </c:pt>
                <c:pt idx="108">
                  <c:v>3.417172406369872E-2</c:v>
                </c:pt>
                <c:pt idx="109">
                  <c:v>3.4563927066285485E-2</c:v>
                </c:pt>
                <c:pt idx="110">
                  <c:v>3.4957360225082827E-2</c:v>
                </c:pt>
                <c:pt idx="111">
                  <c:v>3.535195709140846E-2</c:v>
                </c:pt>
                <c:pt idx="112">
                  <c:v>3.5747649903831551E-2</c:v>
                </c:pt>
                <c:pt idx="113">
                  <c:v>3.6144369596983451E-2</c:v>
                </c:pt>
                <c:pt idx="114">
                  <c:v>3.6542045811199762E-2</c:v>
                </c:pt>
                <c:pt idx="115">
                  <c:v>3.694060690300327E-2</c:v>
                </c:pt>
                <c:pt idx="116">
                  <c:v>3.7339979956435933E-2</c:v>
                </c:pt>
                <c:pt idx="117">
                  <c:v>3.7740090795245047E-2</c:v>
                </c:pt>
                <c:pt idx="118">
                  <c:v>3.8140863995930877E-2</c:v>
                </c:pt>
                <c:pt idx="119">
                  <c:v>3.8542222901663002E-2</c:v>
                </c:pt>
                <c:pt idx="120">
                  <c:v>3.8944089637068552E-2</c:v>
                </c:pt>
                <c:pt idx="121">
                  <c:v>3.9346385123898035E-2</c:v>
                </c:pt>
                <c:pt idx="122">
                  <c:v>3.9749029097574523E-2</c:v>
                </c:pt>
                <c:pt idx="123">
                  <c:v>4.0151940124627306E-2</c:v>
                </c:pt>
                <c:pt idx="124">
                  <c:v>4.0555035621014354E-2</c:v>
                </c:pt>
                <c:pt idx="125">
                  <c:v>4.0958231871337153E-2</c:v>
                </c:pt>
                <c:pt idx="126">
                  <c:v>4.1361444048947545E-2</c:v>
                </c:pt>
                <c:pt idx="127">
                  <c:v>4.1764586236948606E-2</c:v>
                </c:pt>
                <c:pt idx="128">
                  <c:v>4.216757145009175E-2</c:v>
                </c:pt>
                <c:pt idx="129">
                  <c:v>4.2570311657567014E-2</c:v>
                </c:pt>
                <c:pt idx="130">
                  <c:v>4.2972717806687384E-2</c:v>
                </c:pt>
                <c:pt idx="131">
                  <c:v>4.3374699847466593E-2</c:v>
                </c:pt>
                <c:pt idx="132">
                  <c:v>4.3776166758085641E-2</c:v>
                </c:pt>
                <c:pt idx="133">
                  <c:v>4.417702657124685E-2</c:v>
                </c:pt>
                <c:pt idx="134">
                  <c:v>4.457718640141238E-2</c:v>
                </c:pt>
                <c:pt idx="135">
                  <c:v>4.4976552472920955E-2</c:v>
                </c:pt>
                <c:pt idx="136">
                  <c:v>4.5375030148978548E-2</c:v>
                </c:pt>
                <c:pt idx="137">
                  <c:v>4.5772523961518555E-2</c:v>
                </c:pt>
                <c:pt idx="138">
                  <c:v>4.616893764192237E-2</c:v>
                </c:pt>
                <c:pt idx="139">
                  <c:v>4.6564174152594902E-2</c:v>
                </c:pt>
                <c:pt idx="140">
                  <c:v>4.6958135719385626E-2</c:v>
                </c:pt>
                <c:pt idx="141">
                  <c:v>4.7350723864847982E-2</c:v>
                </c:pt>
                <c:pt idx="142">
                  <c:v>4.77418394423254E-2</c:v>
                </c:pt>
                <c:pt idx="143">
                  <c:v>4.8131382670854407E-2</c:v>
                </c:pt>
                <c:pt idx="144">
                  <c:v>4.8519253170874563E-2</c:v>
                </c:pt>
                <c:pt idx="145">
                  <c:v>4.8905350000731429E-2</c:v>
                </c:pt>
                <c:pt idx="146">
                  <c:v>4.9289571693960275E-2</c:v>
                </c:pt>
                <c:pt idx="147">
                  <c:v>4.9671816297338585E-2</c:v>
                </c:pt>
                <c:pt idx="148">
                  <c:v>5.0051981409690208E-2</c:v>
                </c:pt>
                <c:pt idx="149">
                  <c:v>5.0429964221427516E-2</c:v>
                </c:pt>
                <c:pt idx="150">
                  <c:v>5.0805661554816493E-2</c:v>
                </c:pt>
                <c:pt idx="151">
                  <c:v>5.1178969904945637E-2</c:v>
                </c:pt>
                <c:pt idx="152">
                  <c:v>5.154978548138256E-2</c:v>
                </c:pt>
                <c:pt idx="153">
                  <c:v>5.1918004250500714E-2</c:v>
                </c:pt>
                <c:pt idx="154">
                  <c:v>5.2283521978455129E-2</c:v>
                </c:pt>
                <c:pt idx="155">
                  <c:v>5.2646234274788227E-2</c:v>
                </c:pt>
                <c:pt idx="156">
                  <c:v>5.3006036636646395E-2</c:v>
                </c:pt>
                <c:pt idx="157">
                  <c:v>5.3362824493583164E-2</c:v>
                </c:pt>
                <c:pt idx="158">
                  <c:v>5.37164932529288E-2</c:v>
                </c:pt>
                <c:pt idx="159">
                  <c:v>5.4066938345703433E-2</c:v>
                </c:pt>
                <c:pt idx="160">
                  <c:v>5.4414055273048767E-2</c:v>
                </c:pt>
                <c:pt idx="161">
                  <c:v>5.4757739653154558E-2</c:v>
                </c:pt>
                <c:pt idx="162">
                  <c:v>5.5097887268656054E-2</c:v>
                </c:pt>
                <c:pt idx="163">
                  <c:v>5.5434394114474407E-2</c:v>
                </c:pt>
                <c:pt idx="164">
                  <c:v>5.5767156446074675E-2</c:v>
                </c:pt>
                <c:pt idx="165">
                  <c:v>5.6096070828115283E-2</c:v>
                </c:pt>
                <c:pt idx="166">
                  <c:v>5.6421034183458875E-2</c:v>
                </c:pt>
                <c:pt idx="167">
                  <c:v>5.6741943842517628E-2</c:v>
                </c:pt>
                <c:pt idx="168">
                  <c:v>5.7058697592904259E-2</c:v>
                </c:pt>
                <c:pt idx="169">
                  <c:v>5.7371193729357617E-2</c:v>
                </c:pt>
                <c:pt idx="170">
                  <c:v>5.7679331103913191E-2</c:v>
                </c:pt>
                <c:pt idx="171">
                  <c:v>5.7983009176288812E-2</c:v>
                </c:pt>
                <c:pt idx="172">
                  <c:v>5.8282128064452224E-2</c:v>
                </c:pt>
                <c:pt idx="173">
                  <c:v>5.857658859533936E-2</c:v>
                </c:pt>
                <c:pt idx="174">
                  <c:v>5.8866292355692039E-2</c:v>
                </c:pt>
                <c:pt idx="175">
                  <c:v>5.9151141742979987E-2</c:v>
                </c:pt>
                <c:pt idx="176">
                  <c:v>5.9431040016375072E-2</c:v>
                </c:pt>
                <c:pt idx="177">
                  <c:v>5.970589134774433E-2</c:v>
                </c:pt>
                <c:pt idx="178">
                  <c:v>5.9975600872626302E-2</c:v>
                </c:pt>
                <c:pt idx="179">
                  <c:v>6.0240074741156294E-2</c:v>
                </c:pt>
                <c:pt idx="180">
                  <c:v>6.0499220168906895E-2</c:v>
                </c:pt>
                <c:pt idx="181">
                  <c:v>6.0752945487606416E-2</c:v>
                </c:pt>
                <c:pt idx="182">
                  <c:v>6.1001160195700642E-2</c:v>
                </c:pt>
                <c:pt idx="183">
                  <c:v>6.1243775008722412E-2</c:v>
                </c:pt>
                <c:pt idx="184">
                  <c:v>6.1480701909431681E-2</c:v>
                </c:pt>
                <c:pt idx="185">
                  <c:v>6.1711854197690173E-2</c:v>
                </c:pt>
                <c:pt idx="186">
                  <c:v>6.1937146540034724E-2</c:v>
                </c:pt>
                <c:pt idx="187">
                  <c:v>6.2156495018911261E-2</c:v>
                </c:pt>
                <c:pt idx="188">
                  <c:v>6.2369817181533206E-2</c:v>
                </c:pt>
                <c:pt idx="189">
                  <c:v>6.257703208832778E-2</c:v>
                </c:pt>
                <c:pt idx="190">
                  <c:v>6.2778060360932225E-2</c:v>
                </c:pt>
                <c:pt idx="191">
                  <c:v>6.2972824229703253E-2</c:v>
                </c:pt>
                <c:pt idx="192">
                  <c:v>6.3161247580703156E-2</c:v>
                </c:pt>
                <c:pt idx="193">
                  <c:v>6.3343256002124732E-2</c:v>
                </c:pt>
                <c:pt idx="194">
                  <c:v>6.3518776830118293E-2</c:v>
                </c:pt>
                <c:pt idx="195">
                  <c:v>6.3687739193984599E-2</c:v>
                </c:pt>
                <c:pt idx="196">
                  <c:v>6.3850074060695997E-2</c:v>
                </c:pt>
                <c:pt idx="197">
                  <c:v>6.4005714278709644E-2</c:v>
                </c:pt>
                <c:pt idx="198">
                  <c:v>6.4154594621037064E-2</c:v>
                </c:pt>
                <c:pt idx="199">
                  <c:v>6.429665182753283E-2</c:v>
                </c:pt>
                <c:pt idx="200">
                  <c:v>6.4431824646367625E-2</c:v>
                </c:pt>
              </c:numCache>
            </c:numRef>
          </c:val>
          <c:smooth val="0"/>
          <c:extLst>
            <c:ext xmlns:c16="http://schemas.microsoft.com/office/drawing/2014/chart" uri="{C3380CC4-5D6E-409C-BE32-E72D297353CC}">
              <c16:uniqueId val="{00000000-748E-4F19-81C2-52FA1A7C690E}"/>
            </c:ext>
          </c:extLst>
        </c:ser>
        <c:dLbls>
          <c:showLegendKey val="0"/>
          <c:showVal val="0"/>
          <c:showCatName val="0"/>
          <c:showSerName val="0"/>
          <c:showPercent val="0"/>
          <c:showBubbleSize val="0"/>
        </c:dLbls>
        <c:smooth val="0"/>
        <c:axId val="2104905999"/>
        <c:axId val="2098946159"/>
      </c:lineChart>
      <c:catAx>
        <c:axId val="2104905999"/>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098946159"/>
        <c:crosses val="autoZero"/>
        <c:auto val="1"/>
        <c:lblAlgn val="ctr"/>
        <c:lblOffset val="100"/>
        <c:noMultiLvlLbl val="0"/>
      </c:catAx>
      <c:valAx>
        <c:axId val="209894615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21049059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3BB02D9-68B0-4A01-A23D-0AEA01FE0749}">
  <sheetPr codeName="Diagramm1"/>
  <sheetViews>
    <sheetView zoomScale="92" workbookViewId="0" zoomToFit="1"/>
  </sheetViews>
  <pageMargins left="0.7" right="0.7" top="0.78740157499999996" bottom="0.78740157499999996" header="0.3" footer="0.3"/>
  <pageSetup paperSize="9"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3DCCCF1-44DE-4471-962A-0B11D1053BFF}">
  <sheetPr codeName="Diagramm2"/>
  <sheetViews>
    <sheetView zoomScale="92" workbookViewId="0" zoomToFit="1"/>
  </sheetViews>
  <pageMargins left="0.7" right="0.7" top="0.78740157499999996" bottom="0.78740157499999996" header="0.3" footer="0.3"/>
  <pageSetup paperSize="9" orientation="landscape" r:id="rId1"/>
  <drawing r:id="rId2"/>
</chartsheet>
</file>

<file path=xl/drawings/_rels/drawing4.xml.rels><?xml version="1.0" encoding="UTF-8" standalone="yes"?>
<Relationships xmlns="http://schemas.openxmlformats.org/package/2006/relationships"><Relationship Id="rId1" Type="http://schemas.openxmlformats.org/officeDocument/2006/relationships/image" Target="../media/image13.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image" Target="../media/image9.emf"/><Relationship Id="rId7" Type="http://schemas.openxmlformats.org/officeDocument/2006/relationships/image" Target="../media/image5.emf"/><Relationship Id="rId12" Type="http://schemas.openxmlformats.org/officeDocument/2006/relationships/image" Target="../media/image1.emf"/><Relationship Id="rId2" Type="http://schemas.openxmlformats.org/officeDocument/2006/relationships/image" Target="../media/image10.emf"/><Relationship Id="rId1" Type="http://schemas.openxmlformats.org/officeDocument/2006/relationships/image" Target="../media/image11.emf"/><Relationship Id="rId6" Type="http://schemas.openxmlformats.org/officeDocument/2006/relationships/image" Target="../media/image6.emf"/><Relationship Id="rId11" Type="http://schemas.openxmlformats.org/officeDocument/2006/relationships/image" Target="../media/image2.emf"/><Relationship Id="rId5" Type="http://schemas.openxmlformats.org/officeDocument/2006/relationships/image" Target="../media/image7.emf"/><Relationship Id="rId10" Type="http://schemas.openxmlformats.org/officeDocument/2006/relationships/image" Target="../media/image3.emf"/><Relationship Id="rId4" Type="http://schemas.openxmlformats.org/officeDocument/2006/relationships/image" Target="../media/image8.emf"/><Relationship Id="rId9"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xdr:twoCellAnchor>
    <xdr:from>
      <xdr:col>3</xdr:col>
      <xdr:colOff>742950</xdr:colOff>
      <xdr:row>4</xdr:row>
      <xdr:rowOff>0</xdr:rowOff>
    </xdr:from>
    <xdr:to>
      <xdr:col>8</xdr:col>
      <xdr:colOff>314325</xdr:colOff>
      <xdr:row>5</xdr:row>
      <xdr:rowOff>28575</xdr:rowOff>
    </xdr:to>
    <xdr:cxnSp macro="">
      <xdr:nvCxnSpPr>
        <xdr:cNvPr id="2" name="Gerader Verbinder 1">
          <a:extLst>
            <a:ext uri="{FF2B5EF4-FFF2-40B4-BE49-F238E27FC236}">
              <a16:creationId xmlns:a16="http://schemas.microsoft.com/office/drawing/2014/main" id="{00000000-0008-0000-0100-000002000000}"/>
            </a:ext>
          </a:extLst>
        </xdr:cNvPr>
        <xdr:cNvCxnSpPr/>
      </xdr:nvCxnSpPr>
      <xdr:spPr>
        <a:xfrm flipV="1">
          <a:off x="3028950" y="1009650"/>
          <a:ext cx="3381375" cy="2667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742950</xdr:colOff>
      <xdr:row>4</xdr:row>
      <xdr:rowOff>19050</xdr:rowOff>
    </xdr:from>
    <xdr:to>
      <xdr:col>6</xdr:col>
      <xdr:colOff>47625</xdr:colOff>
      <xdr:row>5</xdr:row>
      <xdr:rowOff>28575</xdr:rowOff>
    </xdr:to>
    <xdr:cxnSp macro="">
      <xdr:nvCxnSpPr>
        <xdr:cNvPr id="2" name="Gerader Verbinder 1">
          <a:extLst>
            <a:ext uri="{FF2B5EF4-FFF2-40B4-BE49-F238E27FC236}">
              <a16:creationId xmlns:a16="http://schemas.microsoft.com/office/drawing/2014/main" id="{00000000-0008-0000-0200-000002000000}"/>
            </a:ext>
          </a:extLst>
        </xdr:cNvPr>
        <xdr:cNvCxnSpPr/>
      </xdr:nvCxnSpPr>
      <xdr:spPr>
        <a:xfrm flipV="1">
          <a:off x="3028950" y="1028700"/>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752475</xdr:colOff>
      <xdr:row>14</xdr:row>
      <xdr:rowOff>28575</xdr:rowOff>
    </xdr:from>
    <xdr:to>
      <xdr:col>6</xdr:col>
      <xdr:colOff>57150</xdr:colOff>
      <xdr:row>15</xdr:row>
      <xdr:rowOff>38100</xdr:rowOff>
    </xdr:to>
    <xdr:cxnSp macro="">
      <xdr:nvCxnSpPr>
        <xdr:cNvPr id="3" name="Gerader Verbinder 2">
          <a:extLst>
            <a:ext uri="{FF2B5EF4-FFF2-40B4-BE49-F238E27FC236}">
              <a16:creationId xmlns:a16="http://schemas.microsoft.com/office/drawing/2014/main" id="{00000000-0008-0000-0200-000003000000}"/>
            </a:ext>
          </a:extLst>
        </xdr:cNvPr>
        <xdr:cNvCxnSpPr/>
      </xdr:nvCxnSpPr>
      <xdr:spPr>
        <a:xfrm flipV="1">
          <a:off x="3038475" y="3514725"/>
          <a:ext cx="1590675" cy="24765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2</xdr:row>
          <xdr:rowOff>95250</xdr:rowOff>
        </xdr:from>
        <xdr:to>
          <xdr:col>12</xdr:col>
          <xdr:colOff>19050</xdr:colOff>
          <xdr:row>3</xdr:row>
          <xdr:rowOff>276225</xdr:rowOff>
        </xdr:to>
        <xdr:sp macro="" textlink="">
          <xdr:nvSpPr>
            <xdr:cNvPr id="2049" name="Start"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0</xdr:row>
          <xdr:rowOff>104775</xdr:rowOff>
        </xdr:from>
        <xdr:to>
          <xdr:col>11</xdr:col>
          <xdr:colOff>781050</xdr:colOff>
          <xdr:row>0</xdr:row>
          <xdr:rowOff>466725</xdr:rowOff>
        </xdr:to>
        <xdr:sp macro="" textlink="">
          <xdr:nvSpPr>
            <xdr:cNvPr id="2050" name="AbfragenDatumUpdaten"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0</xdr:row>
          <xdr:rowOff>628650</xdr:rowOff>
        </xdr:from>
        <xdr:to>
          <xdr:col>12</xdr:col>
          <xdr:colOff>19050</xdr:colOff>
          <xdr:row>2</xdr:row>
          <xdr:rowOff>0</xdr:rowOff>
        </xdr:to>
        <xdr:sp macro="" textlink="">
          <xdr:nvSpPr>
            <xdr:cNvPr id="2051" name="BoersenAbfrage"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752475</xdr:colOff>
          <xdr:row>0</xdr:row>
          <xdr:rowOff>609600</xdr:rowOff>
        </xdr:from>
        <xdr:to>
          <xdr:col>35</xdr:col>
          <xdr:colOff>285750</xdr:colOff>
          <xdr:row>2</xdr:row>
          <xdr:rowOff>85725</xdr:rowOff>
        </xdr:to>
        <xdr:sp macro="" textlink="">
          <xdr:nvSpPr>
            <xdr:cNvPr id="2052" name="Hedge"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0</xdr:colOff>
          <xdr:row>4</xdr:row>
          <xdr:rowOff>200025</xdr:rowOff>
        </xdr:from>
        <xdr:to>
          <xdr:col>35</xdr:col>
          <xdr:colOff>304800</xdr:colOff>
          <xdr:row>6</xdr:row>
          <xdr:rowOff>219075</xdr:rowOff>
        </xdr:to>
        <xdr:sp macro="" textlink="">
          <xdr:nvSpPr>
            <xdr:cNvPr id="2053" name="VorletzterHandelsTag"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723900</xdr:colOff>
          <xdr:row>2</xdr:row>
          <xdr:rowOff>152400</xdr:rowOff>
        </xdr:from>
        <xdr:to>
          <xdr:col>35</xdr:col>
          <xdr:colOff>257175</xdr:colOff>
          <xdr:row>4</xdr:row>
          <xdr:rowOff>104775</xdr:rowOff>
        </xdr:to>
        <xdr:sp macro="" textlink="">
          <xdr:nvSpPr>
            <xdr:cNvPr id="2054" name="InterimsUeberHaenge"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176895</xdr:colOff>
      <xdr:row>0</xdr:row>
      <xdr:rowOff>680357</xdr:rowOff>
    </xdr:from>
    <xdr:to>
      <xdr:col>9</xdr:col>
      <xdr:colOff>721180</xdr:colOff>
      <xdr:row>1</xdr:row>
      <xdr:rowOff>163286</xdr:rowOff>
    </xdr:to>
    <xdr:sp macro="" textlink="">
      <xdr:nvSpPr>
        <xdr:cNvPr id="2" name="Pfeil: nach rechts 1">
          <a:extLst>
            <a:ext uri="{FF2B5EF4-FFF2-40B4-BE49-F238E27FC236}">
              <a16:creationId xmlns:a16="http://schemas.microsoft.com/office/drawing/2014/main" id="{00000000-0008-0000-0300-000002000000}"/>
            </a:ext>
          </a:extLst>
        </xdr:cNvPr>
        <xdr:cNvSpPr/>
      </xdr:nvSpPr>
      <xdr:spPr>
        <a:xfrm>
          <a:off x="7130145" y="680357"/>
          <a:ext cx="544285" cy="258536"/>
        </a:xfrm>
        <a:prstGeom prst="rightArrow">
          <a:avLst/>
        </a:prstGeom>
        <a:solidFill>
          <a:srgbClr val="FFC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4</xdr:row>
          <xdr:rowOff>180975</xdr:rowOff>
        </xdr:from>
        <xdr:to>
          <xdr:col>12</xdr:col>
          <xdr:colOff>19050</xdr:colOff>
          <xdr:row>6</xdr:row>
          <xdr:rowOff>171450</xdr:rowOff>
        </xdr:to>
        <xdr:sp macro="" textlink="">
          <xdr:nvSpPr>
            <xdr:cNvPr id="2055" name="PDF"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933450</xdr:colOff>
          <xdr:row>0</xdr:row>
          <xdr:rowOff>123825</xdr:rowOff>
        </xdr:from>
        <xdr:to>
          <xdr:col>16</xdr:col>
          <xdr:colOff>123825</xdr:colOff>
          <xdr:row>0</xdr:row>
          <xdr:rowOff>495300</xdr:rowOff>
        </xdr:to>
        <xdr:sp macro="" textlink="">
          <xdr:nvSpPr>
            <xdr:cNvPr id="2056" name="Pdf_Verfall"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9525</xdr:colOff>
          <xdr:row>0</xdr:row>
          <xdr:rowOff>123825</xdr:rowOff>
        </xdr:from>
        <xdr:to>
          <xdr:col>21</xdr:col>
          <xdr:colOff>419100</xdr:colOff>
          <xdr:row>0</xdr:row>
          <xdr:rowOff>495300</xdr:rowOff>
        </xdr:to>
        <xdr:sp macro="" textlink="">
          <xdr:nvSpPr>
            <xdr:cNvPr id="2057" name="KontrakteUpdaten"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xdr:colOff>
          <xdr:row>0</xdr:row>
          <xdr:rowOff>104775</xdr:rowOff>
        </xdr:from>
        <xdr:to>
          <xdr:col>35</xdr:col>
          <xdr:colOff>276225</xdr:colOff>
          <xdr:row>0</xdr:row>
          <xdr:rowOff>552450</xdr:rowOff>
        </xdr:to>
        <xdr:sp macro="" textlink="">
          <xdr:nvSpPr>
            <xdr:cNvPr id="2058" name="VerfallsWoche"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5</xdr:row>
          <xdr:rowOff>28575</xdr:rowOff>
        </xdr:from>
        <xdr:to>
          <xdr:col>13</xdr:col>
          <xdr:colOff>28575</xdr:colOff>
          <xdr:row>6</xdr:row>
          <xdr:rowOff>200025</xdr:rowOff>
        </xdr:to>
        <xdr:sp macro="" textlink="">
          <xdr:nvSpPr>
            <xdr:cNvPr id="2059" name="Prof"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6</xdr:row>
          <xdr:rowOff>285750</xdr:rowOff>
        </xdr:from>
        <xdr:to>
          <xdr:col>13</xdr:col>
          <xdr:colOff>19050</xdr:colOff>
          <xdr:row>8</xdr:row>
          <xdr:rowOff>85725</xdr:rowOff>
        </xdr:to>
        <xdr:sp macro="" textlink="">
          <xdr:nvSpPr>
            <xdr:cNvPr id="2060" name="MailButton"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4</xdr:row>
      <xdr:rowOff>0</xdr:rowOff>
    </xdr:from>
    <xdr:to>
      <xdr:col>8</xdr:col>
      <xdr:colOff>420419</xdr:colOff>
      <xdr:row>19</xdr:row>
      <xdr:rowOff>40821</xdr:rowOff>
    </xdr:to>
    <xdr:pic>
      <xdr:nvPicPr>
        <xdr:cNvPr id="2" name="Grafik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347107" y="762000"/>
          <a:ext cx="5754419" cy="289832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1050925</xdr:colOff>
      <xdr:row>6</xdr:row>
      <xdr:rowOff>190500</xdr:rowOff>
    </xdr:from>
    <xdr:to>
      <xdr:col>8</xdr:col>
      <xdr:colOff>730250</xdr:colOff>
      <xdr:row>51</xdr:row>
      <xdr:rowOff>31751</xdr:rowOff>
    </xdr:to>
    <xdr:graphicFrame macro="">
      <xdr:nvGraphicFramePr>
        <xdr:cNvPr id="2" name="Diagramm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272143</xdr:colOff>
      <xdr:row>32</xdr:row>
      <xdr:rowOff>174624</xdr:rowOff>
    </xdr:from>
    <xdr:to>
      <xdr:col>22</xdr:col>
      <xdr:colOff>621392</xdr:colOff>
      <xdr:row>32</xdr:row>
      <xdr:rowOff>174624</xdr:rowOff>
    </xdr:to>
    <xdr:cxnSp macro="">
      <xdr:nvCxnSpPr>
        <xdr:cNvPr id="4" name="Gerade Verbindung mit Pfeil 3">
          <a:extLst>
            <a:ext uri="{FF2B5EF4-FFF2-40B4-BE49-F238E27FC236}">
              <a16:creationId xmlns:a16="http://schemas.microsoft.com/office/drawing/2014/main" id="{00000000-0008-0000-0D00-000004000000}"/>
            </a:ext>
          </a:extLst>
        </xdr:cNvPr>
        <xdr:cNvCxnSpPr/>
      </xdr:nvCxnSpPr>
      <xdr:spPr>
        <a:xfrm flipH="1">
          <a:off x="18972893" y="8731249"/>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51104</xdr:colOff>
      <xdr:row>30</xdr:row>
      <xdr:rowOff>86632</xdr:rowOff>
    </xdr:from>
    <xdr:to>
      <xdr:col>22</xdr:col>
      <xdr:colOff>404889</xdr:colOff>
      <xdr:row>30</xdr:row>
      <xdr:rowOff>86632</xdr:rowOff>
    </xdr:to>
    <xdr:cxnSp macro="">
      <xdr:nvCxnSpPr>
        <xdr:cNvPr id="5" name="Gerade Verbindung mit Pfeil 4">
          <a:extLst>
            <a:ext uri="{FF2B5EF4-FFF2-40B4-BE49-F238E27FC236}">
              <a16:creationId xmlns:a16="http://schemas.microsoft.com/office/drawing/2014/main" id="{00000000-0008-0000-0D00-000005000000}"/>
            </a:ext>
          </a:extLst>
        </xdr:cNvPr>
        <xdr:cNvCxnSpPr/>
      </xdr:nvCxnSpPr>
      <xdr:spPr>
        <a:xfrm flipH="1">
          <a:off x="18751854" y="8167007"/>
          <a:ext cx="353785"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108858</xdr:colOff>
      <xdr:row>6</xdr:row>
      <xdr:rowOff>108857</xdr:rowOff>
    </xdr:from>
    <xdr:ext cx="4082142" cy="748394"/>
    <xdr:sp macro="" textlink="">
      <xdr:nvSpPr>
        <xdr:cNvPr id="7" name="Textfeld 6">
          <a:extLst>
            <a:ext uri="{FF2B5EF4-FFF2-40B4-BE49-F238E27FC236}">
              <a16:creationId xmlns:a16="http://schemas.microsoft.com/office/drawing/2014/main" id="{00000000-0008-0000-0D00-000007000000}"/>
            </a:ext>
          </a:extLst>
        </xdr:cNvPr>
        <xdr:cNvSpPr txBox="1"/>
      </xdr:nvSpPr>
      <xdr:spPr>
        <a:xfrm>
          <a:off x="3855358" y="2251982"/>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D00-000006000000}"/>
            </a:ext>
          </a:extLst>
        </xdr:cNvPr>
        <xdr:cNvCxnSpPr/>
      </xdr:nvCxnSpPr>
      <xdr:spPr>
        <a:xfrm flipV="1">
          <a:off x="17303750" y="463550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51</xdr:row>
      <xdr:rowOff>63500</xdr:rowOff>
    </xdr:to>
    <xdr:sp macro="" textlink="">
      <xdr:nvSpPr>
        <xdr:cNvPr id="3" name="Rechteck 2">
          <a:extLst>
            <a:ext uri="{FF2B5EF4-FFF2-40B4-BE49-F238E27FC236}">
              <a16:creationId xmlns:a16="http://schemas.microsoft.com/office/drawing/2014/main" id="{00000000-0008-0000-0D00-000003000000}"/>
            </a:ext>
          </a:extLst>
        </xdr:cNvPr>
        <xdr:cNvSpPr/>
      </xdr:nvSpPr>
      <xdr:spPr>
        <a:xfrm>
          <a:off x="23225125" y="2000250"/>
          <a:ext cx="4222750" cy="11176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19050</xdr:colOff>
      <xdr:row>6</xdr:row>
      <xdr:rowOff>190500</xdr:rowOff>
    </xdr:from>
    <xdr:to>
      <xdr:col>9</xdr:col>
      <xdr:colOff>0</xdr:colOff>
      <xdr:row>50</xdr:row>
      <xdr:rowOff>349250</xdr:rowOff>
    </xdr:to>
    <xdr:graphicFrame macro="">
      <xdr:nvGraphicFramePr>
        <xdr:cNvPr id="2" name="Diagramm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108857</xdr:colOff>
      <xdr:row>6</xdr:row>
      <xdr:rowOff>108857</xdr:rowOff>
    </xdr:from>
    <xdr:ext cx="3971017" cy="748394"/>
    <xdr:sp macro="" textlink="">
      <xdr:nvSpPr>
        <xdr:cNvPr id="5" name="Textfeld 4">
          <a:extLst>
            <a:ext uri="{FF2B5EF4-FFF2-40B4-BE49-F238E27FC236}">
              <a16:creationId xmlns:a16="http://schemas.microsoft.com/office/drawing/2014/main" id="{00000000-0008-0000-0E00-000005000000}"/>
            </a:ext>
          </a:extLst>
        </xdr:cNvPr>
        <xdr:cNvSpPr txBox="1"/>
      </xdr:nvSpPr>
      <xdr:spPr>
        <a:xfrm>
          <a:off x="3855357" y="2251982"/>
          <a:ext cx="3971017"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0E00-000006000000}"/>
            </a:ext>
          </a:extLst>
        </xdr:cNvPr>
        <xdr:cNvCxnSpPr/>
      </xdr:nvCxnSpPr>
      <xdr:spPr>
        <a:xfrm flipV="1">
          <a:off x="17319625" y="46418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15875</xdr:colOff>
      <xdr:row>6</xdr:row>
      <xdr:rowOff>15875</xdr:rowOff>
    </xdr:from>
    <xdr:to>
      <xdr:col>9</xdr:col>
      <xdr:colOff>15875</xdr:colOff>
      <xdr:row>9</xdr:row>
      <xdr:rowOff>15875</xdr:rowOff>
    </xdr:to>
    <xdr:cxnSp macro="">
      <xdr:nvCxnSpPr>
        <xdr:cNvPr id="9" name="Gerader Verbinder 8">
          <a:extLst>
            <a:ext uri="{FF2B5EF4-FFF2-40B4-BE49-F238E27FC236}">
              <a16:creationId xmlns:a16="http://schemas.microsoft.com/office/drawing/2014/main" id="{00000000-0008-0000-0E00-000009000000}"/>
            </a:ext>
          </a:extLst>
        </xdr:cNvPr>
        <xdr:cNvCxnSpPr/>
      </xdr:nvCxnSpPr>
      <xdr:spPr>
        <a:xfrm>
          <a:off x="7810500" y="2159000"/>
          <a:ext cx="0" cy="9366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30</xdr:col>
      <xdr:colOff>31746</xdr:colOff>
      <xdr:row>5</xdr:row>
      <xdr:rowOff>127001</xdr:rowOff>
    </xdr:from>
    <xdr:to>
      <xdr:col>30</xdr:col>
      <xdr:colOff>555621</xdr:colOff>
      <xdr:row>8</xdr:row>
      <xdr:rowOff>381001</xdr:rowOff>
    </xdr:to>
    <xdr:sp macro="" textlink="$AB$6">
      <xdr:nvSpPr>
        <xdr:cNvPr id="8" name="Textfeld 7">
          <a:extLst>
            <a:ext uri="{FF2B5EF4-FFF2-40B4-BE49-F238E27FC236}">
              <a16:creationId xmlns:a16="http://schemas.microsoft.com/office/drawing/2014/main" id="{00000000-0008-0000-0E00-000008000000}"/>
            </a:ext>
          </a:extLst>
        </xdr:cNvPr>
        <xdr:cNvSpPr txBox="1"/>
      </xdr:nvSpPr>
      <xdr:spPr>
        <a:xfrm rot="5400000">
          <a:off x="25058684" y="2230438"/>
          <a:ext cx="1714500" cy="523875"/>
        </a:xfrm>
        <a:prstGeom prst="rect">
          <a:avLst/>
        </a:prstGeom>
        <a:solidFill>
          <a:srgbClr val="B2B2B2">
            <a:alpha val="60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A3C8494-1432-4C11-8A14-821E7CEF1444}" type="TxLink">
            <a:rPr lang="en-US" sz="1100" b="0" i="0" u="none" strike="noStrike">
              <a:solidFill>
                <a:srgbClr val="000000"/>
              </a:solidFill>
              <a:latin typeface="Calibri"/>
              <a:cs typeface="Calibri"/>
            </a:rPr>
            <a:pPr algn="l"/>
            <a:t>46035     Put    38546</a:t>
          </a:fld>
          <a:endParaRPr lang="de-DE" sz="1100"/>
        </a:p>
      </xdr:txBody>
    </xdr:sp>
    <xdr:clientData/>
  </xdr:twoCellAnchor>
  <xdr:twoCellAnchor>
    <xdr:from>
      <xdr:col>5</xdr:col>
      <xdr:colOff>523875</xdr:colOff>
      <xdr:row>53</xdr:row>
      <xdr:rowOff>79375</xdr:rowOff>
    </xdr:from>
    <xdr:to>
      <xdr:col>5</xdr:col>
      <xdr:colOff>717550</xdr:colOff>
      <xdr:row>53</xdr:row>
      <xdr:rowOff>149225</xdr:rowOff>
    </xdr:to>
    <xdr:sp macro="" textlink="">
      <xdr:nvSpPr>
        <xdr:cNvPr id="14" name="Rechteck 13">
          <a:extLst>
            <a:ext uri="{FF2B5EF4-FFF2-40B4-BE49-F238E27FC236}">
              <a16:creationId xmlns:a16="http://schemas.microsoft.com/office/drawing/2014/main" id="{00000000-0008-0000-0E00-00000E000000}"/>
            </a:ext>
          </a:extLst>
        </xdr:cNvPr>
        <xdr:cNvSpPr/>
      </xdr:nvSpPr>
      <xdr:spPr>
        <a:xfrm>
          <a:off x="5032375" y="14557375"/>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523875</xdr:colOff>
      <xdr:row>54</xdr:row>
      <xdr:rowOff>98425</xdr:rowOff>
    </xdr:from>
    <xdr:to>
      <xdr:col>5</xdr:col>
      <xdr:colOff>717550</xdr:colOff>
      <xdr:row>54</xdr:row>
      <xdr:rowOff>168275</xdr:rowOff>
    </xdr:to>
    <xdr:sp macro="" textlink="">
      <xdr:nvSpPr>
        <xdr:cNvPr id="15" name="Rechteck 14">
          <a:extLst>
            <a:ext uri="{FF2B5EF4-FFF2-40B4-BE49-F238E27FC236}">
              <a16:creationId xmlns:a16="http://schemas.microsoft.com/office/drawing/2014/main" id="{00000000-0008-0000-0E00-00000F000000}"/>
            </a:ext>
          </a:extLst>
        </xdr:cNvPr>
        <xdr:cNvSpPr/>
      </xdr:nvSpPr>
      <xdr:spPr>
        <a:xfrm>
          <a:off x="5032375" y="14814550"/>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0</xdr:col>
      <xdr:colOff>105833</xdr:colOff>
      <xdr:row>50</xdr:row>
      <xdr:rowOff>74084</xdr:rowOff>
    </xdr:from>
    <xdr:to>
      <xdr:col>0</xdr:col>
      <xdr:colOff>656166</xdr:colOff>
      <xdr:row>50</xdr:row>
      <xdr:rowOff>254000</xdr:rowOff>
    </xdr:to>
    <xdr:sp macro="" textlink="">
      <xdr:nvSpPr>
        <xdr:cNvPr id="16" name="Rechteck 15">
          <a:extLst>
            <a:ext uri="{FF2B5EF4-FFF2-40B4-BE49-F238E27FC236}">
              <a16:creationId xmlns:a16="http://schemas.microsoft.com/office/drawing/2014/main" id="{00000000-0008-0000-0E00-000010000000}"/>
            </a:ext>
          </a:extLst>
        </xdr:cNvPr>
        <xdr:cNvSpPr/>
      </xdr:nvSpPr>
      <xdr:spPr>
        <a:xfrm>
          <a:off x="105833" y="13440834"/>
          <a:ext cx="550333" cy="179916"/>
        </a:xfrm>
        <a:prstGeom prst="rect">
          <a:avLst/>
        </a:prstGeom>
        <a:solidFill>
          <a:srgbClr val="FFC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31</xdr:col>
      <xdr:colOff>358775</xdr:colOff>
      <xdr:row>8</xdr:row>
      <xdr:rowOff>225425</xdr:rowOff>
    </xdr:from>
    <xdr:to>
      <xdr:col>33</xdr:col>
      <xdr:colOff>454025</xdr:colOff>
      <xdr:row>50</xdr:row>
      <xdr:rowOff>304800</xdr:rowOff>
    </xdr:to>
    <xdr:graphicFrame macro="">
      <xdr:nvGraphicFramePr>
        <xdr:cNvPr id="4" name="Diagramm 3">
          <a:extLst>
            <a:ext uri="{FF2B5EF4-FFF2-40B4-BE49-F238E27FC236}">
              <a16:creationId xmlns:a16="http://schemas.microsoft.com/office/drawing/2014/main" id="{00000000-0008-0000-0E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19050</xdr:colOff>
      <xdr:row>6</xdr:row>
      <xdr:rowOff>190499</xdr:rowOff>
    </xdr:from>
    <xdr:to>
      <xdr:col>9</xdr:col>
      <xdr:colOff>0</xdr:colOff>
      <xdr:row>51</xdr:row>
      <xdr:rowOff>95249</xdr:rowOff>
    </xdr:to>
    <xdr:graphicFrame macro="">
      <xdr:nvGraphicFramePr>
        <xdr:cNvPr id="2" name="Diagramm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637268</xdr:colOff>
      <xdr:row>27</xdr:row>
      <xdr:rowOff>190499</xdr:rowOff>
    </xdr:from>
    <xdr:to>
      <xdr:col>21</xdr:col>
      <xdr:colOff>224517</xdr:colOff>
      <xdr:row>27</xdr:row>
      <xdr:rowOff>190499</xdr:rowOff>
    </xdr:to>
    <xdr:cxnSp macro="">
      <xdr:nvCxnSpPr>
        <xdr:cNvPr id="3" name="Gerade Verbindung mit Pfeil 2">
          <a:extLst>
            <a:ext uri="{FF2B5EF4-FFF2-40B4-BE49-F238E27FC236}">
              <a16:creationId xmlns:a16="http://schemas.microsoft.com/office/drawing/2014/main" id="{00000000-0008-0000-0F00-000003000000}"/>
            </a:ext>
          </a:extLst>
        </xdr:cNvPr>
        <xdr:cNvCxnSpPr/>
      </xdr:nvCxnSpPr>
      <xdr:spPr>
        <a:xfrm flipH="1">
          <a:off x="17385393" y="7556499"/>
          <a:ext cx="349249"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108858</xdr:colOff>
      <xdr:row>6</xdr:row>
      <xdr:rowOff>108857</xdr:rowOff>
    </xdr:from>
    <xdr:ext cx="3918858" cy="748394"/>
    <xdr:sp macro="" textlink="">
      <xdr:nvSpPr>
        <xdr:cNvPr id="5" name="Textfeld 4">
          <a:extLst>
            <a:ext uri="{FF2B5EF4-FFF2-40B4-BE49-F238E27FC236}">
              <a16:creationId xmlns:a16="http://schemas.microsoft.com/office/drawing/2014/main" id="{00000000-0008-0000-0F00-000005000000}"/>
            </a:ext>
          </a:extLst>
        </xdr:cNvPr>
        <xdr:cNvSpPr txBox="1"/>
      </xdr:nvSpPr>
      <xdr:spPr>
        <a:xfrm>
          <a:off x="3861708" y="2261507"/>
          <a:ext cx="3918858"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5</xdr:col>
      <xdr:colOff>365125</xdr:colOff>
      <xdr:row>53</xdr:row>
      <xdr:rowOff>88900</xdr:rowOff>
    </xdr:from>
    <xdr:to>
      <xdr:col>5</xdr:col>
      <xdr:colOff>558800</xdr:colOff>
      <xdr:row>53</xdr:row>
      <xdr:rowOff>158750</xdr:rowOff>
    </xdr:to>
    <xdr:sp macro="" textlink="">
      <xdr:nvSpPr>
        <xdr:cNvPr id="6" name="Rechteck 5">
          <a:extLst>
            <a:ext uri="{FF2B5EF4-FFF2-40B4-BE49-F238E27FC236}">
              <a16:creationId xmlns:a16="http://schemas.microsoft.com/office/drawing/2014/main" id="{00000000-0008-0000-0F00-000006000000}"/>
            </a:ext>
          </a:extLst>
        </xdr:cNvPr>
        <xdr:cNvSpPr/>
      </xdr:nvSpPr>
      <xdr:spPr>
        <a:xfrm>
          <a:off x="4886325" y="14306550"/>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5</xdr:col>
      <xdr:colOff>365125</xdr:colOff>
      <xdr:row>54</xdr:row>
      <xdr:rowOff>107950</xdr:rowOff>
    </xdr:from>
    <xdr:to>
      <xdr:col>5</xdr:col>
      <xdr:colOff>558800</xdr:colOff>
      <xdr:row>54</xdr:row>
      <xdr:rowOff>177800</xdr:rowOff>
    </xdr:to>
    <xdr:sp macro="" textlink="">
      <xdr:nvSpPr>
        <xdr:cNvPr id="7" name="Rechteck 6">
          <a:extLst>
            <a:ext uri="{FF2B5EF4-FFF2-40B4-BE49-F238E27FC236}">
              <a16:creationId xmlns:a16="http://schemas.microsoft.com/office/drawing/2014/main" id="{00000000-0008-0000-0F00-000007000000}"/>
            </a:ext>
          </a:extLst>
        </xdr:cNvPr>
        <xdr:cNvSpPr/>
      </xdr:nvSpPr>
      <xdr:spPr>
        <a:xfrm>
          <a:off x="4886325" y="14566900"/>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17</xdr:col>
      <xdr:colOff>155575</xdr:colOff>
      <xdr:row>31</xdr:row>
      <xdr:rowOff>104775</xdr:rowOff>
    </xdr:from>
    <xdr:to>
      <xdr:col>24</xdr:col>
      <xdr:colOff>60325</xdr:colOff>
      <xdr:row>31</xdr:row>
      <xdr:rowOff>120650</xdr:rowOff>
    </xdr:to>
    <xdr:cxnSp macro="">
      <xdr:nvCxnSpPr>
        <xdr:cNvPr id="8" name="Gerader Verbinder 7">
          <a:extLst>
            <a:ext uri="{FF2B5EF4-FFF2-40B4-BE49-F238E27FC236}">
              <a16:creationId xmlns:a16="http://schemas.microsoft.com/office/drawing/2014/main" id="{00000000-0008-0000-0F00-000008000000}"/>
            </a:ext>
          </a:extLst>
        </xdr:cNvPr>
        <xdr:cNvCxnSpPr/>
      </xdr:nvCxnSpPr>
      <xdr:spPr>
        <a:xfrm flipV="1">
          <a:off x="14617700" y="8423275"/>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19050</xdr:colOff>
      <xdr:row>7</xdr:row>
      <xdr:rowOff>31751</xdr:rowOff>
    </xdr:from>
    <xdr:to>
      <xdr:col>9</xdr:col>
      <xdr:colOff>0</xdr:colOff>
      <xdr:row>31</xdr:row>
      <xdr:rowOff>47626</xdr:rowOff>
    </xdr:to>
    <xdr:graphicFrame macro="">
      <xdr:nvGraphicFramePr>
        <xdr:cNvPr id="2" name="Diagramm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108858</xdr:colOff>
      <xdr:row>6</xdr:row>
      <xdr:rowOff>108857</xdr:rowOff>
    </xdr:from>
    <xdr:ext cx="4082142" cy="748394"/>
    <xdr:sp macro="" textlink="">
      <xdr:nvSpPr>
        <xdr:cNvPr id="5" name="Textfeld 4">
          <a:extLst>
            <a:ext uri="{FF2B5EF4-FFF2-40B4-BE49-F238E27FC236}">
              <a16:creationId xmlns:a16="http://schemas.microsoft.com/office/drawing/2014/main" id="{00000000-0008-0000-1000-000005000000}"/>
            </a:ext>
          </a:extLst>
        </xdr:cNvPr>
        <xdr:cNvSpPr txBox="1"/>
      </xdr:nvSpPr>
      <xdr:spPr>
        <a:xfrm>
          <a:off x="3861708" y="2261507"/>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6" name="Gerader Verbinder 5">
          <a:extLst>
            <a:ext uri="{FF2B5EF4-FFF2-40B4-BE49-F238E27FC236}">
              <a16:creationId xmlns:a16="http://schemas.microsoft.com/office/drawing/2014/main" id="{00000000-0008-0000-1000-000006000000}"/>
            </a:ext>
          </a:extLst>
        </xdr:cNvPr>
        <xdr:cNvCxnSpPr/>
      </xdr:nvCxnSpPr>
      <xdr:spPr>
        <a:xfrm flipV="1">
          <a:off x="17319625" y="46418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7" name="Rechteck 6">
          <a:extLst>
            <a:ext uri="{FF2B5EF4-FFF2-40B4-BE49-F238E27FC236}">
              <a16:creationId xmlns:a16="http://schemas.microsoft.com/office/drawing/2014/main" id="{00000000-0008-0000-1000-000007000000}"/>
            </a:ext>
          </a:extLst>
        </xdr:cNvPr>
        <xdr:cNvSpPr/>
      </xdr:nvSpPr>
      <xdr:spPr>
        <a:xfrm>
          <a:off x="23241000" y="2006600"/>
          <a:ext cx="4222750" cy="11163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396875</xdr:colOff>
      <xdr:row>9</xdr:row>
      <xdr:rowOff>63499</xdr:rowOff>
    </xdr:from>
    <xdr:to>
      <xdr:col>8</xdr:col>
      <xdr:colOff>752475</xdr:colOff>
      <xdr:row>30</xdr:row>
      <xdr:rowOff>206374</xdr:rowOff>
    </xdr:to>
    <xdr:graphicFrame macro="">
      <xdr:nvGraphicFramePr>
        <xdr:cNvPr id="2" name="Diagramm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381000</xdr:colOff>
      <xdr:row>5</xdr:row>
      <xdr:rowOff>620032</xdr:rowOff>
    </xdr:from>
    <xdr:ext cx="4143375" cy="748394"/>
    <xdr:sp macro="" textlink="">
      <xdr:nvSpPr>
        <xdr:cNvPr id="3" name="Textfeld 2">
          <a:extLst>
            <a:ext uri="{FF2B5EF4-FFF2-40B4-BE49-F238E27FC236}">
              <a16:creationId xmlns:a16="http://schemas.microsoft.com/office/drawing/2014/main" id="{00000000-0008-0000-1100-000003000000}"/>
            </a:ext>
          </a:extLst>
        </xdr:cNvPr>
        <xdr:cNvSpPr txBox="1"/>
      </xdr:nvSpPr>
      <xdr:spPr>
        <a:xfrm>
          <a:off x="4133850" y="2134507"/>
          <a:ext cx="4143375"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18</xdr:col>
      <xdr:colOff>127000</xdr:colOff>
      <xdr:row>15</xdr:row>
      <xdr:rowOff>127000</xdr:rowOff>
    </xdr:from>
    <xdr:to>
      <xdr:col>25</xdr:col>
      <xdr:colOff>31750</xdr:colOff>
      <xdr:row>15</xdr:row>
      <xdr:rowOff>142875</xdr:rowOff>
    </xdr:to>
    <xdr:cxnSp macro="">
      <xdr:nvCxnSpPr>
        <xdr:cNvPr id="4" name="Gerader Verbinder 3">
          <a:extLst>
            <a:ext uri="{FF2B5EF4-FFF2-40B4-BE49-F238E27FC236}">
              <a16:creationId xmlns:a16="http://schemas.microsoft.com/office/drawing/2014/main" id="{00000000-0008-0000-1100-000004000000}"/>
            </a:ext>
          </a:extLst>
        </xdr:cNvPr>
        <xdr:cNvCxnSpPr/>
      </xdr:nvCxnSpPr>
      <xdr:spPr>
        <a:xfrm flipV="1">
          <a:off x="17319625" y="62420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5" name="Rechteck 4">
          <a:extLst>
            <a:ext uri="{FF2B5EF4-FFF2-40B4-BE49-F238E27FC236}">
              <a16:creationId xmlns:a16="http://schemas.microsoft.com/office/drawing/2014/main" id="{00000000-0008-0000-1100-000005000000}"/>
            </a:ext>
          </a:extLst>
        </xdr:cNvPr>
        <xdr:cNvSpPr/>
      </xdr:nvSpPr>
      <xdr:spPr>
        <a:xfrm>
          <a:off x="23241000" y="2006600"/>
          <a:ext cx="4222750" cy="119919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19050</xdr:colOff>
      <xdr:row>7</xdr:row>
      <xdr:rowOff>31751</xdr:rowOff>
    </xdr:from>
    <xdr:to>
      <xdr:col>9</xdr:col>
      <xdr:colOff>0</xdr:colOff>
      <xdr:row>31</xdr:row>
      <xdr:rowOff>47626</xdr:rowOff>
    </xdr:to>
    <xdr:graphicFrame macro="">
      <xdr:nvGraphicFramePr>
        <xdr:cNvPr id="2" name="Diagramm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108858</xdr:colOff>
      <xdr:row>6</xdr:row>
      <xdr:rowOff>108857</xdr:rowOff>
    </xdr:from>
    <xdr:ext cx="4082142" cy="748394"/>
    <xdr:sp macro="" textlink="">
      <xdr:nvSpPr>
        <xdr:cNvPr id="3" name="Textfeld 2">
          <a:extLst>
            <a:ext uri="{FF2B5EF4-FFF2-40B4-BE49-F238E27FC236}">
              <a16:creationId xmlns:a16="http://schemas.microsoft.com/office/drawing/2014/main" id="{00000000-0008-0000-1200-000003000000}"/>
            </a:ext>
          </a:extLst>
        </xdr:cNvPr>
        <xdr:cNvSpPr txBox="1"/>
      </xdr:nvSpPr>
      <xdr:spPr>
        <a:xfrm>
          <a:off x="3861708" y="2261507"/>
          <a:ext cx="4082142" cy="74839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tIns="0" bIns="0"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tx1"/>
              </a:solidFill>
              <a:effectLst/>
              <a:latin typeface="+mn-lt"/>
              <a:ea typeface="+mn-ea"/>
              <a:cs typeface="+mn-cs"/>
            </a:rPr>
            <a:t>Änderung des Hedgebedarfs für den Frontmonat (Kontrakte/P, Abschätzung)</a:t>
          </a:r>
          <a:br>
            <a:rPr lang="en-US" sz="1600" b="1" i="0" baseline="0">
              <a:solidFill>
                <a:schemeClr val="tx1"/>
              </a:solidFill>
              <a:effectLst/>
              <a:latin typeface="+mn-lt"/>
              <a:ea typeface="+mn-ea"/>
              <a:cs typeface="+mn-cs"/>
            </a:rPr>
          </a:br>
          <a:r>
            <a:rPr lang="en-US" sz="1600" b="1" i="0" baseline="0">
              <a:solidFill>
                <a:schemeClr val="tx1"/>
              </a:solidFill>
              <a:effectLst/>
              <a:latin typeface="+mn-lt"/>
              <a:ea typeface="+mn-ea"/>
              <a:cs typeface="+mn-cs"/>
            </a:rPr>
            <a:t>Faktor:50% (des theoretischen Wertes)</a:t>
          </a:r>
          <a:endParaRPr lang="de-DE" sz="1600" b="1">
            <a:effectLst/>
          </a:endParaRPr>
        </a:p>
      </xdr:txBody>
    </xdr:sp>
    <xdr:clientData/>
  </xdr:oneCellAnchor>
  <xdr:twoCellAnchor>
    <xdr:from>
      <xdr:col>20</xdr:col>
      <xdr:colOff>127000</xdr:colOff>
      <xdr:row>15</xdr:row>
      <xdr:rowOff>127000</xdr:rowOff>
    </xdr:from>
    <xdr:to>
      <xdr:col>27</xdr:col>
      <xdr:colOff>31750</xdr:colOff>
      <xdr:row>15</xdr:row>
      <xdr:rowOff>142875</xdr:rowOff>
    </xdr:to>
    <xdr:cxnSp macro="">
      <xdr:nvCxnSpPr>
        <xdr:cNvPr id="4" name="Gerader Verbinder 3">
          <a:extLst>
            <a:ext uri="{FF2B5EF4-FFF2-40B4-BE49-F238E27FC236}">
              <a16:creationId xmlns:a16="http://schemas.microsoft.com/office/drawing/2014/main" id="{00000000-0008-0000-1200-000004000000}"/>
            </a:ext>
          </a:extLst>
        </xdr:cNvPr>
        <xdr:cNvCxnSpPr/>
      </xdr:nvCxnSpPr>
      <xdr:spPr>
        <a:xfrm flipV="1">
          <a:off x="17319625" y="6242050"/>
          <a:ext cx="5238750" cy="158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714375</xdr:colOff>
      <xdr:row>5</xdr:row>
      <xdr:rowOff>492125</xdr:rowOff>
    </xdr:from>
    <xdr:to>
      <xdr:col>33</xdr:col>
      <xdr:colOff>365125</xdr:colOff>
      <xdr:row>31</xdr:row>
      <xdr:rowOff>63500</xdr:rowOff>
    </xdr:to>
    <xdr:sp macro="" textlink="">
      <xdr:nvSpPr>
        <xdr:cNvPr id="5" name="Rechteck 4">
          <a:extLst>
            <a:ext uri="{FF2B5EF4-FFF2-40B4-BE49-F238E27FC236}">
              <a16:creationId xmlns:a16="http://schemas.microsoft.com/office/drawing/2014/main" id="{00000000-0008-0000-1200-000005000000}"/>
            </a:ext>
          </a:extLst>
        </xdr:cNvPr>
        <xdr:cNvSpPr/>
      </xdr:nvSpPr>
      <xdr:spPr>
        <a:xfrm>
          <a:off x="23241000" y="2006600"/>
          <a:ext cx="4222750" cy="119919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566207</xdr:colOff>
      <xdr:row>32</xdr:row>
      <xdr:rowOff>58207</xdr:rowOff>
    </xdr:from>
    <xdr:to>
      <xdr:col>6</xdr:col>
      <xdr:colOff>759882</xdr:colOff>
      <xdr:row>32</xdr:row>
      <xdr:rowOff>128057</xdr:rowOff>
    </xdr:to>
    <xdr:sp macro="" textlink="">
      <xdr:nvSpPr>
        <xdr:cNvPr id="6" name="Rechteck 5">
          <a:extLst>
            <a:ext uri="{FF2B5EF4-FFF2-40B4-BE49-F238E27FC236}">
              <a16:creationId xmlns:a16="http://schemas.microsoft.com/office/drawing/2014/main" id="{00000000-0008-0000-1200-000006000000}"/>
            </a:ext>
          </a:extLst>
        </xdr:cNvPr>
        <xdr:cNvSpPr/>
      </xdr:nvSpPr>
      <xdr:spPr>
        <a:xfrm>
          <a:off x="5847290" y="14821957"/>
          <a:ext cx="193675" cy="6985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twoCellAnchor>
    <xdr:from>
      <xdr:col>6</xdr:col>
      <xdr:colOff>566207</xdr:colOff>
      <xdr:row>33</xdr:row>
      <xdr:rowOff>124882</xdr:rowOff>
    </xdr:from>
    <xdr:to>
      <xdr:col>6</xdr:col>
      <xdr:colOff>759882</xdr:colOff>
      <xdr:row>33</xdr:row>
      <xdr:rowOff>194732</xdr:rowOff>
    </xdr:to>
    <xdr:sp macro="" textlink="">
      <xdr:nvSpPr>
        <xdr:cNvPr id="7" name="Rechteck 6">
          <a:extLst>
            <a:ext uri="{FF2B5EF4-FFF2-40B4-BE49-F238E27FC236}">
              <a16:creationId xmlns:a16="http://schemas.microsoft.com/office/drawing/2014/main" id="{00000000-0008-0000-1200-000007000000}"/>
            </a:ext>
          </a:extLst>
        </xdr:cNvPr>
        <xdr:cNvSpPr/>
      </xdr:nvSpPr>
      <xdr:spPr>
        <a:xfrm>
          <a:off x="5847290" y="15079132"/>
          <a:ext cx="193675" cy="69850"/>
        </a:xfrm>
        <a:prstGeom prst="rect">
          <a:avLst/>
        </a:prstGeom>
        <a:solidFill>
          <a:srgbClr val="FF33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xdr:absoluteAnchor>
    <xdr:pos x="0" y="0"/>
    <xdr:ext cx="11626712" cy="7516467"/>
    <xdr:graphicFrame macro="">
      <xdr:nvGraphicFramePr>
        <xdr:cNvPr id="2" name="Diagramm 1">
          <a:extLst>
            <a:ext uri="{FF2B5EF4-FFF2-40B4-BE49-F238E27FC236}">
              <a16:creationId xmlns:a16="http://schemas.microsoft.com/office/drawing/2014/main" id="{00000000-0008-0000-1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c:userShapes xmlns:c="http://schemas.openxmlformats.org/drawingml/2006/chart">
  <cdr:relSizeAnchor xmlns:cdr="http://schemas.openxmlformats.org/drawingml/2006/chartDrawing">
    <cdr:from>
      <cdr:x>0.49596</cdr:x>
      <cdr:y>0.19546</cdr:y>
    </cdr:from>
    <cdr:to>
      <cdr:x>0.49738</cdr:x>
      <cdr:y>0.26597</cdr:y>
    </cdr:to>
    <cdr:cxnSp macro="">
      <cdr:nvCxnSpPr>
        <cdr:cNvPr id="2" name="Gerade Verbindung mit Pfeil 1">
          <a:extLst xmlns:a="http://schemas.openxmlformats.org/drawingml/2006/main">
            <a:ext uri="{FF2B5EF4-FFF2-40B4-BE49-F238E27FC236}">
              <a16:creationId xmlns:a16="http://schemas.microsoft.com/office/drawing/2014/main" id="{00000000-0008-0000-0000-000004000000}"/>
            </a:ext>
          </a:extLst>
        </cdr:cNvPr>
        <cdr:cNvCxnSpPr/>
      </cdr:nvCxnSpPr>
      <cdr:spPr>
        <a:xfrm xmlns:a="http://schemas.openxmlformats.org/drawingml/2006/main" flipH="1">
          <a:off x="4588468" y="1175068"/>
          <a:ext cx="13138" cy="423883"/>
        </a:xfrm>
        <a:prstGeom xmlns:a="http://schemas.openxmlformats.org/drawingml/2006/main" prst="straightConnector1">
          <a:avLst/>
        </a:prstGeom>
        <a:ln xmlns:a="http://schemas.openxmlformats.org/drawingml/2006/main" w="57150">
          <a:solidFill>
            <a:srgbClr val="FF0000"/>
          </a:solidFill>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0.0808</cdr:x>
      <cdr:y>0.0465</cdr:y>
    </cdr:from>
    <cdr:to>
      <cdr:x>0.0808</cdr:x>
      <cdr:y>0.83481</cdr:y>
    </cdr:to>
    <cdr:cxnSp macro="">
      <cdr:nvCxnSpPr>
        <cdr:cNvPr id="4" name="Gerader Verbinder 3">
          <a:extLst xmlns:a="http://schemas.openxmlformats.org/drawingml/2006/main">
            <a:ext uri="{FF2B5EF4-FFF2-40B4-BE49-F238E27FC236}">
              <a16:creationId xmlns:a16="http://schemas.microsoft.com/office/drawing/2014/main" id="{D78BE307-5921-4C6E-80E9-BF8840397C41}"/>
            </a:ext>
          </a:extLst>
        </cdr:cNvPr>
        <cdr:cNvCxnSpPr/>
      </cdr:nvCxnSpPr>
      <cdr:spPr>
        <a:xfrm xmlns:a="http://schemas.openxmlformats.org/drawingml/2006/main">
          <a:off x="747577" y="279535"/>
          <a:ext cx="0" cy="4739067"/>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3.xml><?xml version="1.0" encoding="utf-8"?>
<xdr:wsDr xmlns:xdr="http://schemas.openxmlformats.org/drawingml/2006/spreadsheetDrawing" xmlns:a="http://schemas.openxmlformats.org/drawingml/2006/main">
  <xdr:absoluteAnchor>
    <xdr:pos x="0" y="0"/>
    <xdr:ext cx="11626712" cy="7516467"/>
    <xdr:graphicFrame macro="">
      <xdr:nvGraphicFramePr>
        <xdr:cNvPr id="2" name="Diagramm 1">
          <a:extLst>
            <a:ext uri="{FF2B5EF4-FFF2-40B4-BE49-F238E27FC236}">
              <a16:creationId xmlns:a16="http://schemas.microsoft.com/office/drawing/2014/main" id="{00000000-0008-0000-1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0.07999</cdr:x>
      <cdr:y>0.0465</cdr:y>
    </cdr:from>
    <cdr:to>
      <cdr:x>0.07999</cdr:x>
      <cdr:y>0.83481</cdr:y>
    </cdr:to>
    <cdr:cxnSp macro="">
      <cdr:nvCxnSpPr>
        <cdr:cNvPr id="4" name="Gerader Verbinder 3">
          <a:extLst xmlns:a="http://schemas.openxmlformats.org/drawingml/2006/main">
            <a:ext uri="{FF2B5EF4-FFF2-40B4-BE49-F238E27FC236}">
              <a16:creationId xmlns:a16="http://schemas.microsoft.com/office/drawing/2014/main" id="{D78BE307-5921-4C6E-80E9-BF8840397C41}"/>
            </a:ext>
          </a:extLst>
        </cdr:cNvPr>
        <cdr:cNvCxnSpPr/>
      </cdr:nvCxnSpPr>
      <cdr:spPr>
        <a:xfrm xmlns:a="http://schemas.openxmlformats.org/drawingml/2006/main">
          <a:off x="740226" y="279797"/>
          <a:ext cx="0" cy="4743271"/>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5.xml><?xml version="1.0" encoding="utf-8"?>
<xdr:wsDr xmlns:xdr="http://schemas.openxmlformats.org/drawingml/2006/spreadsheetDrawing" xmlns:a="http://schemas.openxmlformats.org/drawingml/2006/main">
  <xdr:twoCellAnchor>
    <xdr:from>
      <xdr:col>27</xdr:col>
      <xdr:colOff>714375</xdr:colOff>
      <xdr:row>5</xdr:row>
      <xdr:rowOff>492125</xdr:rowOff>
    </xdr:from>
    <xdr:to>
      <xdr:col>33</xdr:col>
      <xdr:colOff>365125</xdr:colOff>
      <xdr:row>51</xdr:row>
      <xdr:rowOff>63500</xdr:rowOff>
    </xdr:to>
    <xdr:sp macro="" textlink="">
      <xdr:nvSpPr>
        <xdr:cNvPr id="7" name="Rechteck 6">
          <a:extLst>
            <a:ext uri="{FF2B5EF4-FFF2-40B4-BE49-F238E27FC236}">
              <a16:creationId xmlns:a16="http://schemas.microsoft.com/office/drawing/2014/main" id="{00000000-0008-0000-1600-000007000000}"/>
            </a:ext>
          </a:extLst>
        </xdr:cNvPr>
        <xdr:cNvSpPr/>
      </xdr:nvSpPr>
      <xdr:spPr>
        <a:xfrm>
          <a:off x="23241000" y="2006600"/>
          <a:ext cx="4222750" cy="111633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3" name="Diagramm 2">
          <a:extLst>
            <a:ext uri="{FF2B5EF4-FFF2-40B4-BE49-F238E27FC236}">
              <a16:creationId xmlns:a16="http://schemas.microsoft.com/office/drawing/2014/main" id="{00000000-0008-0000-1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45</xdr:col>
      <xdr:colOff>304805</xdr:colOff>
      <xdr:row>4</xdr:row>
      <xdr:rowOff>76199</xdr:rowOff>
    </xdr:from>
    <xdr:to>
      <xdr:col>53</xdr:col>
      <xdr:colOff>581024</xdr:colOff>
      <xdr:row>33</xdr:row>
      <xdr:rowOff>47624</xdr:rowOff>
    </xdr:to>
    <xdr:graphicFrame macro="">
      <xdr:nvGraphicFramePr>
        <xdr:cNvPr id="2" name="Diagramm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5" xr16:uid="{784648FC-A978-4579-99FC-E8C5894E78D2}" autoFormatId="16" applyNumberFormats="0" applyBorderFormats="0" applyFontFormats="0" applyPatternFormats="0" applyAlignmentFormats="0" applyWidthHeightFormats="0">
  <queryTableRefresh nextId="6">
    <queryTableFields count="5">
      <queryTableField id="1" name="Zeit" tableColumnId="6"/>
      <queryTableField id="2" name="Stück" tableColumnId="2"/>
      <queryTableField id="3" name="Geld" tableColumnId="3"/>
      <queryTableField id="4" name="Brief" tableColumnId="4"/>
      <queryTableField id="5" name="Stück2"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6" xr16:uid="{BC7CC506-C2D2-4801-A6F7-CCDAA80F8BCB}" autoFormatId="16" applyNumberFormats="0" applyBorderFormats="0" applyFontFormats="0" applyPatternFormats="0" applyAlignmentFormats="0" applyWidthHeightFormats="0">
  <queryTableRefresh nextId="5">
    <queryTableFields count="4">
      <queryTableField id="1" name="Indizes DE" tableColumnId="5"/>
      <queryTableField id="2" name="Kurs" tableColumnId="2"/>
      <queryTableField id="3" name="%" tableColumnId="3"/>
      <queryTableField id="4" name="Zei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 xr16:uid="{535CDE88-02E1-49EA-9F99-516FF7753E99}" autoFormatId="16" applyNumberFormats="0" applyBorderFormats="0" applyFontFormats="0" applyPatternFormats="0" applyAlignmentFormats="0" applyWidthHeightFormats="0">
  <queryTableRefresh nextId="3">
    <queryTableFields count="2">
      <queryTableField id="1" name="Column1" tableColumnId="3"/>
      <queryTableField id="2" name="Column2"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2" xr16:uid="{2474DE7A-0EB2-4043-8ABC-E548A9591AFA}" autoFormatId="16" applyNumberFormats="0" applyBorderFormats="0" applyFontFormats="0" applyPatternFormats="0" applyAlignmentFormats="0" applyWidthHeightFormats="0">
  <queryTableRefresh nextId="4">
    <queryTableFields count="3">
      <queryTableField id="1" name="Datum" tableColumnId="4"/>
      <queryTableField id="2" name="Eröffnung" tableColumnId="2"/>
      <queryTableField id="3" name="Schluss"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7" xr16:uid="{D477B312-4414-4C47-BE70-1A4F6D16EB45}" autoFormatId="16" applyNumberFormats="0" applyBorderFormats="0" applyFontFormats="0" applyPatternFormats="0" applyAlignmentFormats="0" applyWidthHeightFormats="0">
  <queryTableRefresh nextId="12">
    <queryTableFields count="11">
      <queryTableField id="1" name="Column1" tableColumnId="12"/>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3" xr16:uid="{F5F313AE-838F-48FB-9712-A283EBB98242}" autoFormatId="16" applyNumberFormats="0" applyBorderFormats="0" applyFontFormats="0" applyPatternFormats="0" applyAlignmentFormats="0" applyWidthHeightFormats="0">
  <queryTableRefresh nextId="4">
    <queryTableFields count="3">
      <queryTableField id="1" name="Datum" tableColumnId="4"/>
      <queryTableField id="2" name="Eröffnung" tableColumnId="2"/>
      <queryTableField id="3" name="Schluss" tableColumnId="3"/>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225B8888-7227-4910-9EA0-BDC8748A3F7D}" name="GT_L_S" displayName="GT_L_S" ref="A1:F9" totalsRowShown="0">
  <autoFilter ref="A1:F9" xr:uid="{96E8B030-B167-4D30-957A-DA651F4EDB79}"/>
  <tableColumns count="6">
    <tableColumn id="7" xr3:uid="{15510C16-C6E8-4B6E-8C4C-B513AB142B61}" name="Name" dataDxfId="180"/>
    <tableColumn id="2" xr3:uid="{26E722AA-1854-4BD3-8467-70335D314989}" name="Kurs" dataDxfId="179"/>
    <tableColumn id="3" xr3:uid="{F0F21EDD-A711-4B4F-A568-48FC7FC75236}" name="Vortag" dataDxfId="178"/>
    <tableColumn id="4" xr3:uid="{3358139D-0830-4AFD-BA82-EDEEAEE92457}" name="+/- %" dataDxfId="177"/>
    <tableColumn id="5" xr3:uid="{EFD10A64-BD69-4944-8905-81BDC4673D81}" name="+/- abs." dataDxfId="176"/>
    <tableColumn id="6" xr3:uid="{0DC31BAD-5162-457A-A666-FBF716123C4B}" name="Zeit" dataDxfId="17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7E82BA-1887-4D41-BFC7-D95BFC9E2F1E}" name="Quotes" displayName="Quotes" ref="A1:E10" tableType="queryTable" totalsRowShown="0">
  <autoFilter ref="A1:E10" xr:uid="{DF1AD178-51EA-4571-8AE8-453110C88BE0}"/>
  <tableColumns count="5">
    <tableColumn id="6" xr3:uid="{526F0704-9A58-4F67-82D5-2417E3B141E6}" uniqueName="6" name="Zeit" queryTableFieldId="1" dataDxfId="174"/>
    <tableColumn id="2" xr3:uid="{0B9D1A8F-37E6-4878-AF5A-6C70EFF7E646}" uniqueName="2" name="Stück" queryTableFieldId="2" dataDxfId="173"/>
    <tableColumn id="3" xr3:uid="{5065A486-C28E-4EF3-A624-A9F9D3644DC4}" uniqueName="3" name="Geld" queryTableFieldId="3" dataDxfId="172"/>
    <tableColumn id="4" xr3:uid="{ACFB6F41-CD10-4B56-A4C7-CAD9EBF80B14}" uniqueName="4" name="Brief" queryTableFieldId="4" dataDxfId="171"/>
    <tableColumn id="5" xr3:uid="{3673438F-6268-4463-94EC-D6028F67368D}" uniqueName="5" name="Stück2" queryTableFieldId="5" dataDxfId="17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3AA62D3-B255-42B9-A507-69F09C016CD7}" name="Stuttgart_Indizes" displayName="Stuttgart_Indizes" ref="A1:D8" tableType="queryTable" totalsRowShown="0">
  <autoFilter ref="A1:D8" xr:uid="{D3F6F3BD-9D9A-47B4-8793-449D0AFF1CA4}"/>
  <tableColumns count="4">
    <tableColumn id="5" xr3:uid="{39299C99-24D4-4BA7-8A03-73501A26C8CE}" uniqueName="5" name="Indizes DE" queryTableFieldId="1" dataDxfId="169"/>
    <tableColumn id="2" xr3:uid="{A52DDE2A-F011-438A-A669-3B24C9A8CDED}" uniqueName="2" name="Kurs" queryTableFieldId="2" dataDxfId="168"/>
    <tableColumn id="3" xr3:uid="{36CB1FCA-18F0-4FAB-B8ED-18E1E47F96EC}" uniqueName="3" name="%" queryTableFieldId="3" dataDxfId="167"/>
    <tableColumn id="4" xr3:uid="{055158CD-9AAB-471D-A32D-92B73E68C61F}" uniqueName="4" name="Zeit" queryTableFieldId="4" dataDxf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2980275-9CFE-43DC-BBA7-42F72C8D31FB}" name="BO_LUSDAX_historie_Reihenfolge_neg" displayName="BO_LUSDAX_historie_Reihenfolge_neg" ref="A1:E21" totalsRowShown="0">
  <autoFilter ref="A1:E21" xr:uid="{DCE1D01A-3FFF-4E87-BD4C-B41221E86D5F}"/>
  <tableColumns count="5">
    <tableColumn id="6" xr3:uid="{D737BA97-0DCF-47A0-954B-B524352C2C8E}" name="Datum" dataDxfId="166"/>
    <tableColumn id="2" xr3:uid="{392FE718-524E-446F-B939-4ED5DEE62CE1}" name="Schluss" dataDxfId="165"/>
    <tableColumn id="3" xr3:uid="{3F8AE9BE-3FDD-4AB9-A6E5-9B943BE39A45}" name="Eröffnung" dataDxfId="164"/>
    <tableColumn id="4" xr3:uid="{520BEA88-3240-48CC-BC82-55BF09972850}" name="Tageshoch" dataDxfId="163"/>
    <tableColumn id="5" xr3:uid="{7E5BBFB0-AFE7-47C8-A20F-CAA56D1B3D07}" name="Tagestief" dataDxfId="16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9730EC9-26F5-4E8C-8769-96AB23E94F29}" name="Onvista_LUSDAX" displayName="Onvista_LUSDAX" ref="A1:K3" totalsRowShown="0">
  <autoFilter ref="A1:K3" xr:uid="{C389C87D-0F82-4504-AE49-3D32FD8D6AC7}"/>
  <tableColumns count="11">
    <tableColumn id="12" xr3:uid="{99FBDC2F-683E-473B-AA99-13164628ED8A}" name="Column1" dataDxfId="161"/>
    <tableColumn id="2" xr3:uid="{2E54F4C1-5C7E-4B26-87E6-0CDADEA32E0A}" name="Column2" dataDxfId="160"/>
    <tableColumn id="3" xr3:uid="{C4BD3783-D9E7-4BD8-973F-C44A040060C3}" name="Column3" dataDxfId="159"/>
    <tableColumn id="4" xr3:uid="{92B85E64-1526-4146-9716-3F74E98E1113}" name="Column4" dataDxfId="158"/>
    <tableColumn id="5" xr3:uid="{112E7AAF-2314-4386-97C4-1957C8229FC2}" name="Column5" dataDxfId="157"/>
    <tableColumn id="6" xr3:uid="{20926CA0-6766-454A-A345-18681C67C133}" name="Column6" dataDxfId="156"/>
    <tableColumn id="7" xr3:uid="{EF83A049-6489-416D-9655-A8584B4F2EED}" name="Column7" dataDxfId="155"/>
    <tableColumn id="8" xr3:uid="{D552526E-7F0F-49FC-B106-4CBFA9C02603}" name="Column8" dataDxfId="154"/>
    <tableColumn id="9" xr3:uid="{7D8B4D19-4B2F-456D-A279-DC5ECE49B9B9}" name="Column9" dataDxfId="153"/>
    <tableColumn id="10" xr3:uid="{A50E0BEA-8BD4-419D-BE87-A6DFDCDB2CF2}" name="Column10" dataDxfId="152"/>
    <tableColumn id="11" xr3:uid="{572A1F9A-AA0C-4C52-9ABF-DC4AC1DE842C}" name="Column11" dataDxfId="15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EC7E277-9E6A-4D88-8B48-6D0A63780E64}" name="Ariva_LUSDAX_historie_ok" displayName="Ariva_LUSDAX_historie_ok" ref="A1:H24" totalsRowShown="0">
  <autoFilter ref="A1:H24" xr:uid="{30899274-EF42-4101-B31E-9FB94F122E41}"/>
  <tableColumns count="8">
    <tableColumn id="9" xr3:uid="{08A30009-17A3-4EFB-BE01-CFE9FF5CE177}" name="Datum" dataDxfId="150"/>
    <tableColumn id="2" xr3:uid="{9BF3FD10-19B8-453B-822B-DC19D55FE805}" name="Erster" dataDxfId="149"/>
    <tableColumn id="3" xr3:uid="{B4CAC15F-EDAC-4525-B3C3-15B090AA2F2F}" name="Hoch" dataDxfId="148"/>
    <tableColumn id="4" xr3:uid="{2429BB06-12B3-4190-8272-50A2CEEE8E59}" name="Tief" dataDxfId="147"/>
    <tableColumn id="5" xr3:uid="{233A23E8-E6C1-46F9-8470-5AB3A37066AB}" name="Schluss" dataDxfId="146"/>
    <tableColumn id="6" xr3:uid="{4EE46401-283B-427F-914B-355EC206517D}" name="Column6" dataDxfId="145"/>
    <tableColumn id="7" xr3:uid="{11869946-9F88-49F5-A5E9-180D60C4C2F4}" name="Stücke" dataDxfId="144"/>
    <tableColumn id="8" xr3:uid="{83253B66-541D-47D5-B62C-A032EF20123F}" name="Volumen" dataDxfId="14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89A7AD9-94CE-4C74-9353-0A0ABD305D6D}" name="FDAX_investing" displayName="FDAX_investing" ref="A1:F2" totalsRowShown="0">
  <autoFilter ref="A1:F2" xr:uid="{FCDEED54-4211-420D-9C77-8207F85761A4}"/>
  <tableColumns count="6">
    <tableColumn id="8" xr3:uid="{96812625-CE14-4470-A8AA-3A0CCEF3AA4A}" name="Column1" dataDxfId="142"/>
    <tableColumn id="2" xr3:uid="{EABD2DE6-5CFA-497D-B6E0-3192B75097FE}" name="Name" dataDxfId="141"/>
    <tableColumn id="3" xr3:uid="{592F847D-C5A4-48D2-BD17-FA46D6EB85C7}" name="Kurse" dataDxfId="140"/>
    <tableColumn id="4" xr3:uid="{3884BB02-161D-4905-8333-FDE260E6B45D}" name="+/-" dataDxfId="139"/>
    <tableColumn id="5" xr3:uid="{57511DB1-B119-41E7-8239-297E88D6BF03}" name="+/- %" dataDxfId="138"/>
    <tableColumn id="6" xr3:uid="{FE72BC2B-3BF2-4A11-97EE-08B7BC9C8234}" name="2" dataDxfId="137"/>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2380DE7-4CF4-4CF5-8CB7-950860B5CA83}" name="EURIBOR_3M" displayName="EURIBOR_3M" ref="A1:B11" tableType="queryTable" totalsRowShown="0">
  <autoFilter ref="A1:B11" xr:uid="{89524440-265F-436B-BDEB-92D94908C032}"/>
  <tableColumns count="2">
    <tableColumn id="3" xr3:uid="{419167BD-4017-496A-9020-A5BE55199C2C}" uniqueName="3" name="Column1" queryTableFieldId="1" dataDxfId="136"/>
    <tableColumn id="2" xr3:uid="{568B6694-7782-4FD3-AD1A-4E584CD871D9}" uniqueName="2" name="Column2" queryTableFieldId="2" dataDxfId="135"/>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3C33CA9E-FC5D-4034-A75F-3458B9F1C1F6}" name="Call_Heute" displayName="Call_Heute" ref="A1:R148" totalsRowShown="0">
  <autoFilter ref="A1:R148" xr:uid="{442474E2-7FAD-4309-B949-EED230CB1693}"/>
  <tableColumns count="18">
    <tableColumn id="19" xr3:uid="{3DE1BFA1-85B4-4E7D-8839-9C2093E422E7}" name="Strike price" dataDxfId="134"/>
    <tableColumn id="2" xr3:uid="{84944C25-517B-4B23-8020-64805F14036A}" name="Vers. num." dataDxfId="133"/>
    <tableColumn id="3" xr3:uid="{195C1FB0-83AA-4BF8-AB90-04D8B76D18F8}" name="Opening price" dataDxfId="132"/>
    <tableColumn id="4" xr3:uid="{8E909A66-8C7A-4B3E-B3E7-11551C93754E}" name="High" dataDxfId="131"/>
    <tableColumn id="5" xr3:uid="{37737ACD-95FB-409F-B85C-9D6D6FB3EBFF}" name="Low" dataDxfId="130"/>
    <tableColumn id="6" xr3:uid="{886D120E-3CBE-4BDA-AEC5-6A7C5D0FAAAA}" name="Bid price" dataDxfId="129"/>
    <tableColumn id="7" xr3:uid="{44D3F748-CD16-443A-A097-73D5886A317A}" name="Bid vol" dataDxfId="128"/>
    <tableColumn id="8" xr3:uid="{2DB7176B-CF19-4DD7-831E-8B11AA8D2069}" name="Ask price" dataDxfId="127"/>
    <tableColumn id="9" xr3:uid="{943298E3-D7B9-4B2A-A73D-A24EB3245CE7}" name="Ask vol" dataDxfId="126"/>
    <tableColumn id="10" xr3:uid="{87EADB7F-F27D-4277-B717-885CFE700118}" name="Diff. to prev. day last" dataDxfId="125"/>
    <tableColumn id="11" xr3:uid="{8F2EEED7-4F7A-4B7A-8DC5-C672BBE8DB43}" name="Last price" dataDxfId="124"/>
    <tableColumn id="12" xr3:uid="{3803D3D1-A728-4CFB-94AB-1CC7D80059F5}" name="Date" dataDxfId="123"/>
    <tableColumn id="13" xr3:uid="{ACA3CAC4-2FB3-4033-A379-D1E7A69149E2}" name="Time" dataDxfId="122"/>
    <tableColumn id="14" xr3:uid="{C3CD0541-3759-43C7-9FD9-1B4A8DF8A1F1}" name="Daily settlem. price" dataDxfId="121"/>
    <tableColumn id="15" xr3:uid="{FFDB4B8A-207F-4C4D-BBA4-B58AB1BF3A51}" name="Traded contracts" dataDxfId="120"/>
    <tableColumn id="16" xr3:uid="{FAA9EDD1-3F28-4DF0-961C-3BA4642B3714}" name="Open interest (adj.)" dataDxfId="119"/>
    <tableColumn id="17" xr3:uid="{2489841B-57ED-49F0-8DDC-F97B45475424}" name="Open interest date" dataDxfId="118"/>
    <tableColumn id="18" xr3:uid="{E1C3D277-2DB1-48CE-8900-DBD74E647463}" name="Last trading day" dataDxfId="11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46A774F-028C-489A-B42B-667A63A17B96}" name="Put_Heute" displayName="Put_Heute" ref="A1:R148" totalsRowShown="0">
  <autoFilter ref="A1:R148" xr:uid="{C842D223-38D2-4312-9D92-B1B5D7E4659E}"/>
  <tableColumns count="18">
    <tableColumn id="19" xr3:uid="{363953BE-4CAB-498D-9462-D99B01BC96A6}" name="Strike price" dataDxfId="116"/>
    <tableColumn id="2" xr3:uid="{5C137D81-DA57-45C6-9348-6E8E13E03A41}" name="Vers. num."/>
    <tableColumn id="3" xr3:uid="{7A9F43C1-CDDB-43D2-AF00-B844CC78176B}" name="Opening price" dataDxfId="115"/>
    <tableColumn id="4" xr3:uid="{E8DB4823-3549-4858-B1C2-8319DA317071}" name="High" dataDxfId="114"/>
    <tableColumn id="5" xr3:uid="{C0EC95B5-52B8-4BB5-9276-BC67CA226CE9}" name="Low" dataDxfId="113"/>
    <tableColumn id="6" xr3:uid="{353FDB8F-18BE-4D19-8110-14C076BFB096}" name="Bid price" dataDxfId="112"/>
    <tableColumn id="7" xr3:uid="{C851889D-0974-45ED-AE97-29F406B9F58F}" name="Bid vol" dataDxfId="111"/>
    <tableColumn id="8" xr3:uid="{1647EBB1-D5FD-49E9-ACF7-165A71BD3FCD}" name="Ask price" dataDxfId="110"/>
    <tableColumn id="9" xr3:uid="{10B27490-EDD9-4CF5-9824-82467D5CBAD9}" name="Ask vol" dataDxfId="109"/>
    <tableColumn id="10" xr3:uid="{C7F3E594-E370-4689-AF18-7EDBA33AA3F6}" name="Diff. to prev. day last"/>
    <tableColumn id="11" xr3:uid="{5333B238-5EBF-4FFC-B9CF-376186475C86}" name="Last price" dataDxfId="108"/>
    <tableColumn id="12" xr3:uid="{90D5878A-5C69-406F-BBE8-D73B03B757EC}" name="Date" dataDxfId="107"/>
    <tableColumn id="13" xr3:uid="{087440A6-BB5A-4819-87E7-E0243F141DEC}" name="Time" dataDxfId="106"/>
    <tableColumn id="14" xr3:uid="{8C834BE4-EFCC-4A4C-931C-D7D4C5333405}" name="Daily settlem. price" dataDxfId="105"/>
    <tableColumn id="15" xr3:uid="{C871B9B6-E119-43D2-B998-197BADCEF4FD}" name="Traded contracts"/>
    <tableColumn id="16" xr3:uid="{4311AA23-3B9A-490D-B709-06BBF9906FDA}" name="Open interest (adj.)"/>
    <tableColumn id="17" xr3:uid="{E72B4FA7-3149-4244-BBC1-DDB81A1D2290}" name="Open interest date" dataDxfId="104"/>
    <tableColumn id="18" xr3:uid="{30243267-8099-489D-B22A-DCC29050FE76}" name="Last trading day" dataDxfId="10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F34010B-BB48-4695-9C1C-E4327C134508}" name="Put_1_Heute" displayName="Put_1_Heute" ref="A1:R148" totalsRowShown="0">
  <autoFilter ref="A1:R148" xr:uid="{88524A0C-142A-4CD9-9D66-5681AE422954}"/>
  <tableColumns count="18">
    <tableColumn id="19" xr3:uid="{42333CC7-6D64-46FC-A532-AF6717AAF222}" name="Strike price" dataDxfId="102"/>
    <tableColumn id="2" xr3:uid="{E362CD00-29C9-4F1C-A097-DFEE7A169BF2}" name="Vers. num."/>
    <tableColumn id="3" xr3:uid="{90C6252C-48C0-48C8-8EB6-CAC5DC8F7DA0}" name="Opening price" dataDxfId="101"/>
    <tableColumn id="4" xr3:uid="{E5D31775-63F0-4757-9702-45C3638004A6}" name="High" dataDxfId="100"/>
    <tableColumn id="5" xr3:uid="{7E3DB34C-9BCF-4ECD-9BBC-3ADF1838751E}" name="Low" dataDxfId="99"/>
    <tableColumn id="6" xr3:uid="{4E1EB385-FE12-4FB7-A0A4-0BA4022FCF11}" name="Bid price" dataDxfId="98"/>
    <tableColumn id="7" xr3:uid="{CE49C771-EF32-4684-9226-4F8BD610088C}" name="Bid vol" dataDxfId="97"/>
    <tableColumn id="8" xr3:uid="{87B85665-EA83-422F-B962-D2D65FEA709E}" name="Ask price" dataDxfId="96"/>
    <tableColumn id="9" xr3:uid="{F6BA72DF-9F7F-4AF8-81C8-65173A80DC3B}" name="Ask vol" dataDxfId="95"/>
    <tableColumn id="10" xr3:uid="{D2F08537-019F-4D2A-B611-376A1A0CBD50}" name="Diff. to prev. day last"/>
    <tableColumn id="11" xr3:uid="{054E377C-0A69-4E40-B0AA-3FF0A7A5510A}" name="Last price" dataDxfId="94"/>
    <tableColumn id="12" xr3:uid="{FBC5B4FB-89A2-4DD0-8A66-446AFC0A9D64}" name="Date" dataDxfId="93"/>
    <tableColumn id="13" xr3:uid="{6DD52035-6A65-4BCD-B800-ED2D92A3E6BF}" name="Time" dataDxfId="92"/>
    <tableColumn id="14" xr3:uid="{13F7E791-3687-43A9-98E8-460EF433E8C0}" name="Daily settlem. price" dataDxfId="91"/>
    <tableColumn id="15" xr3:uid="{CCFF1C81-7A07-43E5-914E-48E58E0E24AC}" name="Traded contracts"/>
    <tableColumn id="16" xr3:uid="{16F587FF-75FD-4245-B7F9-5A6D9F9C1947}" name="Open interest (adj.)"/>
    <tableColumn id="17" xr3:uid="{E27BDB36-D539-4675-B21B-DFCAE5BEFA5A}" name="Open interest date" dataDxfId="90"/>
    <tableColumn id="18" xr3:uid="{7A8F8178-C594-4459-BDF7-F77613138EFB}" name="Last trading day" dataDxfId="89"/>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0DE9199-A9BB-4F00-A0EB-C97CB713957F}" name="Call_1_Heute" displayName="Call_1_Heute" ref="A1:R148" totalsRowShown="0">
  <autoFilter ref="A1:R148" xr:uid="{B25F0C8B-9A14-43F0-8591-97B143CB9BF0}"/>
  <tableColumns count="18">
    <tableColumn id="19" xr3:uid="{082D20D3-00E6-4AE7-91DB-508750161C2B}" name="Strike price" dataDxfId="88"/>
    <tableColumn id="2" xr3:uid="{3626FA1C-662E-478E-8276-69D989631E27}" name="Vers. num."/>
    <tableColumn id="3" xr3:uid="{74BD95A9-A6A7-4B4B-923F-4FAA41BA16BB}" name="Opening price" dataDxfId="87"/>
    <tableColumn id="4" xr3:uid="{CCAD2B10-7CC0-4029-B082-5EC18D6BA98E}" name="High" dataDxfId="86"/>
    <tableColumn id="5" xr3:uid="{7EF88E8D-1172-4332-A8A4-91B90B862CCD}" name="Low" dataDxfId="85"/>
    <tableColumn id="6" xr3:uid="{35D4AF87-31C5-406A-9A50-579ADA63BD1E}" name="Bid price" dataDxfId="84"/>
    <tableColumn id="7" xr3:uid="{1BABD91C-9DEF-4E42-BC3E-6B36E67742E4}" name="Bid vol" dataDxfId="83"/>
    <tableColumn id="8" xr3:uid="{CE555845-AAC5-4EB5-9C1B-C23728EB06C5}" name="Ask price" dataDxfId="82"/>
    <tableColumn id="9" xr3:uid="{97247F2A-E46A-47CD-9EBE-4474D32A5BCE}" name="Ask vol" dataDxfId="81"/>
    <tableColumn id="10" xr3:uid="{2C84BB85-CA05-4A8C-8AFA-4CF084B18609}" name="Diff. to prev. day last"/>
    <tableColumn id="11" xr3:uid="{5F4B6199-6AC0-4F48-A94A-E0171B516373}" name="Last price" dataDxfId="80"/>
    <tableColumn id="12" xr3:uid="{D13B08B3-43E1-4548-B02F-15EE38887619}" name="Date" dataDxfId="79"/>
    <tableColumn id="13" xr3:uid="{9EA4F6E5-85AF-4283-B8F6-41BEB05DEB43}" name="Time" dataDxfId="78"/>
    <tableColumn id="14" xr3:uid="{671654D4-06D2-4823-957F-C3767F2B130A}" name="Daily settlem. price" dataDxfId="77"/>
    <tableColumn id="15" xr3:uid="{B847392F-BC47-4EC9-9D4E-D5225DC7B9AE}" name="Traded contracts"/>
    <tableColumn id="16" xr3:uid="{EC1350CE-B2EE-40E8-A16A-12FFD25855AD}" name="Open interest (adj.)"/>
    <tableColumn id="17" xr3:uid="{7D9B2CB3-CB47-429F-B9ED-9D1E46521D21}" name="Open interest date" dataDxfId="76"/>
    <tableColumn id="18" xr3:uid="{E00BC50B-DD5E-4E71-98DB-519C6678D2AE}" name="Last trading day" dataDxfId="7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CBE254D-E40B-47F9-ABCC-67E41B711225}" name="Historie_Alternativ_VDAX_NEW_2M" displayName="Historie_Alternativ_VDAX_NEW_2M" ref="A1:C23" tableType="queryTable" totalsRowShown="0">
  <autoFilter ref="A1:C23" xr:uid="{3CBE254D-E40B-47F9-ABCC-67E41B711225}"/>
  <tableColumns count="3">
    <tableColumn id="4" xr3:uid="{FAD4E981-7DB7-43B7-8F92-C52E7FC18F2E}" uniqueName="4" name="Datum" queryTableFieldId="1" dataDxfId="74"/>
    <tableColumn id="2" xr3:uid="{6B15C46F-1F82-4747-B9B8-6F6467AEB924}" uniqueName="2" name="Eröffnung" queryTableFieldId="2" dataDxfId="73"/>
    <tableColumn id="3" xr3:uid="{34C883AF-210D-4CCC-9D1C-2C7C01173756}" uniqueName="3" name="Schluss" queryTableFieldId="3" dataDxfId="7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15491997-72E0-4004-926E-862B23336D73}" name="VDAX_N_2M" displayName="VDAX_N_2M" ref="A1:K3" tableType="queryTable" totalsRowShown="0">
  <autoFilter ref="A1:K3" xr:uid="{15491997-72E0-4004-926E-862B23336D73}"/>
  <tableColumns count="11">
    <tableColumn id="12" xr3:uid="{F3273211-AAA4-4BFE-A53F-2A1BC016DAC5}" uniqueName="12" name="Column1" queryTableFieldId="1" dataDxfId="71"/>
    <tableColumn id="2" xr3:uid="{5AA647D3-D324-4CFF-9952-8F7DAA8D6FB0}" uniqueName="2" name="Column2" queryTableFieldId="2" dataDxfId="70"/>
    <tableColumn id="3" xr3:uid="{1ED6836C-FEAE-4BF4-8D81-BFF2007B2F38}" uniqueName="3" name="Column3" queryTableFieldId="3" dataDxfId="69"/>
    <tableColumn id="4" xr3:uid="{B12EE65A-D48F-45FB-B854-56CC4837B170}" uniqueName="4" name="Column4" queryTableFieldId="4" dataDxfId="68"/>
    <tableColumn id="5" xr3:uid="{823F7734-5425-47B6-B873-C21A116D9521}" uniqueName="5" name="Column5" queryTableFieldId="5" dataDxfId="67"/>
    <tableColumn id="6" xr3:uid="{4861C4B4-6E66-4700-9950-F2A1EC08851F}" uniqueName="6" name="Column6" queryTableFieldId="6" dataDxfId="66"/>
    <tableColumn id="7" xr3:uid="{398481C9-B4A0-4DAE-96D7-0E1CB58A8E98}" uniqueName="7" name="Column7" queryTableFieldId="7" dataDxfId="65"/>
    <tableColumn id="8" xr3:uid="{35F1D529-6ACA-4C72-B4FB-FB47E22580A8}" uniqueName="8" name="Column8" queryTableFieldId="8" dataDxfId="64"/>
    <tableColumn id="9" xr3:uid="{B98FF5A0-A482-4208-B7D9-301AC4F786A7}" uniqueName="9" name="Column9" queryTableFieldId="9" dataDxfId="63"/>
    <tableColumn id="10" xr3:uid="{370B75C8-F000-461C-AC8A-F58CD09EC819}" uniqueName="10" name="Column10" queryTableFieldId="10" dataDxfId="62"/>
    <tableColumn id="11" xr3:uid="{948E8ED4-FD3A-4628-9985-AABB26FF0845}" uniqueName="11" name="Column11" queryTableFieldId="11" dataDxfId="6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B85BF3-E94B-4ACD-A851-B47DFCC134D4}" name="Historische_Kurse_VDAX_NEW_2M" displayName="Historische_Kurse_VDAX_NEW_2M" ref="A1:C24" tableType="queryTable" totalsRowShown="0">
  <autoFilter ref="A1:C24" xr:uid="{7CB85BF3-E94B-4ACD-A851-B47DFCC134D4}"/>
  <tableColumns count="3">
    <tableColumn id="4" xr3:uid="{B8F61EAF-5A8D-4291-9A80-0507C41C4C1D}" uniqueName="4" name="Datum" queryTableFieldId="1" dataDxfId="2"/>
    <tableColumn id="2" xr3:uid="{3E1DC355-F824-48F5-8881-D31363B7D0D9}" uniqueName="2" name="Eröffnung" queryTableFieldId="2" dataDxfId="1"/>
    <tableColumn id="3" xr3:uid="{4BB9C7BD-C4BC-4A0E-AD1E-A4C4E6BC323A}" uniqueName="3" name="Schluss" queryTableFieldId="3" dataDxfId="0"/>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s>
</file>

<file path=xl/worksheets/_rels/sheet11.xml.rels><?xml version="1.0" encoding="UTF-8" standalone="yes"?>
<Relationships xmlns="http://schemas.openxmlformats.org/package/2006/relationships"><Relationship Id="rId8" Type="http://schemas.openxmlformats.org/officeDocument/2006/relationships/hyperlink" Target="mailto:info@dieball.de" TargetMode="External"/><Relationship Id="rId3" Type="http://schemas.openxmlformats.org/officeDocument/2006/relationships/hyperlink" Target="http://www.boerse-frankfurt.de/index/VDAX-NEW-12M" TargetMode="External"/><Relationship Id="rId7" Type="http://schemas.openxmlformats.org/officeDocument/2006/relationships/hyperlink" Target="mailto:info@dieball.de" TargetMode="External"/><Relationship Id="rId2" Type="http://schemas.openxmlformats.org/officeDocument/2006/relationships/hyperlink" Target="https://www.eurexchange.com/exchange-de/marktdaten/statistik/online-marktstatistiken/" TargetMode="External"/><Relationship Id="rId1" Type="http://schemas.openxmlformats.org/officeDocument/2006/relationships/hyperlink" Target="http://www.eurexchange.com/exchange-de/marktdaten/statistik/online-marktstatistiken/185232!onlineStats?productGroupId=826&amp;productId=17254&amp;viewType=3&amp;cp=Put&amp;month=8&amp;year=2018&amp;busDate=20180814" TargetMode="External"/><Relationship Id="rId6" Type="http://schemas.openxmlformats.org/officeDocument/2006/relationships/hyperlink" Target="mailto:dax-trader@t-online.de" TargetMode="External"/><Relationship Id="rId5" Type="http://schemas.openxmlformats.org/officeDocument/2006/relationships/hyperlink" Target="mailto:detlefd@gmx.net" TargetMode="External"/><Relationship Id="rId4" Type="http://schemas.openxmlformats.org/officeDocument/2006/relationships/hyperlink" Target="mailto:info@dieball.de" TargetMode="External"/><Relationship Id="rId9"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8" Type="http://schemas.openxmlformats.org/officeDocument/2006/relationships/hyperlink" Target="mailto:kid-trading@gmx.de" TargetMode="External"/><Relationship Id="rId3" Type="http://schemas.openxmlformats.org/officeDocument/2006/relationships/hyperlink" Target="mailto:dax-trader@t-online.de" TargetMode="External"/><Relationship Id="rId7" Type="http://schemas.openxmlformats.org/officeDocument/2006/relationships/hyperlink" Target="mailto:info@dieball.de" TargetMode="External"/><Relationship Id="rId2" Type="http://schemas.openxmlformats.org/officeDocument/2006/relationships/hyperlink" Target="mailto:detlefd@gmx.net" TargetMode="External"/><Relationship Id="rId1" Type="http://schemas.openxmlformats.org/officeDocument/2006/relationships/hyperlink" Target="mailto:info@dieball.de" TargetMode="External"/><Relationship Id="rId6" Type="http://schemas.openxmlformats.org/officeDocument/2006/relationships/hyperlink" Target="mailto:info@dieball.de" TargetMode="External"/><Relationship Id="rId5" Type="http://schemas.openxmlformats.org/officeDocument/2006/relationships/hyperlink" Target="mailto:info@dieball.de" TargetMode="External"/><Relationship Id="rId4" Type="http://schemas.openxmlformats.org/officeDocument/2006/relationships/hyperlink" Target="mailto:info@dieball.de" TargetMode="External"/></Relationships>
</file>

<file path=xl/worksheets/_rels/sheet13.xml.rels><?xml version="1.0" encoding="UTF-8" standalone="yes"?>
<Relationships xmlns="http://schemas.openxmlformats.org/package/2006/relationships"><Relationship Id="rId2" Type="http://schemas.openxmlformats.org/officeDocument/2006/relationships/hyperlink" Target="mailto:info@dieball.de" TargetMode="External"/><Relationship Id="rId1" Type="http://schemas.openxmlformats.org/officeDocument/2006/relationships/hyperlink" Target="mailto:info@dieball.de"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6CA745-6C67-45D5-937F-4B3F8DD514D7}">
  <sheetPr codeName="Tabelle31"/>
  <dimension ref="A2:G30"/>
  <sheetViews>
    <sheetView workbookViewId="0">
      <selection activeCell="A3" sqref="A3:XFD3"/>
    </sheetView>
  </sheetViews>
  <sheetFormatPr baseColWidth="10" defaultRowHeight="15" x14ac:dyDescent="0.25"/>
  <cols>
    <col min="3" max="3" width="11.42578125" style="58"/>
    <col min="5" max="5" width="104.42578125" customWidth="1"/>
  </cols>
  <sheetData>
    <row r="2" spans="1:7" x14ac:dyDescent="0.25">
      <c r="B2" t="s">
        <v>56</v>
      </c>
      <c r="C2" s="58" t="s">
        <v>57</v>
      </c>
      <c r="D2" t="s">
        <v>58</v>
      </c>
      <c r="E2" t="s">
        <v>34</v>
      </c>
    </row>
    <row r="3" spans="1:7" x14ac:dyDescent="0.25">
      <c r="A3" t="s">
        <v>65</v>
      </c>
      <c r="B3" s="57">
        <v>45151</v>
      </c>
      <c r="C3" s="59" t="s">
        <v>796</v>
      </c>
      <c r="D3" t="s">
        <v>59</v>
      </c>
      <c r="E3" t="s">
        <v>797</v>
      </c>
      <c r="F3" s="57"/>
    </row>
    <row r="4" spans="1:7" x14ac:dyDescent="0.25">
      <c r="B4" s="57">
        <v>44604</v>
      </c>
      <c r="C4" s="58" t="s">
        <v>419</v>
      </c>
      <c r="D4" t="s">
        <v>59</v>
      </c>
      <c r="E4" t="s">
        <v>421</v>
      </c>
      <c r="F4" s="57"/>
    </row>
    <row r="5" spans="1:7" x14ac:dyDescent="0.25">
      <c r="B5" s="57">
        <v>44545</v>
      </c>
      <c r="C5" s="58" t="s">
        <v>392</v>
      </c>
      <c r="D5" t="s">
        <v>59</v>
      </c>
      <c r="E5" t="s">
        <v>393</v>
      </c>
      <c r="F5" s="57"/>
    </row>
    <row r="6" spans="1:7" x14ac:dyDescent="0.25">
      <c r="B6" s="57">
        <v>44521</v>
      </c>
      <c r="C6" s="58" t="s">
        <v>387</v>
      </c>
      <c r="D6" t="s">
        <v>59</v>
      </c>
      <c r="E6" t="s">
        <v>388</v>
      </c>
      <c r="F6" s="57"/>
    </row>
    <row r="7" spans="1:7" x14ac:dyDescent="0.25">
      <c r="B7" s="57">
        <v>44475</v>
      </c>
      <c r="C7" s="58" t="s">
        <v>381</v>
      </c>
      <c r="D7" t="s">
        <v>59</v>
      </c>
      <c r="E7" t="s">
        <v>382</v>
      </c>
      <c r="F7" s="57">
        <v>44480</v>
      </c>
      <c r="G7" t="s">
        <v>379</v>
      </c>
    </row>
    <row r="8" spans="1:7" x14ac:dyDescent="0.25">
      <c r="B8" s="57">
        <v>44475</v>
      </c>
      <c r="C8" s="58" t="s">
        <v>375</v>
      </c>
      <c r="D8" t="s">
        <v>59</v>
      </c>
      <c r="E8" t="s">
        <v>377</v>
      </c>
    </row>
    <row r="9" spans="1:7" x14ac:dyDescent="0.25">
      <c r="B9" s="57">
        <v>44359</v>
      </c>
      <c r="C9" s="58" t="s">
        <v>301</v>
      </c>
      <c r="D9" t="s">
        <v>59</v>
      </c>
      <c r="E9" t="s">
        <v>326</v>
      </c>
    </row>
    <row r="10" spans="1:7" x14ac:dyDescent="0.25">
      <c r="B10" s="57">
        <v>44248</v>
      </c>
      <c r="C10" s="58" t="s">
        <v>239</v>
      </c>
      <c r="D10" t="s">
        <v>59</v>
      </c>
      <c r="E10" t="s">
        <v>240</v>
      </c>
    </row>
    <row r="11" spans="1:7" x14ac:dyDescent="0.25">
      <c r="B11" s="57">
        <v>44248</v>
      </c>
      <c r="C11" s="58" t="s">
        <v>231</v>
      </c>
      <c r="D11" t="s">
        <v>59</v>
      </c>
      <c r="E11" t="s">
        <v>232</v>
      </c>
    </row>
    <row r="12" spans="1:7" x14ac:dyDescent="0.25">
      <c r="B12" s="57">
        <v>44234</v>
      </c>
      <c r="C12" s="58" t="s">
        <v>229</v>
      </c>
      <c r="D12" t="s">
        <v>59</v>
      </c>
      <c r="E12" t="s">
        <v>230</v>
      </c>
    </row>
    <row r="13" spans="1:7" x14ac:dyDescent="0.25">
      <c r="B13" s="57">
        <v>44202</v>
      </c>
      <c r="C13" s="58" t="s">
        <v>227</v>
      </c>
      <c r="D13" t="s">
        <v>59</v>
      </c>
      <c r="E13" t="s">
        <v>228</v>
      </c>
    </row>
    <row r="14" spans="1:7" x14ac:dyDescent="0.25">
      <c r="B14" s="57">
        <v>44107</v>
      </c>
      <c r="C14" s="58" t="s">
        <v>224</v>
      </c>
      <c r="D14" t="s">
        <v>59</v>
      </c>
      <c r="E14" t="s">
        <v>225</v>
      </c>
    </row>
    <row r="15" spans="1:7" x14ac:dyDescent="0.25">
      <c r="B15" s="57">
        <v>44024</v>
      </c>
      <c r="C15" s="58" t="s">
        <v>220</v>
      </c>
      <c r="D15" t="s">
        <v>59</v>
      </c>
      <c r="E15" t="s">
        <v>221</v>
      </c>
    </row>
    <row r="16" spans="1:7" x14ac:dyDescent="0.25">
      <c r="B16" s="57">
        <v>44006</v>
      </c>
      <c r="C16" s="58" t="s">
        <v>218</v>
      </c>
      <c r="D16" t="s">
        <v>59</v>
      </c>
      <c r="E16" t="s">
        <v>219</v>
      </c>
    </row>
    <row r="17" spans="2:5" x14ac:dyDescent="0.25">
      <c r="B17" s="57">
        <v>43996</v>
      </c>
      <c r="C17" s="58" t="s">
        <v>203</v>
      </c>
      <c r="D17" t="s">
        <v>59</v>
      </c>
      <c r="E17" t="s">
        <v>204</v>
      </c>
    </row>
    <row r="18" spans="2:5" x14ac:dyDescent="0.25">
      <c r="B18" s="57">
        <v>43852</v>
      </c>
      <c r="C18" s="58" t="s">
        <v>199</v>
      </c>
      <c r="D18" t="s">
        <v>59</v>
      </c>
      <c r="E18" t="s">
        <v>200</v>
      </c>
    </row>
    <row r="19" spans="2:5" x14ac:dyDescent="0.25">
      <c r="B19" s="57">
        <v>43835</v>
      </c>
      <c r="C19" s="58" t="s">
        <v>193</v>
      </c>
      <c r="D19" t="s">
        <v>59</v>
      </c>
      <c r="E19" t="s">
        <v>194</v>
      </c>
    </row>
    <row r="20" spans="2:5" x14ac:dyDescent="0.25">
      <c r="B20" s="57">
        <v>43779</v>
      </c>
      <c r="C20" s="58" t="s">
        <v>183</v>
      </c>
      <c r="D20" t="s">
        <v>59</v>
      </c>
      <c r="E20" t="s">
        <v>184</v>
      </c>
    </row>
    <row r="21" spans="2:5" x14ac:dyDescent="0.25">
      <c r="B21" s="57">
        <v>43604</v>
      </c>
      <c r="C21" s="58" t="s">
        <v>142</v>
      </c>
      <c r="D21" t="s">
        <v>59</v>
      </c>
      <c r="E21" t="s">
        <v>143</v>
      </c>
    </row>
    <row r="22" spans="2:5" x14ac:dyDescent="0.25">
      <c r="B22" s="57">
        <v>43508</v>
      </c>
      <c r="C22" s="58" t="s">
        <v>125</v>
      </c>
      <c r="D22" t="s">
        <v>59</v>
      </c>
      <c r="E22" t="s">
        <v>126</v>
      </c>
    </row>
    <row r="23" spans="2:5" x14ac:dyDescent="0.25">
      <c r="B23" s="57">
        <v>43499</v>
      </c>
      <c r="C23" s="58" t="s">
        <v>121</v>
      </c>
      <c r="D23" t="s">
        <v>59</v>
      </c>
      <c r="E23" t="s">
        <v>124</v>
      </c>
    </row>
    <row r="24" spans="2:5" x14ac:dyDescent="0.25">
      <c r="B24" s="57">
        <v>43483</v>
      </c>
      <c r="C24" s="58" t="s">
        <v>118</v>
      </c>
      <c r="D24" t="s">
        <v>59</v>
      </c>
      <c r="E24" t="s">
        <v>117</v>
      </c>
    </row>
    <row r="25" spans="2:5" x14ac:dyDescent="0.25">
      <c r="B25" s="57">
        <v>43479</v>
      </c>
      <c r="C25" s="58" t="s">
        <v>113</v>
      </c>
      <c r="D25" t="s">
        <v>59</v>
      </c>
      <c r="E25" t="s">
        <v>119</v>
      </c>
    </row>
    <row r="26" spans="2:5" x14ac:dyDescent="0.25">
      <c r="B26" s="57">
        <v>43477</v>
      </c>
      <c r="C26" s="58" t="s">
        <v>103</v>
      </c>
      <c r="D26" t="s">
        <v>59</v>
      </c>
      <c r="E26" t="s">
        <v>120</v>
      </c>
    </row>
    <row r="27" spans="2:5" x14ac:dyDescent="0.25">
      <c r="B27" s="57">
        <v>43476</v>
      </c>
      <c r="C27" s="58" t="s">
        <v>68</v>
      </c>
      <c r="D27" t="s">
        <v>59</v>
      </c>
      <c r="E27" t="s">
        <v>69</v>
      </c>
    </row>
    <row r="28" spans="2:5" x14ac:dyDescent="0.25">
      <c r="B28" s="57">
        <v>43474</v>
      </c>
      <c r="C28" s="60" t="s">
        <v>63</v>
      </c>
      <c r="D28" t="s">
        <v>59</v>
      </c>
      <c r="E28" t="s">
        <v>64</v>
      </c>
    </row>
    <row r="29" spans="2:5" x14ac:dyDescent="0.25">
      <c r="B29" s="57">
        <v>43446</v>
      </c>
      <c r="C29" s="58" t="s">
        <v>62</v>
      </c>
      <c r="D29" t="s">
        <v>59</v>
      </c>
      <c r="E29" t="s">
        <v>61</v>
      </c>
    </row>
    <row r="30" spans="2:5" x14ac:dyDescent="0.25">
      <c r="B30" s="57">
        <v>43443</v>
      </c>
      <c r="C30" s="58" t="s">
        <v>55</v>
      </c>
      <c r="D30" t="s">
        <v>59</v>
      </c>
      <c r="E30" t="s">
        <v>60</v>
      </c>
    </row>
  </sheetData>
  <sortState xmlns:xlrd2="http://schemas.microsoft.com/office/spreadsheetml/2017/richdata2" ref="B6:E8">
    <sortCondition descending="1" ref="C6:C8"/>
  </sortState>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A1476-DDF3-4297-8E67-8CCFCC40A846}">
  <sheetPr codeName="Tabelle37"/>
  <dimension ref="A2:I47"/>
  <sheetViews>
    <sheetView view="pageBreakPreview" topLeftCell="A26" zoomScaleNormal="100" zoomScaleSheetLayoutView="100" workbookViewId="0">
      <selection activeCell="A47" sqref="A47:I47"/>
    </sheetView>
  </sheetViews>
  <sheetFormatPr baseColWidth="10" defaultRowHeight="15" x14ac:dyDescent="0.25"/>
  <sheetData>
    <row r="2" spans="1:6" ht="28.5" x14ac:dyDescent="0.45">
      <c r="A2" s="133" t="s">
        <v>338</v>
      </c>
    </row>
    <row r="4" spans="1:6" ht="21" x14ac:dyDescent="0.25">
      <c r="A4" s="134" t="s">
        <v>339</v>
      </c>
    </row>
    <row r="5" spans="1:6" ht="18.75" x14ac:dyDescent="0.3">
      <c r="A5" s="30" t="s">
        <v>340</v>
      </c>
      <c r="E5" s="135" t="s">
        <v>341</v>
      </c>
      <c r="F5" s="135"/>
    </row>
    <row r="7" spans="1:6" ht="23.25" x14ac:dyDescent="0.35">
      <c r="E7" s="136" t="s">
        <v>342</v>
      </c>
    </row>
    <row r="8" spans="1:6" ht="23.25" x14ac:dyDescent="0.35">
      <c r="E8" s="136" t="s">
        <v>343</v>
      </c>
    </row>
    <row r="9" spans="1:6" ht="23.25" x14ac:dyDescent="0.35">
      <c r="E9" s="136" t="s">
        <v>344</v>
      </c>
    </row>
    <row r="11" spans="1:6" ht="23.25" x14ac:dyDescent="0.35">
      <c r="E11" s="136" t="s">
        <v>345</v>
      </c>
    </row>
    <row r="12" spans="1:6" ht="23.25" x14ac:dyDescent="0.35">
      <c r="E12" s="136" t="s">
        <v>346</v>
      </c>
    </row>
    <row r="15" spans="1:6" ht="23.25" x14ac:dyDescent="0.35">
      <c r="A15" s="30" t="s">
        <v>347</v>
      </c>
      <c r="E15" s="136" t="s">
        <v>348</v>
      </c>
    </row>
    <row r="16" spans="1:6" ht="23.25" x14ac:dyDescent="0.35">
      <c r="E16" s="136" t="s">
        <v>349</v>
      </c>
    </row>
    <row r="17" spans="1:5" ht="23.25" x14ac:dyDescent="0.35">
      <c r="E17" s="136" t="s">
        <v>350</v>
      </c>
    </row>
    <row r="18" spans="1:5" ht="23.25" x14ac:dyDescent="0.35">
      <c r="E18" s="136" t="s">
        <v>351</v>
      </c>
    </row>
    <row r="20" spans="1:5" ht="23.25" x14ac:dyDescent="0.35">
      <c r="E20" s="136" t="s">
        <v>345</v>
      </c>
    </row>
    <row r="21" spans="1:5" ht="23.25" x14ac:dyDescent="0.35">
      <c r="E21" s="136" t="s">
        <v>346</v>
      </c>
    </row>
    <row r="24" spans="1:5" x14ac:dyDescent="0.25">
      <c r="A24" t="s">
        <v>352</v>
      </c>
    </row>
    <row r="27" spans="1:5" ht="18.75" x14ac:dyDescent="0.3">
      <c r="A27" s="30" t="s">
        <v>353</v>
      </c>
    </row>
    <row r="29" spans="1:5" ht="23.25" x14ac:dyDescent="0.25">
      <c r="A29" s="137" t="s">
        <v>354</v>
      </c>
    </row>
    <row r="30" spans="1:5" ht="23.25" x14ac:dyDescent="0.35">
      <c r="A30" s="137" t="s">
        <v>355</v>
      </c>
      <c r="E30" s="136" t="s">
        <v>356</v>
      </c>
    </row>
    <row r="31" spans="1:5" ht="23.25" x14ac:dyDescent="0.25">
      <c r="A31" s="137" t="s">
        <v>357</v>
      </c>
    </row>
    <row r="32" spans="1:5" ht="23.25" x14ac:dyDescent="0.25">
      <c r="A32" s="137" t="s">
        <v>358</v>
      </c>
    </row>
    <row r="35" spans="1:9" x14ac:dyDescent="0.25">
      <c r="A35" s="138" t="s">
        <v>359</v>
      </c>
    </row>
    <row r="40" spans="1:9" x14ac:dyDescent="0.25">
      <c r="A40" s="151"/>
      <c r="B40" s="151"/>
      <c r="C40" s="151"/>
      <c r="D40" s="151"/>
      <c r="E40" s="151"/>
      <c r="F40" s="151"/>
      <c r="G40" s="151"/>
      <c r="H40" s="151"/>
      <c r="I40" s="151"/>
    </row>
    <row r="47" spans="1:9" x14ac:dyDescent="0.25">
      <c r="A47" s="151" t="s">
        <v>360</v>
      </c>
      <c r="B47" s="151"/>
      <c r="C47" s="151"/>
      <c r="D47" s="151"/>
      <c r="E47" s="151"/>
      <c r="F47" s="151"/>
      <c r="G47" s="151"/>
      <c r="H47" s="151"/>
      <c r="I47" s="151"/>
    </row>
  </sheetData>
  <mergeCells count="2">
    <mergeCell ref="A40:I40"/>
    <mergeCell ref="A47:I47"/>
  </mergeCells>
  <pageMargins left="0.7" right="0.7" top="0.78740157499999996" bottom="0.78740157499999996" header="0.3" footer="0.3"/>
  <pageSetup paperSize="9" scale="85"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CBC8B-B8D0-464E-A257-503EAB8E16CF}">
  <sheetPr codeName="Tabelle47"/>
  <dimension ref="A2:I48"/>
  <sheetViews>
    <sheetView view="pageBreakPreview" topLeftCell="A13" zoomScaleNormal="100" zoomScaleSheetLayoutView="100" workbookViewId="0">
      <selection activeCell="A4" sqref="A4:I37"/>
    </sheetView>
  </sheetViews>
  <sheetFormatPr baseColWidth="10" defaultRowHeight="15" x14ac:dyDescent="0.25"/>
  <sheetData>
    <row r="2" spans="1:6" ht="28.5" x14ac:dyDescent="0.45">
      <c r="A2" s="133" t="s">
        <v>338</v>
      </c>
    </row>
    <row r="4" spans="1:6" ht="21" x14ac:dyDescent="0.25">
      <c r="A4" s="134" t="s">
        <v>339</v>
      </c>
    </row>
    <row r="5" spans="1:6" ht="18.75" x14ac:dyDescent="0.3">
      <c r="A5" s="30" t="s">
        <v>340</v>
      </c>
      <c r="E5" s="135" t="s">
        <v>361</v>
      </c>
      <c r="F5" s="135"/>
    </row>
    <row r="7" spans="1:6" ht="23.25" x14ac:dyDescent="0.35">
      <c r="E7" s="136" t="s">
        <v>342</v>
      </c>
    </row>
    <row r="8" spans="1:6" ht="23.25" x14ac:dyDescent="0.35">
      <c r="E8" s="136" t="s">
        <v>343</v>
      </c>
    </row>
    <row r="9" spans="1:6" ht="23.25" x14ac:dyDescent="0.35">
      <c r="E9" s="136" t="s">
        <v>362</v>
      </c>
    </row>
    <row r="11" spans="1:6" ht="23.25" x14ac:dyDescent="0.35">
      <c r="E11" s="136" t="s">
        <v>345</v>
      </c>
    </row>
    <row r="12" spans="1:6" ht="23.25" x14ac:dyDescent="0.35">
      <c r="E12" s="136" t="s">
        <v>346</v>
      </c>
    </row>
    <row r="15" spans="1:6" ht="18.75" x14ac:dyDescent="0.3">
      <c r="A15" s="30" t="s">
        <v>347</v>
      </c>
      <c r="E15" s="135" t="s">
        <v>363</v>
      </c>
    </row>
    <row r="16" spans="1:6" ht="18.75" x14ac:dyDescent="0.3">
      <c r="A16" s="30"/>
      <c r="E16" s="135"/>
    </row>
    <row r="17" spans="1:5" ht="23.25" x14ac:dyDescent="0.35">
      <c r="E17" s="136" t="s">
        <v>348</v>
      </c>
    </row>
    <row r="18" spans="1:5" ht="23.25" x14ac:dyDescent="0.35">
      <c r="E18" s="136" t="s">
        <v>349</v>
      </c>
    </row>
    <row r="19" spans="1:5" ht="23.25" x14ac:dyDescent="0.35">
      <c r="E19" s="136" t="s">
        <v>350</v>
      </c>
    </row>
    <row r="20" spans="1:5" ht="23.25" x14ac:dyDescent="0.35">
      <c r="E20" s="136" t="s">
        <v>364</v>
      </c>
    </row>
    <row r="22" spans="1:5" ht="23.25" x14ac:dyDescent="0.35">
      <c r="E22" s="136" t="s">
        <v>345</v>
      </c>
    </row>
    <row r="23" spans="1:5" ht="23.25" x14ac:dyDescent="0.35">
      <c r="E23" s="136" t="s">
        <v>346</v>
      </c>
    </row>
    <row r="25" spans="1:5" x14ac:dyDescent="0.25">
      <c r="A25" t="s">
        <v>352</v>
      </c>
    </row>
    <row r="28" spans="1:5" ht="18.75" x14ac:dyDescent="0.3">
      <c r="A28" s="30" t="s">
        <v>353</v>
      </c>
    </row>
    <row r="30" spans="1:5" ht="23.25" x14ac:dyDescent="0.25">
      <c r="A30" s="137" t="s">
        <v>354</v>
      </c>
    </row>
    <row r="31" spans="1:5" ht="23.25" x14ac:dyDescent="0.35">
      <c r="A31" s="137" t="s">
        <v>355</v>
      </c>
      <c r="E31" s="136" t="s">
        <v>356</v>
      </c>
    </row>
    <row r="32" spans="1:5" ht="23.25" x14ac:dyDescent="0.25">
      <c r="A32" s="137" t="s">
        <v>357</v>
      </c>
    </row>
    <row r="33" spans="1:9" ht="23.25" x14ac:dyDescent="0.25">
      <c r="A33" s="137" t="s">
        <v>358</v>
      </c>
    </row>
    <row r="36" spans="1:9" x14ac:dyDescent="0.25">
      <c r="A36" s="138" t="s">
        <v>359</v>
      </c>
    </row>
    <row r="41" spans="1:9" x14ac:dyDescent="0.25">
      <c r="A41" s="151"/>
      <c r="B41" s="151"/>
      <c r="C41" s="151"/>
      <c r="D41" s="151"/>
      <c r="E41" s="151"/>
      <c r="F41" s="151"/>
      <c r="G41" s="151"/>
      <c r="H41" s="151"/>
      <c r="I41" s="151"/>
    </row>
    <row r="48" spans="1:9" x14ac:dyDescent="0.25">
      <c r="A48" s="151" t="s">
        <v>360</v>
      </c>
      <c r="B48" s="151"/>
      <c r="C48" s="151"/>
      <c r="D48" s="151"/>
      <c r="E48" s="151"/>
      <c r="F48" s="151"/>
      <c r="G48" s="151"/>
      <c r="H48" s="151"/>
      <c r="I48" s="151"/>
    </row>
  </sheetData>
  <mergeCells count="2">
    <mergeCell ref="A41:I41"/>
    <mergeCell ref="A48:I48"/>
  </mergeCells>
  <pageMargins left="0.7" right="0.7" top="0.78740157499999996" bottom="0.78740157499999996" header="0.3" footer="0.3"/>
  <pageSetup paperSize="9" scale="85"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C5091-3143-4C8E-B63F-8C746D9D6C6B}">
  <sheetPr codeName="Tabelle1">
    <pageSetUpPr fitToPage="1"/>
  </sheetPr>
  <dimension ref="A1:AC414"/>
  <sheetViews>
    <sheetView tabSelected="1" topLeftCell="D1" zoomScale="70" zoomScaleNormal="70" workbookViewId="0">
      <pane ySplit="9" topLeftCell="A10" activePane="bottomLeft" state="frozen"/>
      <selection pane="bottomLeft" activeCell="I4" sqref="I4"/>
    </sheetView>
  </sheetViews>
  <sheetFormatPr baseColWidth="10" defaultRowHeight="15" x14ac:dyDescent="0.25"/>
  <cols>
    <col min="2" max="2" width="12.7109375" customWidth="1"/>
    <col min="3" max="3" width="13.42578125" customWidth="1"/>
    <col min="7" max="7" width="12.7109375" customWidth="1"/>
    <col min="13" max="13" width="12.7109375" customWidth="1"/>
    <col min="14" max="14" width="14.28515625" customWidth="1"/>
    <col min="15" max="15" width="12" customWidth="1"/>
    <col min="18" max="18" width="14.28515625" customWidth="1"/>
    <col min="21" max="21" width="16.7109375" customWidth="1"/>
    <col min="23" max="23" width="12.42578125" customWidth="1"/>
    <col min="24" max="24" width="14.140625" customWidth="1"/>
    <col min="25" max="25" width="13.85546875" customWidth="1"/>
  </cols>
  <sheetData>
    <row r="1" spans="1:29" ht="60.75" customHeight="1" thickBot="1" x14ac:dyDescent="0.3">
      <c r="A1" s="152" t="s">
        <v>29</v>
      </c>
      <c r="B1" s="152"/>
      <c r="C1" s="152"/>
      <c r="D1" s="152"/>
      <c r="E1" s="152"/>
      <c r="F1" s="152"/>
      <c r="G1" s="153">
        <f>G5</f>
        <v>45191</v>
      </c>
      <c r="H1" s="154"/>
      <c r="N1" s="120">
        <f>Infos!X8</f>
        <v>3380</v>
      </c>
      <c r="R1" s="155" t="s">
        <v>811</v>
      </c>
      <c r="S1" s="155"/>
      <c r="X1">
        <f>IF((X4-C3)&gt;500,C3+500,IF((X4-C3)&lt;-500,C3-500,C3))</f>
        <v>16000</v>
      </c>
      <c r="Y1" t="s">
        <v>242</v>
      </c>
      <c r="Z1">
        <f>MIN(U10:U210)</f>
        <v>-3.037126851736764</v>
      </c>
      <c r="AA1" t="s">
        <v>243</v>
      </c>
      <c r="AB1">
        <f>MAX(U10:U210)</f>
        <v>4.6338646921702189</v>
      </c>
    </row>
    <row r="2" spans="1:29" s="10" customFormat="1" ht="16.5" thickBot="1" x14ac:dyDescent="0.3">
      <c r="B2" s="10" t="s">
        <v>23</v>
      </c>
      <c r="C2" s="11">
        <v>20230921</v>
      </c>
      <c r="D2" s="10" t="s">
        <v>24</v>
      </c>
      <c r="G2" s="16">
        <f>G3-G5</f>
        <v>28</v>
      </c>
      <c r="H2" s="10" t="s">
        <v>25</v>
      </c>
      <c r="M2" s="61"/>
      <c r="N2" s="67"/>
      <c r="W2" s="10" t="s">
        <v>57</v>
      </c>
      <c r="X2" s="116" t="str">
        <f>Version!$C$3</f>
        <v>9.00</v>
      </c>
    </row>
    <row r="3" spans="1:29" s="10" customFormat="1" ht="16.5" thickBot="1" x14ac:dyDescent="0.3">
      <c r="B3" s="10" t="s">
        <v>6</v>
      </c>
      <c r="C3" s="12">
        <v>16000</v>
      </c>
      <c r="G3" s="17">
        <f>Infos!S34</f>
        <v>45219</v>
      </c>
      <c r="H3" s="10" t="s">
        <v>30</v>
      </c>
      <c r="N3" s="13">
        <f>N9</f>
        <v>3.934E-2</v>
      </c>
      <c r="O3" s="10" t="s">
        <v>26</v>
      </c>
      <c r="V3" s="10" t="s">
        <v>101</v>
      </c>
      <c r="W3" s="10" t="s">
        <v>102</v>
      </c>
      <c r="X3" s="10" t="s">
        <v>812</v>
      </c>
      <c r="Y3" s="10" t="e">
        <f>#REF!</f>
        <v>#REF!</v>
      </c>
    </row>
    <row r="4" spans="1:29" s="10" customFormat="1" ht="22.5" customHeight="1" thickBot="1" x14ac:dyDescent="0.3">
      <c r="B4" s="10" t="s">
        <v>7</v>
      </c>
      <c r="C4" s="12">
        <v>2000</v>
      </c>
      <c r="D4" s="10" t="s">
        <v>9</v>
      </c>
      <c r="G4" s="141">
        <f>WORKDAY(G5,1)</f>
        <v>45194</v>
      </c>
      <c r="H4" s="10" t="s">
        <v>374</v>
      </c>
      <c r="M4" s="68" t="s">
        <v>72</v>
      </c>
      <c r="N4" s="132">
        <f>R8</f>
        <v>0.16260000000000002</v>
      </c>
      <c r="O4" s="140" t="s">
        <v>27</v>
      </c>
      <c r="P4" s="140" t="str">
        <f>T9</f>
        <v>onvista</v>
      </c>
      <c r="Q4" s="140"/>
      <c r="R4" s="20" t="str">
        <f>TEXT(G5,"TTTT")</f>
        <v>Freitag</v>
      </c>
      <c r="S4" s="10" t="s">
        <v>33</v>
      </c>
      <c r="W4" s="10" t="s">
        <v>49</v>
      </c>
      <c r="X4" s="119">
        <f>X8*1</f>
        <v>15505</v>
      </c>
      <c r="Y4" s="10">
        <v>4.0785455318547097</v>
      </c>
      <c r="Z4" s="10">
        <f>IF(Y4&gt;0,Y4*1.1,Y4*0.9)</f>
        <v>4.4864000850401808</v>
      </c>
      <c r="AB4" s="10">
        <f>10+ROUND((C3+(0.5*C4)-X4)/C5,0)</f>
        <v>40</v>
      </c>
    </row>
    <row r="5" spans="1:29" s="10" customFormat="1" ht="16.5" thickBot="1" x14ac:dyDescent="0.3">
      <c r="B5" s="10" t="s">
        <v>8</v>
      </c>
      <c r="C5" s="11">
        <v>50</v>
      </c>
      <c r="D5" s="10" t="s">
        <v>9</v>
      </c>
      <c r="G5" s="18">
        <v>45191</v>
      </c>
      <c r="H5" s="10" t="s">
        <v>31</v>
      </c>
      <c r="N5" s="20">
        <v>20230920</v>
      </c>
      <c r="O5" s="10" t="s">
        <v>32</v>
      </c>
      <c r="R5" s="16">
        <f>R6-G5</f>
        <v>57</v>
      </c>
      <c r="S5" s="10" t="s">
        <v>45</v>
      </c>
      <c r="X5" s="10">
        <f>ROUND((C3+(0.5*C4)-X4)/10,0)</f>
        <v>150</v>
      </c>
      <c r="Y5" s="10">
        <v>4.2339710427764796</v>
      </c>
      <c r="Z5" s="10">
        <f>IF(Y5&gt;0,Y5*1.1,Y5*0.9)</f>
        <v>4.6573681470541279</v>
      </c>
    </row>
    <row r="6" spans="1:29" s="10" customFormat="1" ht="16.5" thickBot="1" x14ac:dyDescent="0.3">
      <c r="G6" s="103" t="s">
        <v>201</v>
      </c>
      <c r="H6" s="10" t="s">
        <v>191</v>
      </c>
      <c r="N6" s="10">
        <v>60</v>
      </c>
      <c r="O6" s="10" t="s">
        <v>51</v>
      </c>
      <c r="R6" s="17">
        <f>Infos!S36</f>
        <v>45248</v>
      </c>
      <c r="S6" s="10" t="s">
        <v>46</v>
      </c>
      <c r="X6" s="10" t="s">
        <v>71</v>
      </c>
      <c r="Y6" s="10" t="s">
        <v>72</v>
      </c>
      <c r="Z6" s="10" t="s">
        <v>73</v>
      </c>
      <c r="AA6" s="10" t="s">
        <v>91</v>
      </c>
    </row>
    <row r="7" spans="1:29" s="10" customFormat="1" ht="26.25" customHeight="1" x14ac:dyDescent="0.25">
      <c r="B7" s="10" t="s">
        <v>4</v>
      </c>
      <c r="N7" s="67"/>
      <c r="R7" s="10">
        <f>'VDAX-New 2M Hist_2'!C2/100</f>
        <v>0.21969999999999998</v>
      </c>
      <c r="S7" s="131" t="s">
        <v>27</v>
      </c>
      <c r="T7" s="131" t="s">
        <v>138</v>
      </c>
      <c r="V7" s="10" t="s">
        <v>92</v>
      </c>
      <c r="W7" s="10" t="e">
        <f>#REF!</f>
        <v>#REF!</v>
      </c>
      <c r="X7" s="10" t="e">
        <f>#REF!</f>
        <v>#REF!</v>
      </c>
      <c r="Y7" s="62" t="e">
        <f>#REF!</f>
        <v>#REF!</v>
      </c>
      <c r="Z7" s="10" t="e">
        <f>#REF!</f>
        <v>#REF!</v>
      </c>
      <c r="AA7" s="10" t="e">
        <f>#REF!</f>
        <v>#REF!</v>
      </c>
    </row>
    <row r="8" spans="1:29" s="10" customFormat="1" ht="15.75" x14ac:dyDescent="0.25">
      <c r="C8" s="14"/>
      <c r="D8" s="14" t="str">
        <f>Infos!B31</f>
        <v>2023-10</v>
      </c>
      <c r="E8" s="14" t="str">
        <f>Infos!B32</f>
        <v>2023-11</v>
      </c>
      <c r="F8" s="14" t="str">
        <f>Infos!O38&amp;"-"&amp;Infos!P38</f>
        <v>2023-10</v>
      </c>
      <c r="G8" s="14" t="str">
        <f>Infos!O40&amp;"-"&amp;Infos!P40</f>
        <v>2023-10</v>
      </c>
      <c r="H8" s="14" t="str">
        <f>Infos!O42&amp;"-"&amp;Infos!P42</f>
        <v>2023-10</v>
      </c>
      <c r="I8" s="14" t="str">
        <f>Infos!O44&amp;"-"&amp;Infos!P44</f>
        <v>-</v>
      </c>
      <c r="N8" s="67">
        <v>-3.7100000000000002E-3</v>
      </c>
      <c r="O8" s="57"/>
      <c r="P8" s="111">
        <v>13258.05</v>
      </c>
      <c r="Q8" s="111">
        <f>P8-P9</f>
        <v>2.5499999999992724</v>
      </c>
      <c r="R8" s="10">
        <f>'VDAX-New 2M Hist'!C2/100</f>
        <v>0.16260000000000002</v>
      </c>
      <c r="S8" s="68" t="s">
        <v>27</v>
      </c>
      <c r="T8" s="68" t="s">
        <v>244</v>
      </c>
      <c r="V8" s="10" t="s">
        <v>102</v>
      </c>
      <c r="W8" s="10" t="s">
        <v>226</v>
      </c>
      <c r="X8" s="143">
        <f>StgrtDAX!B3</f>
        <v>15505</v>
      </c>
    </row>
    <row r="9" spans="1:29" s="10" customFormat="1" ht="16.5" thickBot="1" x14ac:dyDescent="0.3">
      <c r="A9" s="10" t="s">
        <v>3</v>
      </c>
      <c r="C9" s="14" t="s">
        <v>28</v>
      </c>
      <c r="D9" s="14" t="s">
        <v>5</v>
      </c>
      <c r="E9" s="15" t="s">
        <v>10</v>
      </c>
      <c r="F9" s="15" t="s">
        <v>11</v>
      </c>
      <c r="G9" s="14" t="s">
        <v>12</v>
      </c>
      <c r="H9" s="14" t="s">
        <v>13</v>
      </c>
      <c r="I9" s="14" t="s">
        <v>48</v>
      </c>
      <c r="N9" s="112">
        <f>'EURIBOR 3M'!B2</f>
        <v>3.934E-2</v>
      </c>
      <c r="P9" s="10">
        <v>13255.5</v>
      </c>
      <c r="R9" s="10">
        <f>'VDAX-N 2M'!B2/100</f>
        <v>0.22039999999999998</v>
      </c>
      <c r="S9" s="140" t="s">
        <v>27</v>
      </c>
      <c r="T9" s="140" t="s">
        <v>373</v>
      </c>
      <c r="U9" s="10" t="s">
        <v>47</v>
      </c>
      <c r="V9" s="10" t="s">
        <v>93</v>
      </c>
      <c r="W9" s="10" t="e">
        <f>#REF!</f>
        <v>#REF!</v>
      </c>
      <c r="X9" s="70">
        <v>13992</v>
      </c>
      <c r="Y9" s="10" t="e">
        <f>#REF!</f>
        <v>#REF!</v>
      </c>
      <c r="Z9" s="70" t="str">
        <f>SUBSTITUTE(AA9,".",",")</f>
        <v>15851,00</v>
      </c>
      <c r="AA9" s="10" t="str">
        <f>SUBSTITUTE(AB9,",","")</f>
        <v>15851.00</v>
      </c>
      <c r="AB9" s="118" t="str">
        <f>LEFT('GT L&amp;S'!B2,9)</f>
        <v>15,851.00</v>
      </c>
      <c r="AC9" s="10" t="str">
        <f>'GT L&amp;S'!A2</f>
        <v>Lang &amp; Schwarz</v>
      </c>
    </row>
    <row r="10" spans="1:29" x14ac:dyDescent="0.25">
      <c r="A10" s="2">
        <v>17000</v>
      </c>
      <c r="B10" s="2"/>
      <c r="C10" s="7">
        <v>-1457</v>
      </c>
      <c r="D10" s="2">
        <v>-1154</v>
      </c>
      <c r="E10" s="2">
        <v>-303</v>
      </c>
      <c r="F10" s="2"/>
      <c r="G10" s="2"/>
      <c r="H10" s="2"/>
      <c r="I10" s="2"/>
      <c r="J10" s="2"/>
      <c r="K10" s="2"/>
      <c r="L10" s="2"/>
      <c r="M10" s="2"/>
      <c r="N10" s="2"/>
      <c r="O10" s="2"/>
      <c r="P10" s="2"/>
      <c r="Q10" s="2"/>
      <c r="R10" s="2"/>
      <c r="S10" s="2"/>
      <c r="U10">
        <f>HedgeBedarf!C5+'HedgeBedarf+01'!C5</f>
        <v>-2.2125748289386067</v>
      </c>
    </row>
    <row r="11" spans="1:29" x14ac:dyDescent="0.25">
      <c r="A11" s="2">
        <v>16950</v>
      </c>
      <c r="B11" s="2"/>
      <c r="C11" s="8">
        <v>-429</v>
      </c>
      <c r="D11" s="2">
        <v>-239</v>
      </c>
      <c r="E11" s="2">
        <v>-190</v>
      </c>
      <c r="F11" s="2"/>
      <c r="G11" s="2"/>
      <c r="H11" s="2"/>
      <c r="I11" s="2"/>
      <c r="J11" s="2"/>
      <c r="K11" s="2"/>
      <c r="L11" s="2"/>
      <c r="M11" s="2"/>
      <c r="N11" s="2"/>
      <c r="O11" s="2"/>
      <c r="P11" s="2"/>
      <c r="Q11" s="2"/>
      <c r="R11" s="2"/>
      <c r="S11" s="2"/>
      <c r="U11">
        <f>HedgeBedarf!C6+'HedgeBedarf+01'!C6</f>
        <v>-2.2464947193113565</v>
      </c>
    </row>
    <row r="12" spans="1:29" x14ac:dyDescent="0.25">
      <c r="A12" s="2">
        <v>16900</v>
      </c>
      <c r="B12" s="2"/>
      <c r="C12" s="8">
        <v>-1671</v>
      </c>
      <c r="D12" s="2">
        <v>-1193</v>
      </c>
      <c r="E12" s="2">
        <v>-478</v>
      </c>
      <c r="F12" s="2"/>
      <c r="G12" s="2"/>
      <c r="H12" s="2"/>
      <c r="I12" s="2"/>
      <c r="J12" s="2"/>
      <c r="K12" s="2"/>
      <c r="L12" s="2"/>
      <c r="M12" s="2"/>
      <c r="N12" s="2"/>
      <c r="O12" s="2"/>
      <c r="P12" s="2"/>
      <c r="Q12" s="2"/>
      <c r="R12" s="2"/>
      <c r="S12" s="2"/>
      <c r="U12">
        <f>HedgeBedarf!C7+'HedgeBedarf+01'!C7</f>
        <v>-2.2801834099104403</v>
      </c>
    </row>
    <row r="13" spans="1:29" x14ac:dyDescent="0.25">
      <c r="A13" s="2">
        <v>16850</v>
      </c>
      <c r="B13" s="2"/>
      <c r="C13" s="8">
        <v>-236</v>
      </c>
      <c r="D13" s="2">
        <v>-96</v>
      </c>
      <c r="E13" s="2">
        <v>-140</v>
      </c>
      <c r="F13" s="2"/>
      <c r="G13" s="2"/>
      <c r="H13" s="2"/>
      <c r="I13" s="2"/>
      <c r="J13" s="2"/>
      <c r="K13" s="2"/>
      <c r="L13" s="2"/>
      <c r="M13" s="2"/>
      <c r="N13" s="2"/>
      <c r="O13" s="2"/>
      <c r="P13" s="2"/>
      <c r="Q13" s="2"/>
      <c r="R13" s="2"/>
      <c r="S13" s="2"/>
      <c r="U13">
        <f>HedgeBedarf!C8+'HedgeBedarf+01'!C8</f>
        <v>-2.3136086850344064</v>
      </c>
    </row>
    <row r="14" spans="1:29" x14ac:dyDescent="0.25">
      <c r="A14" s="2">
        <v>16800</v>
      </c>
      <c r="B14" s="2"/>
      <c r="C14" s="8">
        <v>-8977</v>
      </c>
      <c r="D14" s="2">
        <v>-8613</v>
      </c>
      <c r="E14" s="2">
        <v>-364</v>
      </c>
      <c r="F14" s="2"/>
      <c r="G14" s="2"/>
      <c r="H14" s="2"/>
      <c r="I14" s="2"/>
      <c r="J14" s="3"/>
      <c r="K14" s="2"/>
      <c r="L14" s="2"/>
      <c r="M14" s="2"/>
      <c r="N14" s="2"/>
      <c r="O14" s="2"/>
      <c r="P14" s="2"/>
      <c r="Q14" s="2"/>
      <c r="R14" s="2"/>
      <c r="S14" s="2"/>
      <c r="U14">
        <f>HedgeBedarf!C9+'HedgeBedarf+01'!C9</f>
        <v>-2.3467377067789394</v>
      </c>
    </row>
    <row r="15" spans="1:29" x14ac:dyDescent="0.25">
      <c r="A15" s="2">
        <v>16750</v>
      </c>
      <c r="B15" s="2"/>
      <c r="C15" s="8">
        <v>-1017</v>
      </c>
      <c r="D15" s="2">
        <v>-466</v>
      </c>
      <c r="E15" s="2">
        <v>-551</v>
      </c>
      <c r="F15" s="2"/>
      <c r="G15" s="2"/>
      <c r="H15" s="2"/>
      <c r="I15" s="2"/>
      <c r="J15" s="3"/>
      <c r="K15" s="2"/>
      <c r="L15" s="2"/>
      <c r="M15" s="2"/>
      <c r="N15" s="2"/>
      <c r="O15" s="2"/>
      <c r="P15" s="2"/>
      <c r="Q15" s="2"/>
      <c r="R15" s="2"/>
      <c r="S15" s="2"/>
      <c r="U15">
        <f>HedgeBedarf!C10+'HedgeBedarf+01'!C10</f>
        <v>-2.3795370387734405</v>
      </c>
    </row>
    <row r="16" spans="1:29" x14ac:dyDescent="0.25">
      <c r="A16" s="2">
        <v>16700</v>
      </c>
      <c r="B16" s="2"/>
      <c r="C16" s="8">
        <v>-1381</v>
      </c>
      <c r="D16" s="2">
        <v>-1028</v>
      </c>
      <c r="E16" s="2">
        <v>-353</v>
      </c>
      <c r="F16" s="2"/>
      <c r="G16" s="2"/>
      <c r="H16" s="2"/>
      <c r="I16" s="2"/>
      <c r="J16" s="3"/>
      <c r="K16" s="2"/>
      <c r="L16" s="2"/>
      <c r="M16" s="2"/>
      <c r="N16" s="2"/>
      <c r="O16" s="2"/>
      <c r="P16" s="2"/>
      <c r="Q16" s="2"/>
      <c r="R16" s="2"/>
      <c r="S16" s="2"/>
      <c r="U16">
        <f>HedgeBedarf!C11+'HedgeBedarf+01'!C11</f>
        <v>-2.4119726714174732</v>
      </c>
    </row>
    <row r="17" spans="1:21" x14ac:dyDescent="0.25">
      <c r="A17" s="2">
        <v>16650</v>
      </c>
      <c r="B17" s="2"/>
      <c r="C17" s="8">
        <v>-299</v>
      </c>
      <c r="D17" s="2">
        <v>-240</v>
      </c>
      <c r="E17" s="2">
        <v>-59</v>
      </c>
      <c r="F17" s="2"/>
      <c r="G17" s="2"/>
      <c r="H17" s="2"/>
      <c r="I17" s="2"/>
      <c r="J17" s="3"/>
      <c r="K17" s="2"/>
      <c r="L17" s="2"/>
      <c r="M17" s="2"/>
      <c r="N17" s="2"/>
      <c r="O17" s="2"/>
      <c r="P17" s="2"/>
      <c r="Q17" s="2"/>
      <c r="R17" s="2"/>
      <c r="S17" s="2"/>
      <c r="U17">
        <f>HedgeBedarf!C12+'HedgeBedarf+01'!C12</f>
        <v>-2.4440100486115055</v>
      </c>
    </row>
    <row r="18" spans="1:21" x14ac:dyDescent="0.25">
      <c r="A18" s="2">
        <v>16600</v>
      </c>
      <c r="B18" s="2"/>
      <c r="C18" s="8">
        <v>-2118</v>
      </c>
      <c r="D18" s="2">
        <v>-1945</v>
      </c>
      <c r="E18" s="2">
        <v>-173</v>
      </c>
      <c r="F18" s="2"/>
      <c r="G18" s="2"/>
      <c r="H18" s="2"/>
      <c r="I18" s="2"/>
      <c r="J18" s="3"/>
      <c r="K18" s="2"/>
      <c r="L18" s="2"/>
      <c r="M18" s="2"/>
      <c r="N18" s="2"/>
      <c r="O18" s="2"/>
      <c r="P18" s="2"/>
      <c r="Q18" s="2"/>
      <c r="R18" s="2"/>
      <c r="S18" s="2"/>
      <c r="U18">
        <f>HedgeBedarf!C13+'HedgeBedarf+01'!C13</f>
        <v>-2.4756140959737025</v>
      </c>
    </row>
    <row r="19" spans="1:21" x14ac:dyDescent="0.25">
      <c r="A19" s="2">
        <v>16550</v>
      </c>
      <c r="B19" s="2"/>
      <c r="C19" s="8">
        <v>-613</v>
      </c>
      <c r="D19" s="2">
        <v>-398</v>
      </c>
      <c r="E19" s="2">
        <v>-215</v>
      </c>
      <c r="F19" s="2"/>
      <c r="G19" s="2"/>
      <c r="H19" s="2"/>
      <c r="I19" s="2"/>
      <c r="J19" s="3"/>
      <c r="K19" s="2"/>
      <c r="L19" s="2"/>
      <c r="M19" s="2"/>
      <c r="N19" s="2"/>
      <c r="O19" s="2"/>
      <c r="P19" s="2"/>
      <c r="Q19" s="2"/>
      <c r="R19" s="2"/>
      <c r="S19" s="2"/>
      <c r="U19">
        <f>HedgeBedarf!C14+'HedgeBedarf+01'!C14</f>
        <v>-2.5067492505308948</v>
      </c>
    </row>
    <row r="20" spans="1:21" x14ac:dyDescent="0.25">
      <c r="A20" s="2">
        <v>16500</v>
      </c>
      <c r="B20" s="2"/>
      <c r="C20" s="8">
        <v>-19833</v>
      </c>
      <c r="D20" s="2">
        <v>-19427</v>
      </c>
      <c r="E20" s="2">
        <v>-406</v>
      </c>
      <c r="F20" s="2"/>
      <c r="G20" s="2"/>
      <c r="H20" s="2"/>
      <c r="I20" s="2"/>
      <c r="J20" s="3"/>
      <c r="K20" s="2"/>
      <c r="L20" s="2"/>
      <c r="M20" s="2"/>
      <c r="N20" s="2"/>
      <c r="O20" s="2"/>
      <c r="P20" s="2"/>
      <c r="Q20" s="2"/>
      <c r="R20" s="2"/>
      <c r="S20" s="2"/>
      <c r="U20">
        <f>HedgeBedarf!C15+'HedgeBedarf+01'!C15</f>
        <v>-2.537379491869074</v>
      </c>
    </row>
    <row r="21" spans="1:21" x14ac:dyDescent="0.25">
      <c r="A21" s="2">
        <v>16450</v>
      </c>
      <c r="B21" s="2"/>
      <c r="C21" s="8">
        <v>-545</v>
      </c>
      <c r="D21" s="2">
        <v>-481</v>
      </c>
      <c r="E21" s="2">
        <v>-64</v>
      </c>
      <c r="F21" s="2"/>
      <c r="G21" s="2"/>
      <c r="H21" s="2"/>
      <c r="I21" s="2"/>
      <c r="J21" s="3"/>
      <c r="K21" s="2"/>
      <c r="L21" s="2"/>
      <c r="M21" s="2"/>
      <c r="N21" s="2"/>
      <c r="O21" s="2"/>
      <c r="P21" s="2"/>
      <c r="Q21" s="2"/>
      <c r="R21" s="2"/>
      <c r="S21" s="2"/>
      <c r="U21">
        <f>HedgeBedarf!C16+'HedgeBedarf+01'!C16</f>
        <v>-2.5674683747251201</v>
      </c>
    </row>
    <row r="22" spans="1:21" x14ac:dyDescent="0.25">
      <c r="A22" s="2">
        <v>16400</v>
      </c>
      <c r="B22" s="2"/>
      <c r="C22" s="8">
        <v>-6316</v>
      </c>
      <c r="D22" s="2">
        <v>-6123</v>
      </c>
      <c r="E22" s="2">
        <v>-193</v>
      </c>
      <c r="F22" s="2"/>
      <c r="G22" s="2"/>
      <c r="H22" s="2"/>
      <c r="I22" s="2"/>
      <c r="J22" s="3"/>
      <c r="K22" s="2"/>
      <c r="L22" s="2"/>
      <c r="M22" s="2"/>
      <c r="N22" s="2"/>
      <c r="O22" s="2"/>
      <c r="P22" s="2"/>
      <c r="Q22" s="2"/>
      <c r="R22" s="2"/>
      <c r="S22" s="2"/>
      <c r="U22">
        <f>HedgeBedarf!C17+'HedgeBedarf+01'!C17</f>
        <v>-2.5969790629984608</v>
      </c>
    </row>
    <row r="23" spans="1:21" x14ac:dyDescent="0.25">
      <c r="A23" s="2">
        <v>16350</v>
      </c>
      <c r="B23" s="2"/>
      <c r="C23" s="8">
        <v>-496</v>
      </c>
      <c r="D23" s="2">
        <v>-393</v>
      </c>
      <c r="E23" s="2">
        <v>-103</v>
      </c>
      <c r="F23" s="2"/>
      <c r="G23" s="2"/>
      <c r="H23" s="2"/>
      <c r="I23" s="2"/>
      <c r="J23" s="3"/>
      <c r="K23" s="2"/>
      <c r="L23" s="2"/>
      <c r="M23" s="2"/>
      <c r="N23" s="2"/>
      <c r="O23" s="2"/>
      <c r="P23" s="2"/>
      <c r="Q23" s="2"/>
      <c r="R23" s="2"/>
      <c r="S23" s="2"/>
      <c r="U23">
        <f>HedgeBedarf!C18+'HedgeBedarf+01'!C18</f>
        <v>-2.6258743651578573</v>
      </c>
    </row>
    <row r="24" spans="1:21" x14ac:dyDescent="0.25">
      <c r="A24" s="2">
        <v>16300</v>
      </c>
      <c r="B24" s="2"/>
      <c r="C24" s="8">
        <v>-3465</v>
      </c>
      <c r="D24" s="2">
        <v>-2805</v>
      </c>
      <c r="E24" s="2">
        <v>-660</v>
      </c>
      <c r="F24" s="2"/>
      <c r="G24" s="2"/>
      <c r="H24" s="2"/>
      <c r="I24" s="2"/>
      <c r="J24" s="3"/>
      <c r="K24" s="2"/>
      <c r="L24" s="2"/>
      <c r="M24" s="2"/>
      <c r="N24" s="2"/>
      <c r="O24" s="2"/>
      <c r="P24" s="2"/>
      <c r="Q24" s="2"/>
      <c r="R24" s="2"/>
      <c r="S24" s="2"/>
      <c r="U24">
        <f>HedgeBedarf!C19+'HedgeBedarf+01'!C19</f>
        <v>-2.6541167710152416</v>
      </c>
    </row>
    <row r="25" spans="1:21" x14ac:dyDescent="0.25">
      <c r="A25" s="2">
        <v>16250</v>
      </c>
      <c r="B25" s="2"/>
      <c r="C25" s="8">
        <v>-1075</v>
      </c>
      <c r="D25" s="2">
        <v>-1043</v>
      </c>
      <c r="E25" s="2">
        <v>-32</v>
      </c>
      <c r="F25" s="2"/>
      <c r="G25" s="2"/>
      <c r="H25" s="2"/>
      <c r="I25" s="2"/>
      <c r="J25" s="3"/>
      <c r="K25" s="2"/>
      <c r="L25" s="2"/>
      <c r="M25" s="2"/>
      <c r="N25" s="2"/>
      <c r="O25" s="2"/>
      <c r="P25" s="2"/>
      <c r="Q25" s="2"/>
      <c r="R25" s="2"/>
      <c r="S25" s="2"/>
      <c r="U25">
        <f>HedgeBedarf!C20+'HedgeBedarf+01'!C20</f>
        <v>-2.6816684898351442</v>
      </c>
    </row>
    <row r="26" spans="1:21" x14ac:dyDescent="0.25">
      <c r="A26" s="2">
        <v>16200</v>
      </c>
      <c r="B26" s="2"/>
      <c r="C26" s="8">
        <v>-2760</v>
      </c>
      <c r="D26" s="2">
        <v>-2655</v>
      </c>
      <c r="E26" s="2">
        <v>-105</v>
      </c>
      <c r="F26" s="2"/>
      <c r="G26" s="2"/>
      <c r="H26" s="2"/>
      <c r="I26" s="2"/>
      <c r="J26" s="3"/>
      <c r="K26" s="2"/>
      <c r="L26" s="2"/>
      <c r="M26" s="2"/>
      <c r="N26" s="2"/>
      <c r="O26" s="2"/>
      <c r="P26" s="2"/>
      <c r="Q26" s="2"/>
      <c r="R26" s="2"/>
      <c r="S26" s="2"/>
      <c r="U26">
        <f>HedgeBedarf!C21+'HedgeBedarf+01'!C21</f>
        <v>-2.7084914897449428</v>
      </c>
    </row>
    <row r="27" spans="1:21" x14ac:dyDescent="0.25">
      <c r="A27" s="2">
        <v>16150</v>
      </c>
      <c r="B27" s="2"/>
      <c r="C27" s="8">
        <v>221</v>
      </c>
      <c r="D27" s="2">
        <v>310</v>
      </c>
      <c r="E27" s="2">
        <v>-89</v>
      </c>
      <c r="F27" s="2"/>
      <c r="G27" s="2"/>
      <c r="H27" s="2"/>
      <c r="I27" s="2"/>
      <c r="J27" s="3"/>
      <c r="K27" s="2"/>
      <c r="L27" s="2"/>
      <c r="M27" s="2"/>
      <c r="N27" s="2"/>
      <c r="O27" s="2"/>
      <c r="P27" s="2"/>
      <c r="Q27" s="2"/>
      <c r="R27" s="2"/>
      <c r="S27" s="2"/>
      <c r="U27">
        <f>HedgeBedarf!C22+'HedgeBedarf+01'!C22</f>
        <v>-2.7345475384076829</v>
      </c>
    </row>
    <row r="28" spans="1:21" x14ac:dyDescent="0.25">
      <c r="A28" s="2">
        <v>16100</v>
      </c>
      <c r="B28" s="2"/>
      <c r="C28" s="8">
        <v>-752</v>
      </c>
      <c r="D28" s="2">
        <v>-625</v>
      </c>
      <c r="E28" s="2">
        <v>-127</v>
      </c>
      <c r="F28" s="2"/>
      <c r="G28" s="2"/>
      <c r="H28" s="2"/>
      <c r="I28" s="2"/>
      <c r="J28" s="3"/>
      <c r="K28" s="2"/>
      <c r="L28" s="2"/>
      <c r="M28" s="2"/>
      <c r="N28" s="2"/>
      <c r="O28" s="2"/>
      <c r="P28" s="2"/>
      <c r="Q28" s="2"/>
      <c r="R28" s="2"/>
      <c r="S28" s="2"/>
      <c r="U28">
        <f>HedgeBedarf!C23+'HedgeBedarf+01'!C23</f>
        <v>-2.7597982449160647</v>
      </c>
    </row>
    <row r="29" spans="1:21" x14ac:dyDescent="0.25">
      <c r="A29" s="2">
        <v>16050</v>
      </c>
      <c r="B29" s="2"/>
      <c r="C29" s="8">
        <v>-422</v>
      </c>
      <c r="D29" s="2">
        <v>-533</v>
      </c>
      <c r="E29" s="2">
        <v>111</v>
      </c>
      <c r="F29" s="2"/>
      <c r="G29" s="2"/>
      <c r="H29" s="2"/>
      <c r="I29" s="2"/>
      <c r="J29" s="3"/>
      <c r="K29" s="2"/>
      <c r="L29" s="2"/>
      <c r="M29" s="2"/>
      <c r="N29" s="2"/>
      <c r="O29" s="2"/>
      <c r="P29" s="2"/>
      <c r="Q29" s="2"/>
      <c r="R29" s="2"/>
      <c r="S29" s="2"/>
      <c r="U29">
        <f>HedgeBedarf!C24+'HedgeBedarf+01'!C24</f>
        <v>-2.7842051028626567</v>
      </c>
    </row>
    <row r="30" spans="1:21" x14ac:dyDescent="0.25">
      <c r="A30" s="2">
        <v>16000</v>
      </c>
      <c r="B30" s="2"/>
      <c r="C30" s="8">
        <v>1443</v>
      </c>
      <c r="D30" s="2">
        <v>1564</v>
      </c>
      <c r="E30" s="2">
        <v>-121</v>
      </c>
      <c r="F30" s="2"/>
      <c r="G30" s="2"/>
      <c r="H30" s="2"/>
      <c r="I30" s="2"/>
      <c r="J30" s="3"/>
      <c r="K30" s="2"/>
      <c r="L30" s="2"/>
      <c r="M30" s="2"/>
      <c r="N30" s="2"/>
      <c r="O30" s="2"/>
      <c r="P30" s="2"/>
      <c r="Q30" s="2"/>
      <c r="R30" s="2"/>
      <c r="S30" s="2"/>
      <c r="U30">
        <f>HedgeBedarf!C25+'HedgeBedarf+01'!C25</f>
        <v>-2.8077295345382969</v>
      </c>
    </row>
    <row r="31" spans="1:21" x14ac:dyDescent="0.25">
      <c r="A31" s="2">
        <v>15950</v>
      </c>
      <c r="B31" s="2"/>
      <c r="C31" s="8">
        <v>101</v>
      </c>
      <c r="D31" s="2">
        <v>337</v>
      </c>
      <c r="E31" s="2">
        <v>-236</v>
      </c>
      <c r="F31" s="2"/>
      <c r="G31" s="2"/>
      <c r="H31" s="2"/>
      <c r="I31" s="2"/>
      <c r="J31" s="3"/>
      <c r="K31" s="2"/>
      <c r="L31" s="2"/>
      <c r="M31" s="2"/>
      <c r="N31" s="2"/>
      <c r="O31" s="2"/>
      <c r="P31" s="2"/>
      <c r="Q31" s="2"/>
      <c r="R31" s="2"/>
      <c r="S31" s="2"/>
      <c r="U31">
        <f>HedgeBedarf!C26+'HedgeBedarf+01'!C26</f>
        <v>-2.8303329362072578</v>
      </c>
    </row>
    <row r="32" spans="1:21" x14ac:dyDescent="0.25">
      <c r="A32" s="2">
        <v>15900</v>
      </c>
      <c r="B32" s="2"/>
      <c r="C32" s="8">
        <v>1709</v>
      </c>
      <c r="D32" s="2">
        <v>1919</v>
      </c>
      <c r="E32" s="2">
        <v>-210</v>
      </c>
      <c r="F32" s="2"/>
      <c r="G32" s="2"/>
      <c r="H32" s="2"/>
      <c r="I32" s="2"/>
      <c r="J32" s="3"/>
      <c r="K32" s="2"/>
      <c r="L32" s="2"/>
      <c r="M32" s="2"/>
      <c r="N32" s="2"/>
      <c r="O32" s="2"/>
      <c r="P32" s="2"/>
      <c r="Q32" s="2"/>
      <c r="R32" s="2"/>
      <c r="S32" s="2"/>
      <c r="U32">
        <f>HedgeBedarf!C27+'HedgeBedarf+01'!C27</f>
        <v>-2.8519767244046612</v>
      </c>
    </row>
    <row r="33" spans="1:21" x14ac:dyDescent="0.25">
      <c r="A33" s="2">
        <v>15850</v>
      </c>
      <c r="B33" s="2"/>
      <c r="C33" s="8">
        <v>1707</v>
      </c>
      <c r="D33" s="2">
        <v>1434</v>
      </c>
      <c r="E33" s="2">
        <v>273</v>
      </c>
      <c r="F33" s="2"/>
      <c r="G33" s="2"/>
      <c r="H33" s="2"/>
      <c r="I33" s="2"/>
      <c r="J33" s="3"/>
      <c r="K33" s="2"/>
      <c r="L33" s="2"/>
      <c r="M33" s="2"/>
      <c r="N33" s="2"/>
      <c r="O33" s="2"/>
      <c r="P33" s="2"/>
      <c r="Q33" s="2"/>
      <c r="R33" s="2"/>
      <c r="S33" s="2"/>
      <c r="U33">
        <f>HedgeBedarf!C28+'HedgeBedarf+01'!C28</f>
        <v>-2.8726223831983853</v>
      </c>
    </row>
    <row r="34" spans="1:21" x14ac:dyDescent="0.25">
      <c r="A34" s="2">
        <v>15800</v>
      </c>
      <c r="B34" s="2"/>
      <c r="C34" s="8">
        <v>2441</v>
      </c>
      <c r="D34" s="2">
        <v>1237</v>
      </c>
      <c r="E34" s="2">
        <v>1204</v>
      </c>
      <c r="F34" s="2"/>
      <c r="G34" s="2"/>
      <c r="H34" s="2"/>
      <c r="I34" s="2"/>
      <c r="J34" s="3"/>
      <c r="K34" s="2"/>
      <c r="L34" s="2"/>
      <c r="M34" s="2"/>
      <c r="N34" s="2"/>
      <c r="O34" s="2"/>
      <c r="P34" s="2"/>
      <c r="Q34" s="2"/>
      <c r="R34" s="2"/>
      <c r="S34" s="2"/>
      <c r="U34">
        <f>HedgeBedarf!C29+'HedgeBedarf+01'!C29</f>
        <v>-2.89223151235467</v>
      </c>
    </row>
    <row r="35" spans="1:21" x14ac:dyDescent="0.25">
      <c r="A35" s="2">
        <v>15750</v>
      </c>
      <c r="B35" s="2"/>
      <c r="C35" s="8">
        <v>-920</v>
      </c>
      <c r="D35" s="2">
        <v>-1027</v>
      </c>
      <c r="E35" s="2">
        <v>107</v>
      </c>
      <c r="F35" s="2"/>
      <c r="G35" s="2"/>
      <c r="H35" s="2"/>
      <c r="I35" s="2"/>
      <c r="J35" s="3"/>
      <c r="K35" s="2"/>
      <c r="L35" s="2"/>
      <c r="M35" s="2"/>
      <c r="N35" s="2"/>
      <c r="O35" s="2"/>
      <c r="P35" s="2"/>
      <c r="Q35" s="2"/>
      <c r="R35" s="2"/>
      <c r="S35" s="2"/>
      <c r="U35">
        <f>HedgeBedarf!C30+'HedgeBedarf+01'!C30</f>
        <v>-2.9107658763437914</v>
      </c>
    </row>
    <row r="36" spans="1:21" x14ac:dyDescent="0.25">
      <c r="A36" s="2">
        <v>15700</v>
      </c>
      <c r="B36" s="2"/>
      <c r="C36" s="8">
        <v>19765</v>
      </c>
      <c r="D36" s="2">
        <v>19454</v>
      </c>
      <c r="E36" s="2">
        <v>311</v>
      </c>
      <c r="F36" s="2"/>
      <c r="G36" s="2"/>
      <c r="H36" s="2"/>
      <c r="I36" s="2"/>
      <c r="J36" s="3"/>
      <c r="K36" s="2"/>
      <c r="L36" s="2"/>
      <c r="M36" s="2"/>
      <c r="N36" s="2"/>
      <c r="O36" s="2"/>
      <c r="P36" s="2"/>
      <c r="Q36" s="2"/>
      <c r="R36" s="2"/>
      <c r="S36" s="2"/>
      <c r="U36">
        <f>HedgeBedarf!C31+'HedgeBedarf+01'!C31</f>
        <v>-2.9281874541188899</v>
      </c>
    </row>
    <row r="37" spans="1:21" x14ac:dyDescent="0.25">
      <c r="A37" s="2">
        <v>15650</v>
      </c>
      <c r="B37" s="2"/>
      <c r="C37" s="8">
        <v>1324</v>
      </c>
      <c r="D37" s="2">
        <v>918</v>
      </c>
      <c r="E37" s="2">
        <v>406</v>
      </c>
      <c r="F37" s="2"/>
      <c r="G37" s="2"/>
      <c r="H37" s="2"/>
      <c r="I37" s="2"/>
      <c r="J37" s="3"/>
      <c r="K37" s="2"/>
      <c r="L37" s="2"/>
      <c r="M37" s="2"/>
      <c r="N37" s="2"/>
      <c r="O37" s="2"/>
      <c r="P37" s="2"/>
      <c r="Q37" s="2"/>
      <c r="R37" s="2"/>
      <c r="S37" s="2"/>
      <c r="U37">
        <f>HedgeBedarf!C32+'HedgeBedarf+01'!C32</f>
        <v>-2.9444584895987584</v>
      </c>
    </row>
    <row r="38" spans="1:21" x14ac:dyDescent="0.25">
      <c r="A38" s="2">
        <v>15600</v>
      </c>
      <c r="B38" s="2"/>
      <c r="C38" s="8">
        <v>3332</v>
      </c>
      <c r="D38" s="2">
        <v>2225</v>
      </c>
      <c r="E38" s="2">
        <v>1107</v>
      </c>
      <c r="F38" s="2"/>
      <c r="G38" s="2"/>
      <c r="H38" s="2"/>
      <c r="I38" s="2"/>
      <c r="J38" s="3"/>
      <c r="K38" s="2"/>
      <c r="L38" s="2"/>
      <c r="M38" s="2"/>
      <c r="N38" s="2"/>
      <c r="O38" s="2"/>
      <c r="P38" s="2"/>
      <c r="Q38" s="2"/>
      <c r="R38" s="2"/>
      <c r="S38" s="2"/>
      <c r="U38">
        <f>HedgeBedarf!C33+'HedgeBedarf+01'!C33</f>
        <v>-2.9595415427820955</v>
      </c>
    </row>
    <row r="39" spans="1:21" x14ac:dyDescent="0.25">
      <c r="A39" s="2">
        <v>15550</v>
      </c>
      <c r="B39" s="2"/>
      <c r="C39" s="8">
        <v>683</v>
      </c>
      <c r="D39" s="2">
        <v>500</v>
      </c>
      <c r="E39" s="2">
        <v>183</v>
      </c>
      <c r="F39" s="2"/>
      <c r="G39" s="2"/>
      <c r="H39" s="2"/>
      <c r="I39" s="2"/>
      <c r="J39" s="3"/>
      <c r="K39" s="2"/>
      <c r="L39" s="2"/>
      <c r="M39" s="2"/>
      <c r="N39" s="2"/>
      <c r="O39" s="2"/>
      <c r="P39" s="2"/>
      <c r="Q39" s="2"/>
      <c r="R39" s="2"/>
      <c r="S39" s="2"/>
      <c r="U39">
        <f>HedgeBedarf!C34+'HedgeBedarf+01'!C34</f>
        <v>-2.9733995414187691</v>
      </c>
    </row>
    <row r="40" spans="1:21" x14ac:dyDescent="0.25">
      <c r="A40" s="2">
        <v>15500</v>
      </c>
      <c r="B40" s="2"/>
      <c r="C40" s="8">
        <v>3255</v>
      </c>
      <c r="D40" s="2">
        <v>3123</v>
      </c>
      <c r="E40" s="2">
        <v>132</v>
      </c>
      <c r="F40" s="2"/>
      <c r="G40" s="2"/>
      <c r="H40" s="2"/>
      <c r="I40" s="2"/>
      <c r="J40" s="3"/>
      <c r="K40" s="2"/>
      <c r="L40" s="2"/>
      <c r="M40" s="2"/>
      <c r="N40" s="2"/>
      <c r="O40" s="2"/>
      <c r="P40" s="2"/>
      <c r="Q40" s="2"/>
      <c r="R40" s="2"/>
      <c r="S40" s="2"/>
      <c r="U40">
        <f>HedgeBedarf!C35+'HedgeBedarf+01'!C35</f>
        <v>-2.9859958331605103</v>
      </c>
    </row>
    <row r="41" spans="1:21" x14ac:dyDescent="0.25">
      <c r="A41" s="2">
        <v>15450</v>
      </c>
      <c r="B41" s="2"/>
      <c r="C41" s="8">
        <v>806</v>
      </c>
      <c r="D41" s="2">
        <v>710</v>
      </c>
      <c r="E41" s="2">
        <v>96</v>
      </c>
      <c r="F41" s="2"/>
      <c r="G41" s="2"/>
      <c r="H41" s="2"/>
      <c r="I41" s="2"/>
      <c r="J41" s="3"/>
      <c r="K41" s="2"/>
      <c r="L41" s="2"/>
      <c r="M41" s="2"/>
      <c r="N41" s="2"/>
      <c r="O41" s="2"/>
      <c r="P41" s="2"/>
      <c r="Q41" s="2"/>
      <c r="R41" s="2"/>
      <c r="S41" s="2"/>
      <c r="U41">
        <f>HedgeBedarf!C36+'HedgeBedarf+01'!C36</f>
        <v>-2.9972942381118171</v>
      </c>
    </row>
    <row r="42" spans="1:21" x14ac:dyDescent="0.25">
      <c r="A42" s="2">
        <v>15400</v>
      </c>
      <c r="B42" s="2"/>
      <c r="C42" s="8">
        <v>3168</v>
      </c>
      <c r="D42" s="2">
        <v>2790</v>
      </c>
      <c r="E42" s="2">
        <v>378</v>
      </c>
      <c r="F42" s="2"/>
      <c r="G42" s="2"/>
      <c r="H42" s="2"/>
      <c r="I42" s="2"/>
      <c r="J42" s="3"/>
      <c r="K42" s="2"/>
      <c r="L42" s="2"/>
      <c r="M42" s="2"/>
      <c r="N42" s="2"/>
      <c r="O42" s="2"/>
      <c r="P42" s="2"/>
      <c r="Q42" s="2"/>
      <c r="R42" s="2"/>
      <c r="S42" s="2"/>
      <c r="U42">
        <f>HedgeBedarf!C37+'HedgeBedarf+01'!C37</f>
        <v>-3.0072591016989216</v>
      </c>
    </row>
    <row r="43" spans="1:21" x14ac:dyDescent="0.25">
      <c r="A43" s="2">
        <v>15350</v>
      </c>
      <c r="B43" s="2"/>
      <c r="C43" s="8">
        <v>12141</v>
      </c>
      <c r="D43" s="2">
        <v>12021</v>
      </c>
      <c r="E43" s="2">
        <v>120</v>
      </c>
      <c r="F43" s="2"/>
      <c r="G43" s="2"/>
      <c r="H43" s="2"/>
      <c r="I43" s="2"/>
      <c r="J43" s="3"/>
      <c r="K43" s="2"/>
      <c r="L43" s="2"/>
      <c r="M43" s="2"/>
      <c r="N43" s="2"/>
      <c r="O43" s="2"/>
      <c r="P43" s="2"/>
      <c r="Q43" s="2"/>
      <c r="R43" s="2"/>
      <c r="S43" s="2"/>
      <c r="U43">
        <f>HedgeBedarf!C38+'HedgeBedarf+01'!C38</f>
        <v>-3.0158553477733632</v>
      </c>
    </row>
    <row r="44" spans="1:21" x14ac:dyDescent="0.25">
      <c r="A44" s="2">
        <v>15300</v>
      </c>
      <c r="B44" s="2"/>
      <c r="C44" s="8">
        <v>7921</v>
      </c>
      <c r="D44" s="2">
        <v>6993</v>
      </c>
      <c r="E44" s="2">
        <v>928</v>
      </c>
      <c r="F44" s="2"/>
      <c r="G44" s="2"/>
      <c r="H44" s="2"/>
      <c r="I44" s="2"/>
      <c r="J44" s="3"/>
      <c r="K44" s="2"/>
      <c r="L44" s="2"/>
      <c r="M44" s="2"/>
      <c r="N44" s="2"/>
      <c r="O44" s="2"/>
      <c r="P44" s="2"/>
      <c r="Q44" s="2"/>
      <c r="R44" s="2"/>
      <c r="S44" s="2"/>
      <c r="U44">
        <f>HedgeBedarf!C39+'HedgeBedarf+01'!C39</f>
        <v>-3.0230485318641329</v>
      </c>
    </row>
    <row r="45" spans="1:21" x14ac:dyDescent="0.25">
      <c r="A45" s="2">
        <v>15250</v>
      </c>
      <c r="B45" s="2"/>
      <c r="C45" s="8">
        <v>698</v>
      </c>
      <c r="D45" s="2">
        <v>459</v>
      </c>
      <c r="E45" s="2">
        <v>239</v>
      </c>
      <c r="F45" s="2"/>
      <c r="G45" s="2"/>
      <c r="H45" s="2"/>
      <c r="I45" s="2"/>
      <c r="J45" s="3"/>
      <c r="K45" s="2"/>
      <c r="L45" s="2"/>
      <c r="M45" s="2"/>
      <c r="N45" s="2"/>
      <c r="O45" s="2"/>
      <c r="P45" s="2"/>
      <c r="Q45" s="2"/>
      <c r="R45" s="2"/>
      <c r="S45" s="2"/>
      <c r="U45">
        <f>HedgeBedarf!C40+'HedgeBedarf+01'!C40</f>
        <v>-3.0288048944912154</v>
      </c>
    </row>
    <row r="46" spans="1:21" x14ac:dyDescent="0.25">
      <c r="A46" s="2">
        <v>15200</v>
      </c>
      <c r="B46" s="2"/>
      <c r="C46" s="8">
        <v>4749</v>
      </c>
      <c r="D46" s="2">
        <v>4284</v>
      </c>
      <c r="E46" s="2">
        <v>465</v>
      </c>
      <c r="F46" s="2"/>
      <c r="G46" s="2"/>
      <c r="H46" s="2"/>
      <c r="I46" s="2"/>
      <c r="J46" s="3"/>
      <c r="K46" s="2"/>
      <c r="L46" s="2"/>
      <c r="M46" s="2"/>
      <c r="N46" s="2"/>
      <c r="O46" s="2"/>
      <c r="P46" s="2"/>
      <c r="Q46" s="2"/>
      <c r="R46" s="2"/>
      <c r="S46" s="2"/>
      <c r="U46">
        <f>HedgeBedarf!C41+'HedgeBedarf+01'!C41</f>
        <v>-3.0330914144512757</v>
      </c>
    </row>
    <row r="47" spans="1:21" x14ac:dyDescent="0.25">
      <c r="A47" s="2">
        <v>15150</v>
      </c>
      <c r="B47" s="2"/>
      <c r="C47" s="8">
        <v>534</v>
      </c>
      <c r="D47" s="2">
        <v>405</v>
      </c>
      <c r="E47" s="2">
        <v>129</v>
      </c>
      <c r="F47" s="2"/>
      <c r="G47" s="2"/>
      <c r="H47" s="2"/>
      <c r="I47" s="2"/>
      <c r="J47" s="3"/>
      <c r="K47" s="2"/>
      <c r="L47" s="2"/>
      <c r="M47" s="2"/>
      <c r="N47" s="2"/>
      <c r="O47" s="2"/>
      <c r="P47" s="2"/>
      <c r="Q47" s="2"/>
      <c r="R47" s="2"/>
      <c r="S47" s="2"/>
      <c r="U47">
        <f>HedgeBedarf!C42+'HedgeBedarf+01'!C42</f>
        <v>-3.035875861985363</v>
      </c>
    </row>
    <row r="48" spans="1:21" x14ac:dyDescent="0.25">
      <c r="A48" s="2">
        <v>15100</v>
      </c>
      <c r="B48" s="2"/>
      <c r="C48" s="8">
        <v>2203</v>
      </c>
      <c r="D48" s="2">
        <v>1599</v>
      </c>
      <c r="E48" s="2">
        <v>604</v>
      </c>
      <c r="F48" s="2"/>
      <c r="G48" s="2"/>
      <c r="H48" s="2"/>
      <c r="I48" s="2"/>
      <c r="J48" s="3"/>
      <c r="K48" s="2"/>
      <c r="L48" s="2"/>
      <c r="M48" s="2"/>
      <c r="N48" s="2"/>
      <c r="O48" s="2"/>
      <c r="P48" s="2"/>
      <c r="Q48" s="2"/>
      <c r="R48" s="2"/>
      <c r="S48" s="2"/>
      <c r="U48">
        <f>HedgeBedarf!C43+'HedgeBedarf+01'!C43</f>
        <v>-3.037126851736764</v>
      </c>
    </row>
    <row r="49" spans="1:21" x14ac:dyDescent="0.25">
      <c r="A49" s="2">
        <v>15050</v>
      </c>
      <c r="B49" s="2"/>
      <c r="C49" s="8">
        <v>532</v>
      </c>
      <c r="D49" s="2">
        <v>514</v>
      </c>
      <c r="E49" s="2">
        <v>18</v>
      </c>
      <c r="F49" s="2"/>
      <c r="G49" s="2"/>
      <c r="H49" s="2"/>
      <c r="I49" s="2"/>
      <c r="J49" s="3"/>
      <c r="K49" s="2"/>
      <c r="L49" s="2"/>
      <c r="M49" s="2"/>
      <c r="N49" s="2"/>
      <c r="O49" s="2"/>
      <c r="P49" s="2"/>
      <c r="Q49" s="2"/>
      <c r="R49" s="2"/>
      <c r="S49" s="2"/>
      <c r="U49">
        <f>HedgeBedarf!C44+'HedgeBedarf+01'!C44</f>
        <v>-3.0368138954066946</v>
      </c>
    </row>
    <row r="50" spans="1:21" ht="15.75" thickBot="1" x14ac:dyDescent="0.3">
      <c r="A50" s="2">
        <v>15000</v>
      </c>
      <c r="B50" s="2"/>
      <c r="C50" s="9">
        <v>5126</v>
      </c>
      <c r="D50" s="2">
        <v>4361</v>
      </c>
      <c r="E50" s="2">
        <v>765</v>
      </c>
      <c r="F50" s="2"/>
      <c r="G50" s="2"/>
      <c r="H50" s="2"/>
      <c r="I50" s="2"/>
      <c r="J50" s="3"/>
      <c r="K50" s="2"/>
      <c r="L50" s="2"/>
      <c r="M50" s="2"/>
      <c r="N50" s="2"/>
      <c r="O50" s="2"/>
      <c r="P50" s="2"/>
      <c r="Q50" s="2"/>
      <c r="R50" s="2"/>
      <c r="S50" s="2"/>
      <c r="U50">
        <f>HedgeBedarf!C45+'HedgeBedarf+01'!C45</f>
        <v>-3.0349074540140939</v>
      </c>
    </row>
    <row r="51" spans="1:21" x14ac:dyDescent="0.25">
      <c r="A51" s="2"/>
      <c r="B51" s="2"/>
      <c r="C51" s="2"/>
      <c r="D51" s="2"/>
      <c r="E51" s="2"/>
      <c r="F51" s="2"/>
      <c r="G51" s="2"/>
      <c r="H51" s="2"/>
      <c r="I51" s="2"/>
      <c r="J51" s="3"/>
      <c r="K51" s="2"/>
      <c r="L51" s="2"/>
      <c r="M51" s="2"/>
      <c r="N51" s="2"/>
      <c r="O51" s="2"/>
      <c r="P51" s="2"/>
      <c r="Q51" s="2"/>
      <c r="R51" s="2"/>
      <c r="S51" s="2"/>
      <c r="U51">
        <f>HedgeBedarf!C46+'HedgeBedarf+01'!C46</f>
        <v>-3.0313789896658103</v>
      </c>
    </row>
    <row r="52" spans="1:21" x14ac:dyDescent="0.25">
      <c r="A52" s="2"/>
      <c r="B52" s="2"/>
      <c r="C52" s="2"/>
      <c r="D52" s="2"/>
      <c r="E52" s="2"/>
      <c r="F52" s="2"/>
      <c r="G52" s="2"/>
      <c r="H52" s="2"/>
      <c r="I52" s="2"/>
      <c r="J52" s="3"/>
      <c r="K52" s="2"/>
      <c r="L52" s="2"/>
      <c r="M52" s="2"/>
      <c r="N52" s="2"/>
      <c r="O52" s="2"/>
      <c r="P52" s="2"/>
      <c r="Q52" s="2"/>
      <c r="R52" s="2"/>
      <c r="S52" s="2"/>
      <c r="U52">
        <f>HedgeBedarf!C47+'HedgeBedarf+01'!C47</f>
        <v>-3.0262010167423958</v>
      </c>
    </row>
    <row r="53" spans="1:21" x14ac:dyDescent="0.25">
      <c r="A53" s="2"/>
      <c r="B53" s="2"/>
      <c r="C53" s="2"/>
      <c r="D53" s="2"/>
      <c r="E53" s="2"/>
      <c r="F53" s="2"/>
      <c r="G53" s="2"/>
      <c r="H53" s="2"/>
      <c r="I53" s="2"/>
      <c r="J53" s="3"/>
      <c r="K53" s="2"/>
      <c r="L53" s="2"/>
      <c r="M53" s="2"/>
      <c r="N53" s="2"/>
      <c r="O53" s="2"/>
      <c r="P53" s="2"/>
      <c r="Q53" s="2"/>
      <c r="R53" s="2"/>
      <c r="S53" s="2"/>
      <c r="U53">
        <f>HedgeBedarf!C48+'HedgeBedarf+01'!C48</f>
        <v>-3.0193471524050985</v>
      </c>
    </row>
    <row r="54" spans="1:21" x14ac:dyDescent="0.25">
      <c r="A54" s="2"/>
      <c r="B54" s="2"/>
      <c r="C54" s="2"/>
      <c r="D54" s="2"/>
      <c r="E54" s="2"/>
      <c r="F54" s="2"/>
      <c r="G54" s="2"/>
      <c r="H54" s="2"/>
      <c r="I54" s="2"/>
      <c r="J54" s="3"/>
      <c r="K54" s="2"/>
      <c r="L54" s="2"/>
      <c r="M54" s="2"/>
      <c r="N54" s="2"/>
      <c r="O54" s="2"/>
      <c r="P54" s="2"/>
      <c r="Q54" s="2"/>
      <c r="R54" s="2"/>
      <c r="S54" s="2"/>
      <c r="U54">
        <f>HedgeBedarf!C49+'HedgeBedarf+01'!C49</f>
        <v>-3.0107921663291513</v>
      </c>
    </row>
    <row r="55" spans="1:21" x14ac:dyDescent="0.25">
      <c r="A55" s="2"/>
      <c r="B55" s="2"/>
      <c r="C55" s="2"/>
      <c r="D55" s="2"/>
      <c r="E55" s="2"/>
      <c r="F55" s="2"/>
      <c r="G55" s="2"/>
      <c r="H55" s="2"/>
      <c r="I55" s="2"/>
      <c r="J55" s="3"/>
      <c r="K55" s="2"/>
      <c r="L55" s="2"/>
      <c r="M55" s="2"/>
      <c r="N55" s="2"/>
      <c r="O55" s="2"/>
      <c r="P55" s="2"/>
      <c r="Q55" s="2"/>
      <c r="R55" s="2"/>
      <c r="S55" s="2"/>
      <c r="U55">
        <f>HedgeBedarf!C50+'HedgeBedarf+01'!C50</f>
        <v>-3.0005120295690832</v>
      </c>
    </row>
    <row r="56" spans="1:21" x14ac:dyDescent="0.25">
      <c r="A56" s="2"/>
      <c r="B56" s="2"/>
      <c r="C56" s="2"/>
      <c r="D56" s="2"/>
      <c r="E56" s="2"/>
      <c r="F56" s="2"/>
      <c r="G56" s="2"/>
      <c r="H56" s="2"/>
      <c r="I56" s="2"/>
      <c r="J56" s="3"/>
      <c r="K56" s="2"/>
      <c r="L56" s="2"/>
      <c r="M56" s="2"/>
      <c r="N56" s="2"/>
      <c r="O56" s="2"/>
      <c r="P56" s="2"/>
      <c r="Q56" s="2"/>
      <c r="R56" s="2"/>
      <c r="S56" s="2"/>
      <c r="U56">
        <f>HedgeBedarf!C51+'HedgeBedarf+01'!C51</f>
        <v>-2.9884839624617952</v>
      </c>
    </row>
    <row r="57" spans="1:21" x14ac:dyDescent="0.25">
      <c r="A57" s="2"/>
      <c r="B57" s="2"/>
      <c r="C57" s="2"/>
      <c r="D57" s="2"/>
      <c r="E57" s="2"/>
      <c r="F57" s="2"/>
      <c r="G57" s="2"/>
      <c r="H57" s="2"/>
      <c r="I57" s="2"/>
      <c r="J57" s="3"/>
      <c r="K57" s="2"/>
      <c r="L57" s="2"/>
      <c r="M57" s="2"/>
      <c r="N57" s="2"/>
      <c r="O57" s="2"/>
      <c r="P57" s="2"/>
      <c r="Q57" s="2"/>
      <c r="R57" s="2"/>
      <c r="S57" s="2"/>
      <c r="U57">
        <f>HedgeBedarf!C52+'HedgeBedarf+01'!C52</f>
        <v>-2.9746864814742189</v>
      </c>
    </row>
    <row r="58" spans="1:21" x14ac:dyDescent="0.25">
      <c r="A58" s="2"/>
      <c r="B58" s="2"/>
      <c r="C58" s="2"/>
      <c r="D58" s="2"/>
      <c r="E58" s="2"/>
      <c r="F58" s="2"/>
      <c r="G58" s="2"/>
      <c r="H58" s="2"/>
      <c r="I58" s="2"/>
      <c r="J58" s="3"/>
      <c r="K58" s="2"/>
      <c r="L58" s="2"/>
      <c r="M58" s="2"/>
      <c r="N58" s="2"/>
      <c r="O58" s="2"/>
      <c r="P58" s="2"/>
      <c r="Q58" s="2"/>
      <c r="R58" s="2"/>
      <c r="S58" s="2"/>
      <c r="U58">
        <f>HedgeBedarf!C53+'HedgeBedarf+01'!C53</f>
        <v>-2.9590994449027108</v>
      </c>
    </row>
    <row r="59" spans="1:21" x14ac:dyDescent="0.25">
      <c r="A59" s="2"/>
      <c r="B59" s="2"/>
      <c r="C59" s="2"/>
      <c r="D59" s="2"/>
      <c r="E59" s="2"/>
      <c r="F59" s="2"/>
      <c r="G59" s="2"/>
      <c r="H59" s="2"/>
      <c r="I59" s="2"/>
      <c r="J59" s="3"/>
      <c r="K59" s="2"/>
      <c r="L59" s="2"/>
      <c r="M59" s="2"/>
      <c r="N59" s="2"/>
      <c r="O59" s="2"/>
      <c r="P59" s="2"/>
      <c r="Q59" s="2"/>
      <c r="R59" s="2"/>
      <c r="S59" s="2"/>
      <c r="U59">
        <f>HedgeBedarf!C54+'HedgeBedarf+01'!C54</f>
        <v>-2.9417040973330022</v>
      </c>
    </row>
    <row r="60" spans="1:21" x14ac:dyDescent="0.25">
      <c r="A60" s="2"/>
      <c r="B60" s="2"/>
      <c r="C60" s="2"/>
      <c r="D60" s="2"/>
      <c r="E60" s="2"/>
      <c r="F60" s="2"/>
      <c r="G60" s="2"/>
      <c r="H60" s="2"/>
      <c r="I60" s="2"/>
      <c r="J60" s="2"/>
      <c r="K60" s="2"/>
      <c r="L60" s="2"/>
      <c r="M60" s="2"/>
      <c r="N60" s="2"/>
      <c r="O60" s="2"/>
      <c r="P60" s="2"/>
      <c r="Q60" s="2"/>
      <c r="R60" s="2"/>
      <c r="S60" s="2"/>
      <c r="U60">
        <f>HedgeBedarf!C55+'HedgeBedarf+01'!C55</f>
        <v>-2.922483112770164</v>
      </c>
    </row>
    <row r="61" spans="1:21" x14ac:dyDescent="0.25">
      <c r="A61" s="2"/>
      <c r="B61" s="2"/>
      <c r="C61" s="2"/>
      <c r="D61" s="2"/>
      <c r="E61" s="2"/>
      <c r="F61" s="2"/>
      <c r="G61" s="2"/>
      <c r="H61" s="2"/>
      <c r="I61" s="2"/>
      <c r="J61" s="4"/>
      <c r="K61" s="2"/>
      <c r="L61" s="2"/>
      <c r="M61" s="2"/>
      <c r="N61" s="2"/>
      <c r="O61" s="2"/>
      <c r="P61" s="2"/>
      <c r="Q61" s="2"/>
      <c r="R61" s="2"/>
      <c r="S61" s="2"/>
      <c r="U61">
        <f>HedgeBedarf!C56+'HedgeBedarf+01'!C56</f>
        <v>-2.9014206363501849</v>
      </c>
    </row>
    <row r="62" spans="1:21" x14ac:dyDescent="0.25">
      <c r="A62" s="2"/>
      <c r="B62" s="2"/>
      <c r="C62" s="2"/>
      <c r="D62" s="2"/>
      <c r="E62" s="2"/>
      <c r="F62" s="2"/>
      <c r="G62" s="2"/>
      <c r="H62" s="2"/>
      <c r="I62" s="2"/>
      <c r="J62" s="3"/>
      <c r="K62" s="2"/>
      <c r="L62" s="2"/>
      <c r="M62" s="2"/>
      <c r="N62" s="2"/>
      <c r="O62" s="2"/>
      <c r="P62" s="2"/>
      <c r="Q62" s="2"/>
      <c r="R62" s="2"/>
      <c r="S62" s="2"/>
      <c r="U62">
        <f>HedgeBedarf!C57+'HedgeBedarf+01'!C57</f>
        <v>-2.8785023245458552</v>
      </c>
    </row>
    <row r="63" spans="1:21" x14ac:dyDescent="0.25">
      <c r="A63" s="2"/>
      <c r="B63" s="2"/>
      <c r="C63" s="2"/>
      <c r="D63" s="2"/>
      <c r="E63" s="2"/>
      <c r="F63" s="2"/>
      <c r="G63" s="2"/>
      <c r="H63" s="2"/>
      <c r="I63" s="2"/>
      <c r="J63" s="4"/>
      <c r="K63" s="2"/>
      <c r="L63" s="2"/>
      <c r="M63" s="2"/>
      <c r="N63" s="2"/>
      <c r="O63" s="2"/>
      <c r="P63" s="2"/>
      <c r="Q63" s="2"/>
      <c r="R63" s="2"/>
      <c r="S63" s="2"/>
      <c r="U63">
        <f>HedgeBedarf!C58+'HedgeBedarf+01'!C58</f>
        <v>-2.8537153837821472</v>
      </c>
    </row>
    <row r="64" spans="1:21" x14ac:dyDescent="0.25">
      <c r="A64" s="2"/>
      <c r="B64" s="2"/>
      <c r="C64" s="2"/>
      <c r="D64" s="2"/>
      <c r="E64" s="2"/>
      <c r="F64" s="2"/>
      <c r="G64" s="2"/>
      <c r="H64" s="2"/>
      <c r="I64" s="2"/>
      <c r="J64" s="4"/>
      <c r="K64" s="2"/>
      <c r="L64" s="2"/>
      <c r="M64" s="2"/>
      <c r="N64" s="2"/>
      <c r="O64" s="2"/>
      <c r="P64" s="2"/>
      <c r="Q64" s="2"/>
      <c r="R64" s="2"/>
      <c r="S64" s="2"/>
      <c r="U64">
        <f>HedgeBedarf!C59+'HedgeBedarf+01'!C59</f>
        <v>-2.8270486073778729</v>
      </c>
    </row>
    <row r="65" spans="1:21" x14ac:dyDescent="0.25">
      <c r="A65" s="2"/>
      <c r="B65" s="2"/>
      <c r="C65" s="2"/>
      <c r="D65" s="2"/>
      <c r="E65" s="2"/>
      <c r="F65" s="2"/>
      <c r="G65" s="2"/>
      <c r="H65" s="2"/>
      <c r="I65" s="2"/>
      <c r="J65" s="4"/>
      <c r="K65" s="2"/>
      <c r="L65" s="2"/>
      <c r="M65" s="2"/>
      <c r="N65" s="2"/>
      <c r="O65" s="2"/>
      <c r="P65" s="2"/>
      <c r="Q65" s="2"/>
      <c r="R65" s="2"/>
      <c r="S65" s="2"/>
      <c r="U65">
        <f>HedgeBedarf!C60+'HedgeBedarf+01'!C60</f>
        <v>-2.7984924107332025</v>
      </c>
    </row>
    <row r="66" spans="1:21" x14ac:dyDescent="0.25">
      <c r="A66" s="2"/>
      <c r="B66" s="2"/>
      <c r="C66" s="2"/>
      <c r="D66" s="2"/>
      <c r="E66" s="2"/>
      <c r="F66" s="2"/>
      <c r="G66" s="2"/>
      <c r="H66" s="2"/>
      <c r="I66" s="2"/>
      <c r="J66" s="4"/>
      <c r="K66" s="2"/>
      <c r="L66" s="2"/>
      <c r="M66" s="2"/>
      <c r="N66" s="2"/>
      <c r="O66" s="2"/>
      <c r="P66" s="2"/>
      <c r="Q66" s="2"/>
      <c r="R66" s="2"/>
      <c r="S66" s="2"/>
      <c r="U66">
        <f>HedgeBedarf!C61+'HedgeBedarf+01'!C61</f>
        <v>-2.7680388646847507</v>
      </c>
    </row>
    <row r="67" spans="1:21" x14ac:dyDescent="0.25">
      <c r="A67" s="2"/>
      <c r="B67" s="2"/>
      <c r="C67" s="2"/>
      <c r="D67" s="2"/>
      <c r="E67" s="2"/>
      <c r="F67" s="2"/>
      <c r="G67" s="2"/>
      <c r="H67" s="2"/>
      <c r="I67" s="2"/>
      <c r="J67" s="4"/>
      <c r="K67" s="2"/>
      <c r="L67" s="2"/>
      <c r="M67" s="2"/>
      <c r="N67" s="2"/>
      <c r="O67" s="2"/>
      <c r="P67" s="2"/>
      <c r="Q67" s="2"/>
      <c r="R67" s="2"/>
      <c r="S67" s="2"/>
      <c r="U67">
        <f>HedgeBedarf!C62+'HedgeBedarf+01'!C62</f>
        <v>-2.7356817269530085</v>
      </c>
    </row>
    <row r="68" spans="1:21" x14ac:dyDescent="0.25">
      <c r="A68" s="2"/>
      <c r="B68" s="2"/>
      <c r="C68" s="2"/>
      <c r="D68" s="2"/>
      <c r="E68" s="2"/>
      <c r="F68" s="2"/>
      <c r="G68" s="2"/>
      <c r="H68" s="2"/>
      <c r="I68" s="2"/>
      <c r="J68" s="4"/>
      <c r="K68" s="2"/>
      <c r="L68" s="2"/>
      <c r="M68" s="2"/>
      <c r="N68" s="2"/>
      <c r="O68" s="2"/>
      <c r="P68" s="2"/>
      <c r="Q68" s="2"/>
      <c r="R68" s="2"/>
      <c r="S68" s="2"/>
      <c r="U68">
        <f>HedgeBedarf!C63+'HedgeBedarf+01'!C63</f>
        <v>-2.7014164716094573</v>
      </c>
    </row>
    <row r="69" spans="1:21" x14ac:dyDescent="0.25">
      <c r="A69" s="2"/>
      <c r="B69" s="2"/>
      <c r="C69" s="2"/>
      <c r="D69" s="2"/>
      <c r="E69" s="2"/>
      <c r="F69" s="2"/>
      <c r="G69" s="2"/>
      <c r="H69" s="2"/>
      <c r="I69" s="2"/>
      <c r="J69" s="4"/>
      <c r="K69" s="2"/>
      <c r="L69" s="2"/>
      <c r="M69" s="2"/>
      <c r="N69" s="2"/>
      <c r="O69" s="2"/>
      <c r="P69" s="2"/>
      <c r="Q69" s="2"/>
      <c r="R69" s="2"/>
      <c r="S69" s="2"/>
      <c r="U69">
        <f>HedgeBedarf!C64+'HedgeBedarf+01'!C64</f>
        <v>-2.6652403164941867</v>
      </c>
    </row>
    <row r="70" spans="1:21" x14ac:dyDescent="0.25">
      <c r="A70" s="2"/>
      <c r="B70" s="2"/>
      <c r="C70" s="2"/>
      <c r="D70" s="2"/>
      <c r="E70" s="2"/>
      <c r="F70" s="2"/>
      <c r="G70" s="2"/>
      <c r="H70" s="2"/>
      <c r="I70" s="2"/>
      <c r="J70" s="4"/>
      <c r="K70" s="2"/>
      <c r="L70" s="2"/>
      <c r="M70" s="2"/>
      <c r="N70" s="2"/>
      <c r="O70" s="2"/>
      <c r="P70" s="2"/>
      <c r="Q70" s="2"/>
      <c r="R70" s="2"/>
      <c r="S70" s="2"/>
      <c r="U70">
        <f>HedgeBedarf!C65+'HedgeBedarf+01'!C65</f>
        <v>-2.6271522485176591</v>
      </c>
    </row>
    <row r="71" spans="1:21" x14ac:dyDescent="0.25">
      <c r="A71" s="2"/>
      <c r="B71" s="2"/>
      <c r="C71" s="2"/>
      <c r="D71" s="2"/>
      <c r="E71" s="2"/>
      <c r="F71" s="2"/>
      <c r="G71" s="2"/>
      <c r="H71" s="2"/>
      <c r="I71" s="2"/>
      <c r="J71" s="4"/>
      <c r="K71" s="2"/>
      <c r="L71" s="2"/>
      <c r="M71" s="2"/>
      <c r="N71" s="2"/>
      <c r="O71" s="2"/>
      <c r="P71" s="2"/>
      <c r="Q71" s="2"/>
      <c r="R71" s="2"/>
      <c r="S71" s="2"/>
      <c r="U71">
        <f>HedgeBedarf!C66+'HedgeBedarf+01'!C66</f>
        <v>-2.5871530467841413</v>
      </c>
    </row>
    <row r="72" spans="1:21" x14ac:dyDescent="0.25">
      <c r="A72" s="2"/>
      <c r="B72" s="2"/>
      <c r="C72" s="2"/>
      <c r="D72" s="2"/>
      <c r="E72" s="2"/>
      <c r="F72" s="2"/>
      <c r="G72" s="2"/>
      <c r="H72" s="2"/>
      <c r="I72" s="2"/>
      <c r="J72" s="4"/>
      <c r="K72" s="2"/>
      <c r="L72" s="2"/>
      <c r="M72" s="2"/>
      <c r="N72" s="2"/>
      <c r="O72" s="2"/>
      <c r="P72" s="2"/>
      <c r="Q72" s="2"/>
      <c r="R72" s="2"/>
      <c r="S72" s="2"/>
      <c r="U72">
        <f>HedgeBedarf!C67+'HedgeBedarf+01'!C67</f>
        <v>-2.5452453034774991</v>
      </c>
    </row>
    <row r="73" spans="1:21" x14ac:dyDescent="0.25">
      <c r="A73" s="2"/>
      <c r="B73" s="2"/>
      <c r="C73" s="2"/>
      <c r="D73" s="2"/>
      <c r="E73" s="2"/>
      <c r="F73" s="2"/>
      <c r="G73" s="2"/>
      <c r="H73" s="2"/>
      <c r="I73" s="2"/>
      <c r="J73" s="4"/>
      <c r="K73" s="2"/>
      <c r="L73" s="2"/>
      <c r="M73" s="2"/>
      <c r="N73" s="2"/>
      <c r="O73" s="2"/>
      <c r="P73" s="2"/>
      <c r="Q73" s="2"/>
      <c r="R73" s="2"/>
      <c r="S73" s="2"/>
      <c r="U73">
        <f>HedgeBedarf!C68+'HedgeBedarf+01'!C68</f>
        <v>-2.5014334424541849</v>
      </c>
    </row>
    <row r="74" spans="1:21" x14ac:dyDescent="0.25">
      <c r="A74" s="2"/>
      <c r="B74" s="2"/>
      <c r="C74" s="2"/>
      <c r="D74" s="2"/>
      <c r="E74" s="2"/>
      <c r="F74" s="2"/>
      <c r="G74" s="2"/>
      <c r="H74" s="2"/>
      <c r="I74" s="2"/>
      <c r="J74" s="4"/>
      <c r="K74" s="2"/>
      <c r="L74" s="2"/>
      <c r="M74" s="2"/>
      <c r="N74" s="2"/>
      <c r="O74" s="2"/>
      <c r="P74" s="2"/>
      <c r="Q74" s="2"/>
      <c r="R74" s="2"/>
      <c r="S74" s="2"/>
      <c r="U74">
        <f>HedgeBedarf!C69+'HedgeBedarf+01'!C69</f>
        <v>-2.4557237354917549</v>
      </c>
    </row>
    <row r="75" spans="1:21" x14ac:dyDescent="0.25">
      <c r="A75" s="2"/>
      <c r="B75" s="2"/>
      <c r="C75" s="2"/>
      <c r="D75" s="2"/>
      <c r="E75" s="2"/>
      <c r="F75" s="2"/>
      <c r="G75" s="2"/>
      <c r="H75" s="2"/>
      <c r="I75" s="2"/>
      <c r="J75" s="4"/>
      <c r="K75" s="2"/>
      <c r="L75" s="2"/>
      <c r="M75" s="2"/>
      <c r="N75" s="2"/>
      <c r="O75" s="2"/>
      <c r="P75" s="2"/>
      <c r="Q75" s="2"/>
      <c r="R75" s="2"/>
      <c r="S75" s="2"/>
      <c r="U75">
        <f>HedgeBedarf!C70+'HedgeBedarf+01'!C70</f>
        <v>-2.4081243161456314</v>
      </c>
    </row>
    <row r="76" spans="1:21" x14ac:dyDescent="0.25">
      <c r="A76" s="2"/>
      <c r="B76" s="2"/>
      <c r="C76" s="2"/>
      <c r="D76" s="2"/>
      <c r="E76" s="2"/>
      <c r="F76" s="2"/>
      <c r="G76" s="2"/>
      <c r="H76" s="2"/>
      <c r="I76" s="2"/>
      <c r="J76" s="3"/>
      <c r="K76" s="2"/>
      <c r="L76" s="2"/>
      <c r="M76" s="2"/>
      <c r="N76" s="2"/>
      <c r="O76" s="2"/>
      <c r="P76" s="2"/>
      <c r="Q76" s="2"/>
      <c r="R76" s="2"/>
      <c r="S76" s="2"/>
      <c r="U76">
        <f>HedgeBedarf!C71+'HedgeBedarf+01'!C71</f>
        <v>-2.3586451911706168</v>
      </c>
    </row>
    <row r="77" spans="1:21" x14ac:dyDescent="0.25">
      <c r="A77" s="2"/>
      <c r="B77" s="2"/>
      <c r="C77" s="2"/>
      <c r="D77" s="2"/>
      <c r="E77" s="2"/>
      <c r="F77" s="2"/>
      <c r="G77" s="2"/>
      <c r="H77" s="2"/>
      <c r="I77" s="2"/>
      <c r="J77" s="4"/>
      <c r="K77" s="2"/>
      <c r="L77" s="2"/>
      <c r="M77" s="2"/>
      <c r="N77" s="2"/>
      <c r="O77" s="2"/>
      <c r="P77" s="2"/>
      <c r="Q77" s="2"/>
      <c r="R77" s="2"/>
      <c r="S77" s="2"/>
      <c r="U77">
        <f>HedgeBedarf!C72+'HedgeBedarf+01'!C72</f>
        <v>-2.3072982494682837</v>
      </c>
    </row>
    <row r="78" spans="1:21" x14ac:dyDescent="0.25">
      <c r="A78" s="2"/>
      <c r="B78" s="2"/>
      <c r="C78" s="2"/>
      <c r="D78" s="2"/>
      <c r="E78" s="2"/>
      <c r="F78" s="2"/>
      <c r="G78" s="2"/>
      <c r="H78" s="2"/>
      <c r="I78" s="2"/>
      <c r="J78" s="3"/>
      <c r="K78" s="2"/>
      <c r="L78" s="2"/>
      <c r="M78" s="2"/>
      <c r="N78" s="2"/>
      <c r="O78" s="2"/>
      <c r="P78" s="2"/>
      <c r="Q78" s="2"/>
      <c r="R78" s="2"/>
      <c r="S78" s="2"/>
      <c r="U78">
        <f>HedgeBedarf!C73+'HedgeBedarf+01'!C73</f>
        <v>-2.2540972685253364</v>
      </c>
    </row>
    <row r="79" spans="1:21" x14ac:dyDescent="0.25">
      <c r="A79" s="2"/>
      <c r="B79" s="2"/>
      <c r="C79" s="2"/>
      <c r="D79" s="2"/>
      <c r="E79" s="2"/>
      <c r="F79" s="2"/>
      <c r="G79" s="2"/>
      <c r="H79" s="2"/>
      <c r="I79" s="2"/>
      <c r="J79" s="4"/>
      <c r="K79" s="2"/>
      <c r="L79" s="2"/>
      <c r="M79" s="2"/>
      <c r="N79" s="2"/>
      <c r="O79" s="2"/>
      <c r="P79" s="2"/>
      <c r="Q79" s="2"/>
      <c r="R79" s="2"/>
      <c r="S79" s="2"/>
      <c r="U79">
        <f>HedgeBedarf!C74+'HedgeBedarf+01'!C74</f>
        <v>-2.1990579183128758</v>
      </c>
    </row>
    <row r="80" spans="1:21" x14ac:dyDescent="0.25">
      <c r="A80" s="2"/>
      <c r="B80" s="2"/>
      <c r="C80" s="2"/>
      <c r="D80" s="2"/>
      <c r="E80" s="2"/>
      <c r="F80" s="2"/>
      <c r="G80" s="2"/>
      <c r="H80" s="2"/>
      <c r="I80" s="2"/>
      <c r="J80" s="4"/>
      <c r="K80" s="2"/>
      <c r="L80" s="2"/>
      <c r="M80" s="2"/>
      <c r="N80" s="2"/>
      <c r="O80" s="2"/>
      <c r="P80" s="2"/>
      <c r="Q80" s="2"/>
      <c r="R80" s="2"/>
      <c r="S80" s="2"/>
      <c r="U80">
        <f>HedgeBedarf!C75+'HedgeBedarf+01'!C75</f>
        <v>-2.1421977626206758</v>
      </c>
    </row>
    <row r="81" spans="1:21" x14ac:dyDescent="0.25">
      <c r="A81" s="2"/>
      <c r="B81" s="2"/>
      <c r="C81" s="2"/>
      <c r="D81" s="2"/>
      <c r="E81" s="2"/>
      <c r="F81" s="2"/>
      <c r="G81" s="2"/>
      <c r="H81" s="2"/>
      <c r="I81" s="2"/>
      <c r="J81" s="4"/>
      <c r="K81" s="2"/>
      <c r="L81" s="2"/>
      <c r="M81" s="2"/>
      <c r="N81" s="2"/>
      <c r="O81" s="2"/>
      <c r="P81" s="2"/>
      <c r="Q81" s="2"/>
      <c r="R81" s="2"/>
      <c r="S81" s="2"/>
      <c r="U81">
        <f>HedgeBedarf!C76+'HedgeBedarf+01'!C76</f>
        <v>-2.0835362578054895</v>
      </c>
    </row>
    <row r="82" spans="1:21" x14ac:dyDescent="0.25">
      <c r="A82" s="2"/>
      <c r="B82" s="2"/>
      <c r="C82" s="2"/>
      <c r="D82" s="2"/>
      <c r="E82" s="2"/>
      <c r="F82" s="2"/>
      <c r="G82" s="2"/>
      <c r="H82" s="2"/>
      <c r="I82" s="2"/>
      <c r="J82" s="4"/>
      <c r="K82" s="2"/>
      <c r="L82" s="2"/>
      <c r="M82" s="2"/>
      <c r="N82" s="2"/>
      <c r="O82" s="2"/>
      <c r="P82" s="2"/>
      <c r="Q82" s="2"/>
      <c r="R82" s="2"/>
      <c r="S82" s="2"/>
      <c r="U82">
        <f>HedgeBedarf!C77+'HedgeBedarf+01'!C77</f>
        <v>-2.0230947489367703</v>
      </c>
    </row>
    <row r="83" spans="1:21" x14ac:dyDescent="0.25">
      <c r="A83" s="2"/>
      <c r="B83" s="2"/>
      <c r="C83" s="2"/>
      <c r="D83" s="2"/>
      <c r="E83" s="2"/>
      <c r="F83" s="2"/>
      <c r="G83" s="2"/>
      <c r="H83" s="2"/>
      <c r="I83" s="2"/>
      <c r="J83" s="4"/>
      <c r="K83" s="2"/>
      <c r="L83" s="2"/>
      <c r="M83" s="2"/>
      <c r="N83" s="2"/>
      <c r="O83" s="2"/>
      <c r="P83" s="2"/>
      <c r="Q83" s="2"/>
      <c r="R83" s="2"/>
      <c r="S83" s="2"/>
      <c r="U83">
        <f>HedgeBedarf!C78+'HedgeBedarf+01'!C78</f>
        <v>-1.96089646332821</v>
      </c>
    </row>
    <row r="84" spans="1:21" x14ac:dyDescent="0.25">
      <c r="A84" s="2"/>
      <c r="B84" s="2"/>
      <c r="C84" s="2"/>
      <c r="D84" s="2"/>
      <c r="E84" s="2"/>
      <c r="F84" s="2"/>
      <c r="G84" s="2"/>
      <c r="H84" s="2"/>
      <c r="I84" s="2"/>
      <c r="J84" s="4"/>
      <c r="K84" s="2"/>
      <c r="L84" s="2"/>
      <c r="M84" s="2"/>
      <c r="N84" s="2"/>
      <c r="O84" s="2"/>
      <c r="P84" s="2"/>
      <c r="Q84" s="2"/>
      <c r="R84" s="2"/>
      <c r="S84" s="2"/>
      <c r="U84">
        <f>HedgeBedarf!C79+'HedgeBedarf+01'!C79</f>
        <v>-1.8969665014478869</v>
      </c>
    </row>
    <row r="85" spans="1:21" x14ac:dyDescent="0.25">
      <c r="A85" s="2"/>
      <c r="B85" s="2"/>
      <c r="C85" s="2"/>
      <c r="D85" s="2"/>
      <c r="E85" s="2"/>
      <c r="F85" s="2"/>
      <c r="G85" s="2"/>
      <c r="H85" s="2"/>
      <c r="I85" s="2"/>
      <c r="J85" s="4"/>
      <c r="K85" s="2"/>
      <c r="L85" s="2"/>
      <c r="M85" s="2"/>
      <c r="N85" s="2"/>
      <c r="O85" s="2"/>
      <c r="P85" s="2"/>
      <c r="Q85" s="2"/>
      <c r="R85" s="2"/>
      <c r="S85" s="2"/>
      <c r="U85">
        <f>HedgeBedarf!C80+'HedgeBedarf+01'!C80</f>
        <v>-1.8313318252049304</v>
      </c>
    </row>
    <row r="86" spans="1:21" x14ac:dyDescent="0.25">
      <c r="A86" s="2"/>
      <c r="B86" s="2"/>
      <c r="C86" s="2"/>
      <c r="D86" s="2"/>
      <c r="E86" s="2"/>
      <c r="F86" s="2"/>
      <c r="G86" s="2"/>
      <c r="H86" s="2"/>
      <c r="I86" s="2"/>
      <c r="J86" s="4"/>
      <c r="K86" s="2"/>
      <c r="L86" s="2"/>
      <c r="M86" s="2"/>
      <c r="N86" s="2"/>
      <c r="O86" s="2"/>
      <c r="P86" s="2"/>
      <c r="Q86" s="2"/>
      <c r="R86" s="2"/>
      <c r="S86" s="2"/>
      <c r="U86">
        <f>HedgeBedarf!C81+'HedgeBedarf+01'!C81</f>
        <v>-1.7640212436150711</v>
      </c>
    </row>
    <row r="87" spans="1:21" x14ac:dyDescent="0.25">
      <c r="A87" s="2"/>
      <c r="B87" s="2"/>
      <c r="C87" s="2"/>
      <c r="D87" s="2"/>
      <c r="E87" s="2"/>
      <c r="F87" s="2"/>
      <c r="G87" s="2"/>
      <c r="H87" s="2"/>
      <c r="I87" s="2"/>
      <c r="J87" s="4"/>
      <c r="K87" s="2"/>
      <c r="L87" s="2"/>
      <c r="M87" s="2"/>
      <c r="N87" s="2"/>
      <c r="O87" s="2"/>
      <c r="P87" s="2"/>
      <c r="Q87" s="2"/>
      <c r="R87" s="2"/>
      <c r="S87" s="2"/>
      <c r="U87">
        <f>HedgeBedarf!C82+'HedgeBedarf+01'!C82</f>
        <v>-1.6950653958525002</v>
      </c>
    </row>
    <row r="88" spans="1:21" x14ac:dyDescent="0.25">
      <c r="A88" s="2"/>
      <c r="B88" s="2"/>
      <c r="C88" s="2"/>
      <c r="D88" s="2"/>
      <c r="E88" s="2"/>
      <c r="F88" s="2"/>
      <c r="G88" s="2"/>
      <c r="H88" s="2"/>
      <c r="I88" s="2"/>
      <c r="J88" s="4"/>
      <c r="K88" s="2"/>
      <c r="L88" s="2"/>
      <c r="M88" s="2"/>
      <c r="N88" s="2"/>
      <c r="O88" s="2"/>
      <c r="P88" s="2"/>
      <c r="Q88" s="2"/>
      <c r="R88" s="2"/>
      <c r="S88" s="2"/>
      <c r="U88">
        <f>HedgeBedarf!C83+'HedgeBedarf+01'!C83</f>
        <v>-1.6244967316999008</v>
      </c>
    </row>
    <row r="89" spans="1:21" x14ac:dyDescent="0.25">
      <c r="A89" s="2"/>
      <c r="B89" s="2"/>
      <c r="C89" s="2"/>
      <c r="D89" s="2"/>
      <c r="E89" s="2"/>
      <c r="F89" s="2"/>
      <c r="G89" s="2"/>
      <c r="H89" s="2"/>
      <c r="I89" s="2"/>
      <c r="J89" s="4"/>
      <c r="K89" s="2"/>
      <c r="L89" s="2"/>
      <c r="M89" s="2"/>
      <c r="N89" s="2"/>
      <c r="O89" s="2"/>
      <c r="P89" s="2"/>
      <c r="Q89" s="2"/>
      <c r="R89" s="2"/>
      <c r="S89" s="2"/>
      <c r="U89">
        <f>HedgeBedarf!C84+'HedgeBedarf+01'!C84</f>
        <v>-1.5523494894136514</v>
      </c>
    </row>
    <row r="90" spans="1:21" x14ac:dyDescent="0.25">
      <c r="A90" s="2"/>
      <c r="B90" s="2"/>
      <c r="C90" s="2"/>
      <c r="D90" s="2"/>
      <c r="E90" s="2"/>
      <c r="F90" s="2"/>
      <c r="G90" s="2"/>
      <c r="H90" s="2"/>
      <c r="I90" s="2"/>
      <c r="J90" s="3"/>
      <c r="K90" s="2"/>
      <c r="L90" s="2"/>
      <c r="M90" s="2"/>
      <c r="N90" s="2"/>
      <c r="O90" s="2"/>
      <c r="P90" s="2"/>
      <c r="Q90" s="2"/>
      <c r="R90" s="2"/>
      <c r="S90" s="2"/>
      <c r="U90">
        <f>HedgeBedarf!C85+'HedgeBedarf+01'!C85</f>
        <v>-1.478659671025417</v>
      </c>
    </row>
    <row r="91" spans="1:21" x14ac:dyDescent="0.25">
      <c r="A91" s="2"/>
      <c r="B91" s="2"/>
      <c r="C91" s="2"/>
      <c r="D91" s="2"/>
      <c r="E91" s="2"/>
      <c r="F91" s="2"/>
      <c r="G91" s="2"/>
      <c r="H91" s="2"/>
      <c r="I91" s="2"/>
      <c r="J91" s="4"/>
      <c r="K91" s="2"/>
      <c r="L91" s="2"/>
      <c r="M91" s="2"/>
      <c r="N91" s="2"/>
      <c r="O91" s="2"/>
      <c r="P91" s="2"/>
      <c r="Q91" s="2"/>
      <c r="R91" s="2"/>
      <c r="S91" s="2"/>
      <c r="U91">
        <f>HedgeBedarf!C86+'HedgeBedarf+01'!C86</f>
        <v>-1.403465015106534</v>
      </c>
    </row>
    <row r="92" spans="1:21" x14ac:dyDescent="0.25">
      <c r="A92" s="2"/>
      <c r="B92" s="2"/>
      <c r="C92" s="2"/>
      <c r="D92" s="2"/>
      <c r="E92" s="2"/>
      <c r="F92" s="2"/>
      <c r="G92" s="2"/>
      <c r="H92" s="2"/>
      <c r="I92" s="2"/>
      <c r="J92" s="3"/>
      <c r="K92" s="2"/>
      <c r="L92" s="2"/>
      <c r="M92" s="2"/>
      <c r="N92" s="2"/>
      <c r="O92" s="2"/>
      <c r="P92" s="2"/>
      <c r="Q92" s="2"/>
      <c r="R92" s="2"/>
      <c r="S92" s="2"/>
      <c r="U92">
        <f>HedgeBedarf!C87+'HedgeBedarf+01'!C87</f>
        <v>-1.3268049670256368</v>
      </c>
    </row>
    <row r="93" spans="1:21" x14ac:dyDescent="0.25">
      <c r="A93" s="2"/>
      <c r="B93" s="2"/>
      <c r="C93" s="2"/>
      <c r="D93" s="2"/>
      <c r="E93" s="2"/>
      <c r="F93" s="2"/>
      <c r="G93" s="2"/>
      <c r="H93" s="2"/>
      <c r="I93" s="2"/>
      <c r="J93" s="4"/>
      <c r="K93" s="2"/>
      <c r="L93" s="2"/>
      <c r="M93" s="2"/>
      <c r="N93" s="2"/>
      <c r="O93" s="2"/>
      <c r="P93" s="2"/>
      <c r="Q93" s="2"/>
      <c r="R93" s="2"/>
      <c r="S93" s="2"/>
      <c r="U93">
        <f>HedgeBedarf!C88+'HedgeBedarf+01'!C88</f>
        <v>-1.2487206467349981</v>
      </c>
    </row>
    <row r="94" spans="1:21" x14ac:dyDescent="0.25">
      <c r="A94" s="2"/>
      <c r="B94" s="2"/>
      <c r="C94" s="2"/>
      <c r="D94" s="2"/>
      <c r="E94" s="2"/>
      <c r="F94" s="2"/>
      <c r="G94" s="2"/>
      <c r="H94" s="2"/>
      <c r="I94" s="2"/>
      <c r="J94" s="4"/>
      <c r="K94" s="2"/>
      <c r="L94" s="2"/>
      <c r="M94" s="2"/>
      <c r="N94" s="2"/>
      <c r="O94" s="2"/>
      <c r="P94" s="2"/>
      <c r="Q94" s="2"/>
      <c r="R94" s="2"/>
      <c r="S94" s="2"/>
      <c r="U94">
        <f>HedgeBedarf!C89+'HedgeBedarf+01'!C89</f>
        <v>-1.1692548141250481</v>
      </c>
    </row>
    <row r="95" spans="1:21" x14ac:dyDescent="0.25">
      <c r="A95" s="2"/>
      <c r="B95" s="2"/>
      <c r="C95" s="2"/>
      <c r="D95" s="2"/>
      <c r="E95" s="2"/>
      <c r="F95" s="2"/>
      <c r="G95" s="2"/>
      <c r="H95" s="2"/>
      <c r="I95" s="2"/>
      <c r="J95" s="4"/>
      <c r="K95" s="2"/>
      <c r="L95" s="2"/>
      <c r="M95" s="2"/>
      <c r="N95" s="2"/>
      <c r="O95" s="2"/>
      <c r="P95" s="2"/>
      <c r="Q95" s="2"/>
      <c r="R95" s="2"/>
      <c r="S95" s="2"/>
      <c r="U95">
        <f>HedgeBedarf!C90+'HedgeBedarf+01'!C90</f>
        <v>-1.0884518319913248</v>
      </c>
    </row>
    <row r="96" spans="1:21" x14ac:dyDescent="0.25">
      <c r="A96" s="2"/>
      <c r="B96" s="2"/>
      <c r="C96" s="2"/>
      <c r="D96" s="2"/>
      <c r="E96" s="2"/>
      <c r="F96" s="2"/>
      <c r="G96" s="2"/>
      <c r="H96" s="2"/>
      <c r="I96" s="2"/>
      <c r="J96" s="3"/>
      <c r="K96" s="2"/>
      <c r="L96" s="2"/>
      <c r="M96" s="2"/>
      <c r="N96" s="2"/>
      <c r="O96" s="2"/>
      <c r="P96" s="2"/>
      <c r="Q96" s="2"/>
      <c r="R96" s="2"/>
      <c r="S96" s="2"/>
      <c r="U96">
        <f>HedgeBedarf!C91+'HedgeBedarf+01'!C91</f>
        <v>-1.0063576266619096</v>
      </c>
    </row>
    <row r="97" spans="1:21" x14ac:dyDescent="0.25">
      <c r="A97" s="2"/>
      <c r="B97" s="2"/>
      <c r="C97" s="2"/>
      <c r="D97" s="2"/>
      <c r="E97" s="2"/>
      <c r="F97" s="2"/>
      <c r="G97" s="2"/>
      <c r="H97" s="2"/>
      <c r="I97" s="2"/>
      <c r="J97" s="3"/>
      <c r="K97" s="2"/>
      <c r="L97" s="2"/>
      <c r="M97" s="2"/>
      <c r="N97" s="2"/>
      <c r="O97" s="2"/>
      <c r="P97" s="2"/>
      <c r="Q97" s="2"/>
      <c r="R97" s="2"/>
      <c r="S97" s="2"/>
      <c r="U97">
        <f>HedgeBedarf!C92+'HedgeBedarf+01'!C92</f>
        <v>-0.92301964633798517</v>
      </c>
    </row>
    <row r="98" spans="1:21" x14ac:dyDescent="0.25">
      <c r="A98" s="2"/>
      <c r="B98" s="2"/>
      <c r="C98" s="2"/>
      <c r="D98" s="2"/>
      <c r="E98" s="2"/>
      <c r="F98" s="2"/>
      <c r="G98" s="2"/>
      <c r="H98" s="2"/>
      <c r="I98" s="2"/>
      <c r="J98" s="4"/>
      <c r="K98" s="2"/>
      <c r="L98" s="2"/>
      <c r="M98" s="2"/>
      <c r="N98" s="2"/>
      <c r="O98" s="2"/>
      <c r="P98" s="2"/>
      <c r="Q98" s="2"/>
      <c r="R98" s="2"/>
      <c r="S98" s="2"/>
      <c r="U98">
        <f>HedgeBedarf!C93+'HedgeBedarf+01'!C93</f>
        <v>-0.83848681720373019</v>
      </c>
    </row>
    <row r="99" spans="1:21" x14ac:dyDescent="0.25">
      <c r="A99" s="2"/>
      <c r="B99" s="2"/>
      <c r="C99" s="2"/>
      <c r="D99" s="2"/>
      <c r="E99" s="2"/>
      <c r="F99" s="2"/>
      <c r="G99" s="2"/>
      <c r="H99" s="2"/>
      <c r="I99" s="2"/>
      <c r="J99" s="2"/>
      <c r="K99" s="2"/>
      <c r="L99" s="2"/>
      <c r="M99" s="2"/>
      <c r="N99" s="2"/>
      <c r="O99" s="2"/>
      <c r="P99" s="2"/>
      <c r="Q99" s="2"/>
      <c r="R99" s="2"/>
      <c r="S99" s="2"/>
      <c r="U99">
        <f>HedgeBedarf!C94+'HedgeBedarf+01'!C94</f>
        <v>-0.75280949736609504</v>
      </c>
    </row>
    <row r="100" spans="1:21" x14ac:dyDescent="0.25">
      <c r="A100" s="2"/>
      <c r="B100" s="2"/>
      <c r="C100" s="2"/>
      <c r="D100" s="2"/>
      <c r="E100" s="2"/>
      <c r="F100" s="2"/>
      <c r="G100" s="2"/>
      <c r="H100" s="2"/>
      <c r="I100" s="2"/>
      <c r="J100" s="2"/>
      <c r="K100" s="2"/>
      <c r="L100" s="2"/>
      <c r="M100" s="2"/>
      <c r="N100" s="2"/>
      <c r="O100" s="2"/>
      <c r="P100" s="2"/>
      <c r="Q100" s="2"/>
      <c r="R100" s="2"/>
      <c r="S100" s="2"/>
      <c r="U100">
        <f>HedgeBedarf!C95+'HedgeBedarf+01'!C95</f>
        <v>-0.66603942868830479</v>
      </c>
    </row>
    <row r="101" spans="1:21" x14ac:dyDescent="0.25">
      <c r="U101">
        <f>HedgeBedarf!C96+'HedgeBedarf+01'!C96</f>
        <v>-0.57822968658503648</v>
      </c>
    </row>
    <row r="102" spans="1:21" x14ac:dyDescent="0.25">
      <c r="U102">
        <f>HedgeBedarf!C97+'HedgeBedarf+01'!C97</f>
        <v>-0.48943462785011765</v>
      </c>
    </row>
    <row r="103" spans="1:21" x14ac:dyDescent="0.25">
      <c r="U103">
        <f>HedgeBedarf!C98+'HedgeBedarf+01'!C98</f>
        <v>-0.39970983659146525</v>
      </c>
    </row>
    <row r="104" spans="1:21" x14ac:dyDescent="0.25">
      <c r="U104">
        <f>HedgeBedarf!C99+'HedgeBedarf+01'!C99</f>
        <v>-0.3091120683505475</v>
      </c>
    </row>
    <row r="105" spans="1:21" x14ac:dyDescent="0.25">
      <c r="U105">
        <f>HedgeBedarf!C100+'HedgeBedarf+01'!C100</f>
        <v>-0.21769919248720421</v>
      </c>
    </row>
    <row r="106" spans="1:21" x14ac:dyDescent="0.25">
      <c r="U106">
        <f>HedgeBedarf!C101+'HedgeBedarf+01'!C101</f>
        <v>-0.12553013291282836</v>
      </c>
    </row>
    <row r="107" spans="1:21" x14ac:dyDescent="0.25">
      <c r="U107">
        <f>HedgeBedarf!C102+'HedgeBedarf+01'!C102</f>
        <v>-3.2664807258065198E-2</v>
      </c>
    </row>
    <row r="108" spans="1:21" x14ac:dyDescent="0.25">
      <c r="U108">
        <f>HedgeBedarf!C103+'HedgeBedarf+01'!C103</f>
        <v>6.0835935436807556E-2</v>
      </c>
    </row>
    <row r="109" spans="1:21" x14ac:dyDescent="0.25">
      <c r="U109">
        <f>HedgeBedarf!C104+'HedgeBedarf+01'!C104</f>
        <v>0.15491037841808986</v>
      </c>
    </row>
    <row r="110" spans="1:21" x14ac:dyDescent="0.25">
      <c r="U110">
        <f>HedgeBedarf!C105+'HedgeBedarf+01'!C105</f>
        <v>0.24949600220901219</v>
      </c>
    </row>
    <row r="111" spans="1:21" x14ac:dyDescent="0.25">
      <c r="U111">
        <f>HedgeBedarf!C106+'HedgeBedarf+01'!C106</f>
        <v>0.34452955079959363</v>
      </c>
    </row>
    <row r="112" spans="1:21" x14ac:dyDescent="0.25">
      <c r="U112">
        <f>HedgeBedarf!C107+'HedgeBedarf+01'!C107</f>
        <v>0.43994709894005651</v>
      </c>
    </row>
    <row r="113" spans="21:21" x14ac:dyDescent="0.25">
      <c r="U113">
        <f>HedgeBedarf!C108+'HedgeBedarf+01'!C108</f>
        <v>0.53568412043998881</v>
      </c>
    </row>
    <row r="114" spans="21:21" x14ac:dyDescent="0.25">
      <c r="U114">
        <f>HedgeBedarf!C109+'HedgeBedarf+01'!C109</f>
        <v>0.63167555737463355</v>
      </c>
    </row>
    <row r="115" spans="21:21" x14ac:dyDescent="0.25">
      <c r="U115">
        <f>HedgeBedarf!C110+'HedgeBedarf+01'!C110</f>
        <v>0.7278558900980856</v>
      </c>
    </row>
    <row r="116" spans="21:21" x14ac:dyDescent="0.25">
      <c r="U116">
        <f>HedgeBedarf!C111+'HedgeBedarf+01'!C111</f>
        <v>0.82415920796282316</v>
      </c>
    </row>
    <row r="117" spans="21:21" x14ac:dyDescent="0.25">
      <c r="U117">
        <f>HedgeBedarf!C112+'HedgeBedarf+01'!C112</f>
        <v>0.92051928064379951</v>
      </c>
    </row>
    <row r="118" spans="21:21" x14ac:dyDescent="0.25">
      <c r="U118">
        <f>HedgeBedarf!C113+'HedgeBedarf+01'!C113</f>
        <v>1.0168696299652717</v>
      </c>
    </row>
    <row r="119" spans="21:21" x14ac:dyDescent="0.25">
      <c r="U119">
        <f>HedgeBedarf!C114+'HedgeBedarf+01'!C114</f>
        <v>1.1131436021277807</v>
      </c>
    </row>
    <row r="120" spans="21:21" x14ac:dyDescent="0.25">
      <c r="U120">
        <f>HedgeBedarf!C115+'HedgeBedarf+01'!C115</f>
        <v>1.2092744402329825</v>
      </c>
    </row>
    <row r="121" spans="21:21" x14ac:dyDescent="0.25">
      <c r="U121">
        <f>HedgeBedarf!C116+'HedgeBedarf+01'!C116</f>
        <v>1.3051953570036767</v>
      </c>
    </row>
    <row r="122" spans="21:21" x14ac:dyDescent="0.25">
      <c r="U122">
        <f>HedgeBedarf!C117+'HedgeBedarf+01'!C117</f>
        <v>1.4008396075969403</v>
      </c>
    </row>
    <row r="123" spans="21:21" x14ac:dyDescent="0.25">
      <c r="U123">
        <f>HedgeBedarf!C118+'HedgeBedarf+01'!C118</f>
        <v>1.4961405624083641</v>
      </c>
    </row>
    <row r="124" spans="21:21" x14ac:dyDescent="0.25">
      <c r="U124">
        <f>HedgeBedarf!C119+'HedgeBedarf+01'!C119</f>
        <v>1.5910317797662137</v>
      </c>
    </row>
    <row r="125" spans="21:21" x14ac:dyDescent="0.25">
      <c r="U125">
        <f>HedgeBedarf!C120+'HedgeBedarf+01'!C120</f>
        <v>1.6854470784147195</v>
      </c>
    </row>
    <row r="126" spans="21:21" x14ac:dyDescent="0.25">
      <c r="U126">
        <f>HedgeBedarf!C121+'HedgeBedarf+01'!C121</f>
        <v>1.7793206096870247</v>
      </c>
    </row>
    <row r="127" spans="21:21" x14ac:dyDescent="0.25">
      <c r="U127">
        <f>HedgeBedarf!C122+'HedgeBedarf+01'!C122</f>
        <v>1.8725869292688138</v>
      </c>
    </row>
    <row r="128" spans="21:21" x14ac:dyDescent="0.25">
      <c r="U128">
        <f>HedgeBedarf!C123+'HedgeBedarf+01'!C123</f>
        <v>1.9651810684553002</v>
      </c>
    </row>
    <row r="129" spans="21:21" x14ac:dyDescent="0.25">
      <c r="U129">
        <f>HedgeBedarf!C124+'HedgeBedarf+01'!C124</f>
        <v>2.0570386048051712</v>
      </c>
    </row>
    <row r="130" spans="21:21" x14ac:dyDescent="0.25">
      <c r="U130">
        <f>HedgeBedarf!C125+'HedgeBedarf+01'!C125</f>
        <v>2.1480957320967868</v>
      </c>
    </row>
    <row r="131" spans="21:21" x14ac:dyDescent="0.25">
      <c r="U131">
        <f>HedgeBedarf!C126+'HedgeBedarf+01'!C126</f>
        <v>2.2382893294933175</v>
      </c>
    </row>
    <row r="132" spans="21:21" x14ac:dyDescent="0.25">
      <c r="U132">
        <f>HedgeBedarf!C127+'HedgeBedarf+01'!C127</f>
        <v>2.3275570298253689</v>
      </c>
    </row>
    <row r="133" spans="21:21" x14ac:dyDescent="0.25">
      <c r="U133">
        <f>HedgeBedarf!C128+'HedgeBedarf+01'!C128</f>
        <v>2.415837286901211</v>
      </c>
    </row>
    <row r="134" spans="21:21" x14ac:dyDescent="0.25">
      <c r="U134">
        <f>HedgeBedarf!C129+'HedgeBedarf+01'!C129</f>
        <v>2.5030694417568422</v>
      </c>
    </row>
    <row r="135" spans="21:21" x14ac:dyDescent="0.25">
      <c r="U135">
        <f>HedgeBedarf!C130+'HedgeBedarf+01'!C130</f>
        <v>2.5891937877600033</v>
      </c>
    </row>
    <row r="136" spans="21:21" x14ac:dyDescent="0.25">
      <c r="U136">
        <f>HedgeBedarf!C131+'HedgeBedarf+01'!C131</f>
        <v>2.6741516344844367</v>
      </c>
    </row>
    <row r="137" spans="21:21" x14ac:dyDescent="0.25">
      <c r="U137">
        <f>HedgeBedarf!C132+'HedgeBedarf+01'!C132</f>
        <v>2.7578853702727404</v>
      </c>
    </row>
    <row r="138" spans="21:21" x14ac:dyDescent="0.25">
      <c r="U138">
        <f>HedgeBedarf!C133+'HedgeBedarf+01'!C133</f>
        <v>2.8403385234086489</v>
      </c>
    </row>
    <row r="139" spans="21:21" x14ac:dyDescent="0.25">
      <c r="U139">
        <f>HedgeBedarf!C134+'HedgeBedarf+01'!C134</f>
        <v>2.9214558218216902</v>
      </c>
    </row>
    <row r="140" spans="21:21" x14ac:dyDescent="0.25">
      <c r="U140">
        <f>HedgeBedarf!C135+'HedgeBedarf+01'!C135</f>
        <v>3.0011832512497518</v>
      </c>
    </row>
    <row r="141" spans="21:21" x14ac:dyDescent="0.25">
      <c r="U141">
        <f>HedgeBedarf!C136+'HedgeBedarf+01'!C136</f>
        <v>3.0794681117875013</v>
      </c>
    </row>
    <row r="142" spans="21:21" x14ac:dyDescent="0.25">
      <c r="U142">
        <f>HedgeBedarf!C137+'HedgeBedarf+01'!C137</f>
        <v>3.1562590727511646</v>
      </c>
    </row>
    <row r="143" spans="21:21" x14ac:dyDescent="0.25">
      <c r="U143">
        <f>HedgeBedarf!C138+'HedgeBedarf+01'!C138</f>
        <v>3.231506225792721</v>
      </c>
    </row>
    <row r="144" spans="21:21" x14ac:dyDescent="0.25">
      <c r="U144">
        <f>HedgeBedarf!C139+'HedgeBedarf+01'!C139</f>
        <v>3.3051611361993265</v>
      </c>
    </row>
    <row r="145" spans="21:21" x14ac:dyDescent="0.25">
      <c r="U145">
        <f>HedgeBedarf!C140+'HedgeBedarf+01'!C140</f>
        <v>3.3771768923162915</v>
      </c>
    </row>
    <row r="146" spans="21:21" x14ac:dyDescent="0.25">
      <c r="U146">
        <f>HedgeBedarf!C141+'HedgeBedarf+01'!C141</f>
        <v>3.4475081530348559</v>
      </c>
    </row>
    <row r="147" spans="21:21" x14ac:dyDescent="0.25">
      <c r="U147">
        <f>HedgeBedarf!C142+'HedgeBedarf+01'!C142</f>
        <v>3.5161111932886655</v>
      </c>
    </row>
    <row r="148" spans="21:21" x14ac:dyDescent="0.25">
      <c r="U148">
        <f>HedgeBedarf!C143+'HedgeBedarf+01'!C143</f>
        <v>3.5829439475056208</v>
      </c>
    </row>
    <row r="149" spans="21:21" x14ac:dyDescent="0.25">
      <c r="U149">
        <f>HedgeBedarf!C144+'HedgeBedarf+01'!C144</f>
        <v>3.6479660509647194</v>
      </c>
    </row>
    <row r="150" spans="21:21" x14ac:dyDescent="0.25">
      <c r="U150">
        <f>HedgeBedarf!C145+'HedgeBedarf+01'!C145</f>
        <v>3.7111388790102202</v>
      </c>
    </row>
    <row r="151" spans="21:21" x14ac:dyDescent="0.25">
      <c r="U151">
        <f>HedgeBedarf!C146+'HedgeBedarf+01'!C146</f>
        <v>3.7724255840784546</v>
      </c>
    </row>
    <row r="152" spans="21:21" x14ac:dyDescent="0.25">
      <c r="U152">
        <f>HedgeBedarf!C147+'HedgeBedarf+01'!C147</f>
        <v>3.8317911304954628</v>
      </c>
    </row>
    <row r="153" spans="21:21" x14ac:dyDescent="0.25">
      <c r="U153">
        <f>HedgeBedarf!C148+'HedgeBedarf+01'!C148</f>
        <v>3.8892023270064469</v>
      </c>
    </row>
    <row r="154" spans="21:21" x14ac:dyDescent="0.25">
      <c r="U154">
        <f>HedgeBedarf!C149+'HedgeBedarf+01'!C149</f>
        <v>3.9446278570012212</v>
      </c>
    </row>
    <row r="155" spans="21:21" x14ac:dyDescent="0.25">
      <c r="U155">
        <f>HedgeBedarf!C150+'HedgeBedarf+01'!C150</f>
        <v>3.9980383064024139</v>
      </c>
    </row>
    <row r="156" spans="21:21" x14ac:dyDescent="0.25">
      <c r="U156">
        <f>HedgeBedarf!C151+'HedgeBedarf+01'!C151</f>
        <v>4.0494061891865121</v>
      </c>
    </row>
    <row r="157" spans="21:21" x14ac:dyDescent="0.25">
      <c r="U157">
        <f>HedgeBedarf!C152+'HedgeBedarf+01'!C152</f>
        <v>4.0987059705105331</v>
      </c>
    </row>
    <row r="158" spans="21:21" x14ac:dyDescent="0.25">
      <c r="U158">
        <f>HedgeBedarf!C153+'HedgeBedarf+01'!C153</f>
        <v>4.1459140874202056</v>
      </c>
    </row>
    <row r="159" spans="21:21" x14ac:dyDescent="0.25">
      <c r="U159">
        <f>HedgeBedarf!C154+'HedgeBedarf+01'!C154</f>
        <v>4.1910089671185169</v>
      </c>
    </row>
    <row r="160" spans="21:21" x14ac:dyDescent="0.25">
      <c r="U160">
        <f>HedgeBedarf!C155+'HedgeBedarf+01'!C155</f>
        <v>4.2339710427764796</v>
      </c>
    </row>
    <row r="161" spans="21:21" x14ac:dyDescent="0.25">
      <c r="U161">
        <f>HedgeBedarf!C156+'HedgeBedarf+01'!C156</f>
        <v>4.274782766870957</v>
      </c>
    </row>
    <row r="162" spans="21:21" x14ac:dyDescent="0.25">
      <c r="U162">
        <f>HedgeBedarf!C157+'HedgeBedarf+01'!C157</f>
        <v>4.3134286220374198</v>
      </c>
    </row>
    <row r="163" spans="21:21" x14ac:dyDescent="0.25">
      <c r="U163">
        <f>HedgeBedarf!C158+'HedgeBedarf+01'!C158</f>
        <v>4.3498951294285622</v>
      </c>
    </row>
    <row r="164" spans="21:21" x14ac:dyDescent="0.25">
      <c r="U164">
        <f>HedgeBedarf!C159+'HedgeBedarf+01'!C159</f>
        <v>4.3841708545726528</v>
      </c>
    </row>
    <row r="165" spans="21:21" x14ac:dyDescent="0.25">
      <c r="U165">
        <f>HedgeBedarf!C160+'HedgeBedarf+01'!C160</f>
        <v>4.416246410728613</v>
      </c>
    </row>
    <row r="166" spans="21:21" x14ac:dyDescent="0.25">
      <c r="U166">
        <f>HedgeBedarf!C161+'HedgeBedarf+01'!C161</f>
        <v>4.4461144597378626</v>
      </c>
    </row>
    <row r="167" spans="21:21" x14ac:dyDescent="0.25">
      <c r="U167">
        <f>HedgeBedarf!C162+'HedgeBedarf+01'!C162</f>
        <v>4.473769710375965</v>
      </c>
    </row>
    <row r="168" spans="21:21" x14ac:dyDescent="0.25">
      <c r="U168">
        <f>HedgeBedarf!C163+'HedgeBedarf+01'!C163</f>
        <v>4.4992089142102039</v>
      </c>
    </row>
    <row r="169" spans="21:21" x14ac:dyDescent="0.25">
      <c r="U169">
        <f>HedgeBedarf!C164+'HedgeBedarf+01'!C164</f>
        <v>4.5224308589723732</v>
      </c>
    </row>
    <row r="170" spans="21:21" x14ac:dyDescent="0.25">
      <c r="U170">
        <f>HedgeBedarf!C165+'HedgeBedarf+01'!C165</f>
        <v>4.5434363594589415</v>
      </c>
    </row>
    <row r="171" spans="21:21" x14ac:dyDescent="0.25">
      <c r="U171">
        <f>HedgeBedarf!C166+'HedgeBedarf+01'!C166</f>
        <v>4.562228245974091</v>
      </c>
    </row>
    <row r="172" spans="21:21" x14ac:dyDescent="0.25">
      <c r="U172">
        <f>HedgeBedarf!C167+'HedgeBedarf+01'!C167</f>
        <v>4.5788113503339956</v>
      </c>
    </row>
    <row r="173" spans="21:21" x14ac:dyDescent="0.25">
      <c r="U173">
        <f>HedgeBedarf!C168+'HedgeBedarf+01'!C168</f>
        <v>4.5931924894539549</v>
      </c>
    </row>
    <row r="174" spans="21:21" x14ac:dyDescent="0.25">
      <c r="U174">
        <f>HedgeBedarf!C169+'HedgeBedarf+01'!C169</f>
        <v>4.605380446543001</v>
      </c>
    </row>
    <row r="175" spans="21:21" x14ac:dyDescent="0.25">
      <c r="U175">
        <f>HedgeBedarf!C170+'HedgeBedarf+01'!C170</f>
        <v>4.6153859499337759</v>
      </c>
    </row>
    <row r="176" spans="21:21" x14ac:dyDescent="0.25">
      <c r="U176">
        <f>HedgeBedarf!C171+'HedgeBedarf+01'!C171</f>
        <v>4.6232216495785128</v>
      </c>
    </row>
    <row r="177" spans="21:21" x14ac:dyDescent="0.25">
      <c r="U177">
        <f>HedgeBedarf!C172+'HedgeBedarf+01'!C172</f>
        <v>4.6289020912450969</v>
      </c>
    </row>
    <row r="178" spans="21:21" x14ac:dyDescent="0.25">
      <c r="U178">
        <f>HedgeBedarf!C173+'HedgeBedarf+01'!C173</f>
        <v>4.63244368845029</v>
      </c>
    </row>
    <row r="179" spans="21:21" x14ac:dyDescent="0.25">
      <c r="U179">
        <f>HedgeBedarf!C174+'HedgeBedarf+01'!C174</f>
        <v>4.6338646921702189</v>
      </c>
    </row>
    <row r="180" spans="21:21" x14ac:dyDescent="0.25">
      <c r="U180">
        <f>HedgeBedarf!C175+'HedgeBedarf+01'!C175</f>
        <v>4.6331851583714343</v>
      </c>
    </row>
    <row r="181" spans="21:21" x14ac:dyDescent="0.25">
      <c r="U181">
        <f>HedgeBedarf!C176+'HedgeBedarf+01'!C176</f>
        <v>4.6304269134088125</v>
      </c>
    </row>
    <row r="182" spans="21:21" x14ac:dyDescent="0.25">
      <c r="U182">
        <f>HedgeBedarf!C177+'HedgeBedarf+01'!C177</f>
        <v>4.6256135173396427</v>
      </c>
    </row>
    <row r="183" spans="21:21" x14ac:dyDescent="0.25">
      <c r="U183">
        <f>HedgeBedarf!C178+'HedgeBedarf+01'!C178</f>
        <v>4.6187702252063554</v>
      </c>
    </row>
    <row r="184" spans="21:21" x14ac:dyDescent="0.25">
      <c r="U184">
        <f>HedgeBedarf!C179+'HedgeBedarf+01'!C179</f>
        <v>4.6099239463432475</v>
      </c>
    </row>
    <row r="185" spans="21:21" x14ac:dyDescent="0.25">
      <c r="U185">
        <f>HedgeBedarf!C180+'HedgeBedarf+01'!C180</f>
        <v>4.5991032017655948</v>
      </c>
    </row>
    <row r="186" spans="21:21" x14ac:dyDescent="0.25">
      <c r="U186">
        <f>HedgeBedarf!C181+'HedgeBedarf+01'!C181</f>
        <v>4.5863380797024904</v>
      </c>
    </row>
    <row r="187" spans="21:21" x14ac:dyDescent="0.25">
      <c r="U187">
        <f>HedgeBedarf!C182+'HedgeBedarf+01'!C182</f>
        <v>4.571660189337643</v>
      </c>
    </row>
    <row r="188" spans="21:21" x14ac:dyDescent="0.25">
      <c r="U188">
        <f>HedgeBedarf!C183+'HedgeBedarf+01'!C183</f>
        <v>4.5551026128251841</v>
      </c>
    </row>
    <row r="189" spans="21:21" x14ac:dyDescent="0.25">
      <c r="U189">
        <f>HedgeBedarf!C184+'HedgeBedarf+01'!C184</f>
        <v>4.5366998556503919</v>
      </c>
    </row>
    <row r="190" spans="21:21" x14ac:dyDescent="0.25">
      <c r="U190">
        <f>HedgeBedarf!C185+'HedgeBedarf+01'!C185</f>
        <v>4.5164877954079596</v>
      </c>
    </row>
    <row r="191" spans="21:21" x14ac:dyDescent="0.25">
      <c r="U191">
        <f>HedgeBedarf!C186+'HedgeBedarf+01'!C186</f>
        <v>4.4945036290730718</v>
      </c>
    </row>
    <row r="192" spans="21:21" x14ac:dyDescent="0.25">
      <c r="U192">
        <f>HedgeBedarf!C187+'HedgeBedarf+01'!C187</f>
        <v>4.4707858188432228</v>
      </c>
    </row>
    <row r="193" spans="21:21" x14ac:dyDescent="0.25">
      <c r="U193">
        <f>HedgeBedarf!C188+'HedgeBedarf+01'!C188</f>
        <v>4.4453740366311418</v>
      </c>
    </row>
    <row r="194" spans="21:21" x14ac:dyDescent="0.25">
      <c r="U194">
        <f>HedgeBedarf!C189+'HedgeBedarf+01'!C189</f>
        <v>4.4183091072917113</v>
      </c>
    </row>
    <row r="195" spans="21:21" x14ac:dyDescent="0.25">
      <c r="U195">
        <f>HedgeBedarf!C190+'HedgeBedarf+01'!C190</f>
        <v>4.3896329506679823</v>
      </c>
    </row>
    <row r="196" spans="21:21" x14ac:dyDescent="0.25">
      <c r="U196">
        <f>HedgeBedarf!C191+'HedgeBedarf+01'!C191</f>
        <v>4.3593885225437141</v>
      </c>
    </row>
    <row r="197" spans="21:21" x14ac:dyDescent="0.25">
      <c r="U197">
        <f>HedgeBedarf!C192+'HedgeBedarf+01'!C192</f>
        <v>4.3276197545919146</v>
      </c>
    </row>
    <row r="198" spans="21:21" x14ac:dyDescent="0.25">
      <c r="U198">
        <f>HedgeBedarf!C193+'HedgeBedarf+01'!C193</f>
        <v>4.2943714934108161</v>
      </c>
    </row>
    <row r="199" spans="21:21" x14ac:dyDescent="0.25">
      <c r="U199">
        <f>HedgeBedarf!C194+'HedgeBedarf+01'!C194</f>
        <v>4.2596894387406818</v>
      </c>
    </row>
    <row r="200" spans="21:21" x14ac:dyDescent="0.25">
      <c r="U200">
        <f>HedgeBedarf!C195+'HedgeBedarf+01'!C195</f>
        <v>4.2236200809564082</v>
      </c>
    </row>
    <row r="201" spans="21:21" x14ac:dyDescent="0.25">
      <c r="U201">
        <f>HedgeBedarf!C196+'HedgeBedarf+01'!C196</f>
        <v>4.1862106379325512</v>
      </c>
    </row>
    <row r="202" spans="21:21" x14ac:dyDescent="0.25">
      <c r="U202">
        <f>HedgeBedarf!C197+'HedgeBedarf+01'!C197</f>
        <v>4.1475089913787935</v>
      </c>
    </row>
    <row r="203" spans="21:21" x14ac:dyDescent="0.25">
      <c r="U203">
        <f>HedgeBedarf!C198+'HedgeBedarf+01'!C198</f>
        <v>4.1075636227450794</v>
      </c>
    </row>
    <row r="204" spans="21:21" x14ac:dyDescent="0.25">
      <c r="U204">
        <f>HedgeBedarf!C199+'HedgeBedarf+01'!C199</f>
        <v>4.0664235487967515</v>
      </c>
    </row>
    <row r="205" spans="21:21" x14ac:dyDescent="0.25">
      <c r="U205">
        <f>HedgeBedarf!C200+'HedgeBedarf+01'!C200</f>
        <v>4.0241382569609101</v>
      </c>
    </row>
    <row r="206" spans="21:21" x14ac:dyDescent="0.25">
      <c r="U206">
        <f>HedgeBedarf!C201+'HedgeBedarf+01'!C201</f>
        <v>3.9807576405459129</v>
      </c>
    </row>
    <row r="207" spans="21:21" x14ac:dyDescent="0.25">
      <c r="U207">
        <f>HedgeBedarf!C202+'HedgeBedarf+01'!C202</f>
        <v>3.9363319339364371</v>
      </c>
    </row>
    <row r="208" spans="21:21" x14ac:dyDescent="0.25">
      <c r="U208">
        <f>HedgeBedarf!C203+'HedgeBedarf+01'!C203</f>
        <v>3.8909116478668806</v>
      </c>
    </row>
    <row r="209" spans="21:21" x14ac:dyDescent="0.25">
      <c r="U209">
        <f>HedgeBedarf!C204+'HedgeBedarf+01'!C204</f>
        <v>3.8445475048759548</v>
      </c>
    </row>
    <row r="210" spans="21:21" x14ac:dyDescent="0.25">
      <c r="U210">
        <f>HedgeBedarf!C205+'HedgeBedarf+01'!C205</f>
        <v>3.7972903750452072</v>
      </c>
    </row>
    <row r="211" spans="21:21" x14ac:dyDescent="0.25">
      <c r="U211">
        <f>HedgeBedarf!C206+'HedgeBedarf+01'!C206</f>
        <v>0</v>
      </c>
    </row>
    <row r="212" spans="21:21" x14ac:dyDescent="0.25">
      <c r="U212">
        <f>HedgeBedarf!C207+'HedgeBedarf+01'!C207</f>
        <v>0</v>
      </c>
    </row>
    <row r="213" spans="21:21" x14ac:dyDescent="0.25">
      <c r="U213">
        <f>HedgeBedarf!C208+'HedgeBedarf+01'!C208</f>
        <v>0</v>
      </c>
    </row>
    <row r="214" spans="21:21" x14ac:dyDescent="0.25">
      <c r="U214">
        <f>HedgeBedarf!C209+'HedgeBedarf+01'!C209</f>
        <v>0</v>
      </c>
    </row>
    <row r="215" spans="21:21" x14ac:dyDescent="0.25">
      <c r="U215">
        <f>HedgeBedarf!C210+'HedgeBedarf+01'!C210</f>
        <v>0</v>
      </c>
    </row>
    <row r="216" spans="21:21" x14ac:dyDescent="0.25">
      <c r="U216">
        <f>HedgeBedarf!C211+'HedgeBedarf+01'!C211</f>
        <v>0</v>
      </c>
    </row>
    <row r="217" spans="21:21" x14ac:dyDescent="0.25">
      <c r="U217">
        <f>HedgeBedarf!C212+'HedgeBedarf+01'!C212</f>
        <v>0</v>
      </c>
    </row>
    <row r="218" spans="21:21" x14ac:dyDescent="0.25">
      <c r="U218">
        <f>HedgeBedarf!C213+'HedgeBedarf+01'!C213</f>
        <v>0</v>
      </c>
    </row>
    <row r="219" spans="21:21" x14ac:dyDescent="0.25">
      <c r="U219">
        <f>HedgeBedarf!C214+'HedgeBedarf+01'!C214</f>
        <v>0</v>
      </c>
    </row>
    <row r="220" spans="21:21" x14ac:dyDescent="0.25">
      <c r="U220">
        <f>HedgeBedarf!C215+'HedgeBedarf+01'!C215</f>
        <v>0</v>
      </c>
    </row>
    <row r="221" spans="21:21" x14ac:dyDescent="0.25">
      <c r="U221">
        <f>HedgeBedarf!C216+'HedgeBedarf+01'!C216</f>
        <v>0</v>
      </c>
    </row>
    <row r="222" spans="21:21" x14ac:dyDescent="0.25">
      <c r="U222">
        <f>HedgeBedarf!C217+'HedgeBedarf+01'!C217</f>
        <v>0</v>
      </c>
    </row>
    <row r="223" spans="21:21" x14ac:dyDescent="0.25">
      <c r="U223">
        <f>HedgeBedarf!C218+'HedgeBedarf+01'!C218</f>
        <v>0</v>
      </c>
    </row>
    <row r="224" spans="21:21" x14ac:dyDescent="0.25">
      <c r="U224">
        <f>HedgeBedarf!C219+'HedgeBedarf+01'!C219</f>
        <v>0</v>
      </c>
    </row>
    <row r="225" spans="21:21" x14ac:dyDescent="0.25">
      <c r="U225">
        <f>HedgeBedarf!C220+'HedgeBedarf+01'!C220</f>
        <v>0</v>
      </c>
    </row>
    <row r="226" spans="21:21" x14ac:dyDescent="0.25">
      <c r="U226">
        <f>HedgeBedarf!C221+'HedgeBedarf+01'!C221</f>
        <v>0</v>
      </c>
    </row>
    <row r="227" spans="21:21" x14ac:dyDescent="0.25">
      <c r="U227">
        <f>HedgeBedarf!C222+'HedgeBedarf+01'!C222</f>
        <v>0</v>
      </c>
    </row>
    <row r="228" spans="21:21" x14ac:dyDescent="0.25">
      <c r="U228">
        <f>HedgeBedarf!C223+'HedgeBedarf+01'!C223</f>
        <v>0</v>
      </c>
    </row>
    <row r="229" spans="21:21" x14ac:dyDescent="0.25">
      <c r="U229">
        <f>HedgeBedarf!C224+'HedgeBedarf+01'!C224</f>
        <v>0</v>
      </c>
    </row>
    <row r="230" spans="21:21" x14ac:dyDescent="0.25">
      <c r="U230">
        <f>HedgeBedarf!C225+'HedgeBedarf+01'!C225</f>
        <v>0</v>
      </c>
    </row>
    <row r="231" spans="21:21" x14ac:dyDescent="0.25">
      <c r="U231">
        <f>HedgeBedarf!C226+'HedgeBedarf+01'!C226</f>
        <v>0</v>
      </c>
    </row>
    <row r="232" spans="21:21" x14ac:dyDescent="0.25">
      <c r="U232">
        <f>HedgeBedarf!C227+'HedgeBedarf+01'!C227</f>
        <v>0</v>
      </c>
    </row>
    <row r="233" spans="21:21" x14ac:dyDescent="0.25">
      <c r="U233">
        <f>HedgeBedarf!C228+'HedgeBedarf+01'!C228</f>
        <v>0</v>
      </c>
    </row>
    <row r="234" spans="21:21" x14ac:dyDescent="0.25">
      <c r="U234">
        <f>HedgeBedarf!C229+'HedgeBedarf+01'!C229</f>
        <v>0</v>
      </c>
    </row>
    <row r="235" spans="21:21" x14ac:dyDescent="0.25">
      <c r="U235">
        <f>HedgeBedarf!C230+'HedgeBedarf+01'!C230</f>
        <v>0</v>
      </c>
    </row>
    <row r="236" spans="21:21" x14ac:dyDescent="0.25">
      <c r="U236">
        <f>HedgeBedarf!C231+'HedgeBedarf+01'!C231</f>
        <v>0</v>
      </c>
    </row>
    <row r="237" spans="21:21" x14ac:dyDescent="0.25">
      <c r="U237">
        <f>HedgeBedarf!C232+'HedgeBedarf+01'!C232</f>
        <v>0</v>
      </c>
    </row>
    <row r="238" spans="21:21" x14ac:dyDescent="0.25">
      <c r="U238">
        <f>HedgeBedarf!C233+'HedgeBedarf+01'!C233</f>
        <v>0</v>
      </c>
    </row>
    <row r="239" spans="21:21" x14ac:dyDescent="0.25">
      <c r="U239">
        <f>HedgeBedarf!C234+'HedgeBedarf+01'!C234</f>
        <v>0</v>
      </c>
    </row>
    <row r="240" spans="21:21" x14ac:dyDescent="0.25">
      <c r="U240">
        <f>HedgeBedarf!C235+'HedgeBedarf+01'!C235</f>
        <v>0</v>
      </c>
    </row>
    <row r="241" spans="21:21" x14ac:dyDescent="0.25">
      <c r="U241">
        <f>HedgeBedarf!C236+'HedgeBedarf+01'!C236</f>
        <v>0</v>
      </c>
    </row>
    <row r="242" spans="21:21" x14ac:dyDescent="0.25">
      <c r="U242">
        <f>HedgeBedarf!C237+'HedgeBedarf+01'!C237</f>
        <v>0</v>
      </c>
    </row>
    <row r="243" spans="21:21" x14ac:dyDescent="0.25">
      <c r="U243">
        <f>HedgeBedarf!C238+'HedgeBedarf+01'!C238</f>
        <v>0</v>
      </c>
    </row>
    <row r="244" spans="21:21" x14ac:dyDescent="0.25">
      <c r="U244">
        <f>HedgeBedarf!C239+'HedgeBedarf+01'!C239</f>
        <v>0</v>
      </c>
    </row>
    <row r="245" spans="21:21" x14ac:dyDescent="0.25">
      <c r="U245">
        <f>HedgeBedarf!C240+'HedgeBedarf+01'!C240</f>
        <v>0</v>
      </c>
    </row>
    <row r="246" spans="21:21" x14ac:dyDescent="0.25">
      <c r="U246">
        <f>HedgeBedarf!C241+'HedgeBedarf+01'!C241</f>
        <v>0</v>
      </c>
    </row>
    <row r="247" spans="21:21" x14ac:dyDescent="0.25">
      <c r="U247">
        <f>HedgeBedarf!C242+'HedgeBedarf+01'!C242</f>
        <v>0</v>
      </c>
    </row>
    <row r="248" spans="21:21" x14ac:dyDescent="0.25">
      <c r="U248">
        <f>HedgeBedarf!C243+'HedgeBedarf+01'!C243</f>
        <v>0</v>
      </c>
    </row>
    <row r="249" spans="21:21" x14ac:dyDescent="0.25">
      <c r="U249">
        <f>HedgeBedarf!C244+'HedgeBedarf+01'!C244</f>
        <v>0</v>
      </c>
    </row>
    <row r="250" spans="21:21" x14ac:dyDescent="0.25">
      <c r="U250">
        <f>HedgeBedarf!C245+'HedgeBedarf+01'!C245</f>
        <v>0</v>
      </c>
    </row>
    <row r="251" spans="21:21" x14ac:dyDescent="0.25">
      <c r="U251">
        <f>HedgeBedarf!C246+'HedgeBedarf+01'!C246</f>
        <v>0</v>
      </c>
    </row>
    <row r="252" spans="21:21" x14ac:dyDescent="0.25">
      <c r="U252">
        <f>HedgeBedarf!C247+'HedgeBedarf+01'!C247</f>
        <v>0</v>
      </c>
    </row>
    <row r="253" spans="21:21" x14ac:dyDescent="0.25">
      <c r="U253">
        <f>HedgeBedarf!C248+'HedgeBedarf+01'!C248</f>
        <v>0</v>
      </c>
    </row>
    <row r="254" spans="21:21" x14ac:dyDescent="0.25">
      <c r="U254">
        <f>HedgeBedarf!C249+'HedgeBedarf+01'!C249</f>
        <v>0</v>
      </c>
    </row>
    <row r="255" spans="21:21" x14ac:dyDescent="0.25">
      <c r="U255">
        <f>HedgeBedarf!C250+'HedgeBedarf+01'!C250</f>
        <v>0</v>
      </c>
    </row>
    <row r="256" spans="21:21" x14ac:dyDescent="0.25">
      <c r="U256">
        <f>HedgeBedarf!C251+'HedgeBedarf+01'!C251</f>
        <v>0</v>
      </c>
    </row>
    <row r="257" spans="21:21" x14ac:dyDescent="0.25">
      <c r="U257">
        <f>HedgeBedarf!C252+'HedgeBedarf+01'!C252</f>
        <v>0</v>
      </c>
    </row>
    <row r="258" spans="21:21" x14ac:dyDescent="0.25">
      <c r="U258">
        <f>HedgeBedarf!C253+'HedgeBedarf+01'!C253</f>
        <v>0</v>
      </c>
    </row>
    <row r="259" spans="21:21" x14ac:dyDescent="0.25">
      <c r="U259">
        <f>HedgeBedarf!C254+'HedgeBedarf+01'!C254</f>
        <v>0</v>
      </c>
    </row>
    <row r="260" spans="21:21" x14ac:dyDescent="0.25">
      <c r="U260">
        <f>HedgeBedarf!C255+'HedgeBedarf+01'!C255</f>
        <v>0</v>
      </c>
    </row>
    <row r="261" spans="21:21" x14ac:dyDescent="0.25">
      <c r="U261">
        <f>HedgeBedarf!C256+'HedgeBedarf+01'!C256</f>
        <v>0</v>
      </c>
    </row>
    <row r="262" spans="21:21" x14ac:dyDescent="0.25">
      <c r="U262">
        <f>HedgeBedarf!C257+'HedgeBedarf+01'!C257</f>
        <v>0</v>
      </c>
    </row>
    <row r="263" spans="21:21" x14ac:dyDescent="0.25">
      <c r="U263">
        <f>HedgeBedarf!C258+'HedgeBedarf+01'!C258</f>
        <v>0</v>
      </c>
    </row>
    <row r="264" spans="21:21" x14ac:dyDescent="0.25">
      <c r="U264">
        <f>HedgeBedarf!C259+'HedgeBedarf+01'!C259</f>
        <v>0</v>
      </c>
    </row>
    <row r="265" spans="21:21" x14ac:dyDescent="0.25">
      <c r="U265">
        <f>HedgeBedarf!C260+'HedgeBedarf+01'!C260</f>
        <v>0</v>
      </c>
    </row>
    <row r="266" spans="21:21" x14ac:dyDescent="0.25">
      <c r="U266">
        <f>HedgeBedarf!C261+'HedgeBedarf+01'!C261</f>
        <v>0</v>
      </c>
    </row>
    <row r="267" spans="21:21" x14ac:dyDescent="0.25">
      <c r="U267">
        <f>HedgeBedarf!C262+'HedgeBedarf+01'!C262</f>
        <v>0</v>
      </c>
    </row>
    <row r="268" spans="21:21" x14ac:dyDescent="0.25">
      <c r="U268">
        <f>HedgeBedarf!C263+'HedgeBedarf+01'!C263</f>
        <v>0</v>
      </c>
    </row>
    <row r="269" spans="21:21" x14ac:dyDescent="0.25">
      <c r="U269">
        <f>HedgeBedarf!C264+'HedgeBedarf+01'!C264</f>
        <v>0</v>
      </c>
    </row>
    <row r="270" spans="21:21" x14ac:dyDescent="0.25">
      <c r="U270">
        <f>HedgeBedarf!C265+'HedgeBedarf+01'!C265</f>
        <v>0</v>
      </c>
    </row>
    <row r="271" spans="21:21" x14ac:dyDescent="0.25">
      <c r="U271">
        <f>HedgeBedarf!C266+'HedgeBedarf+01'!C266</f>
        <v>0</v>
      </c>
    </row>
    <row r="272" spans="21:21" x14ac:dyDescent="0.25">
      <c r="U272">
        <f>HedgeBedarf!C267+'HedgeBedarf+01'!C267</f>
        <v>0</v>
      </c>
    </row>
    <row r="273" spans="21:21" x14ac:dyDescent="0.25">
      <c r="U273">
        <f>HedgeBedarf!C268+'HedgeBedarf+01'!C268</f>
        <v>0</v>
      </c>
    </row>
    <row r="274" spans="21:21" x14ac:dyDescent="0.25">
      <c r="U274">
        <f>HedgeBedarf!C269+'HedgeBedarf+01'!C269</f>
        <v>0</v>
      </c>
    </row>
    <row r="275" spans="21:21" x14ac:dyDescent="0.25">
      <c r="U275">
        <f>HedgeBedarf!C270+'HedgeBedarf+01'!C270</f>
        <v>0</v>
      </c>
    </row>
    <row r="276" spans="21:21" x14ac:dyDescent="0.25">
      <c r="U276">
        <f>HedgeBedarf!C271+'HedgeBedarf+01'!C271</f>
        <v>0</v>
      </c>
    </row>
    <row r="277" spans="21:21" x14ac:dyDescent="0.25">
      <c r="U277">
        <f>HedgeBedarf!C272+'HedgeBedarf+01'!C272</f>
        <v>0</v>
      </c>
    </row>
    <row r="278" spans="21:21" x14ac:dyDescent="0.25">
      <c r="U278">
        <f>HedgeBedarf!C273+'HedgeBedarf+01'!C273</f>
        <v>0</v>
      </c>
    </row>
    <row r="279" spans="21:21" x14ac:dyDescent="0.25">
      <c r="U279">
        <f>HedgeBedarf!C274+'HedgeBedarf+01'!C274</f>
        <v>0</v>
      </c>
    </row>
    <row r="280" spans="21:21" x14ac:dyDescent="0.25">
      <c r="U280">
        <f>HedgeBedarf!C275+'HedgeBedarf+01'!C275</f>
        <v>0</v>
      </c>
    </row>
    <row r="281" spans="21:21" x14ac:dyDescent="0.25">
      <c r="U281">
        <f>HedgeBedarf!C276+'HedgeBedarf+01'!C276</f>
        <v>0</v>
      </c>
    </row>
    <row r="282" spans="21:21" x14ac:dyDescent="0.25">
      <c r="U282">
        <f>HedgeBedarf!C277+'HedgeBedarf+01'!C277</f>
        <v>0</v>
      </c>
    </row>
    <row r="283" spans="21:21" x14ac:dyDescent="0.25">
      <c r="U283">
        <f>HedgeBedarf!C278+'HedgeBedarf+01'!C278</f>
        <v>0</v>
      </c>
    </row>
    <row r="284" spans="21:21" x14ac:dyDescent="0.25">
      <c r="U284">
        <f>HedgeBedarf!C279+'HedgeBedarf+01'!C279</f>
        <v>0</v>
      </c>
    </row>
    <row r="285" spans="21:21" x14ac:dyDescent="0.25">
      <c r="U285">
        <f>HedgeBedarf!C280+'HedgeBedarf+01'!C280</f>
        <v>0</v>
      </c>
    </row>
    <row r="286" spans="21:21" x14ac:dyDescent="0.25">
      <c r="U286">
        <f>HedgeBedarf!C281+'HedgeBedarf+01'!C281</f>
        <v>0</v>
      </c>
    </row>
    <row r="287" spans="21:21" x14ac:dyDescent="0.25">
      <c r="U287">
        <f>HedgeBedarf!C282+'HedgeBedarf+01'!C282</f>
        <v>0</v>
      </c>
    </row>
    <row r="288" spans="21:21" x14ac:dyDescent="0.25">
      <c r="U288">
        <f>HedgeBedarf!C283+'HedgeBedarf+01'!C283</f>
        <v>0</v>
      </c>
    </row>
    <row r="289" spans="21:21" x14ac:dyDescent="0.25">
      <c r="U289">
        <f>HedgeBedarf!C284+'HedgeBedarf+01'!C284</f>
        <v>0</v>
      </c>
    </row>
    <row r="290" spans="21:21" x14ac:dyDescent="0.25">
      <c r="U290">
        <f>HedgeBedarf!C285+'HedgeBedarf+01'!C285</f>
        <v>0</v>
      </c>
    </row>
    <row r="291" spans="21:21" x14ac:dyDescent="0.25">
      <c r="U291">
        <f>HedgeBedarf!C286+'HedgeBedarf+01'!C286</f>
        <v>0</v>
      </c>
    </row>
    <row r="292" spans="21:21" x14ac:dyDescent="0.25">
      <c r="U292">
        <f>HedgeBedarf!C287+'HedgeBedarf+01'!C287</f>
        <v>0</v>
      </c>
    </row>
    <row r="293" spans="21:21" x14ac:dyDescent="0.25">
      <c r="U293">
        <f>HedgeBedarf!C288+'HedgeBedarf+01'!C288</f>
        <v>0</v>
      </c>
    </row>
    <row r="294" spans="21:21" x14ac:dyDescent="0.25">
      <c r="U294">
        <f>HedgeBedarf!C289+'HedgeBedarf+01'!C289</f>
        <v>0</v>
      </c>
    </row>
    <row r="295" spans="21:21" x14ac:dyDescent="0.25">
      <c r="U295">
        <f>HedgeBedarf!C290+'HedgeBedarf+01'!C290</f>
        <v>0</v>
      </c>
    </row>
    <row r="296" spans="21:21" x14ac:dyDescent="0.25">
      <c r="U296">
        <f>HedgeBedarf!C291+'HedgeBedarf+01'!C291</f>
        <v>0</v>
      </c>
    </row>
    <row r="297" spans="21:21" x14ac:dyDescent="0.25">
      <c r="U297">
        <f>HedgeBedarf!C292+'HedgeBedarf+01'!C292</f>
        <v>0</v>
      </c>
    </row>
    <row r="298" spans="21:21" x14ac:dyDescent="0.25">
      <c r="U298">
        <f>HedgeBedarf!C293+'HedgeBedarf+01'!C293</f>
        <v>0</v>
      </c>
    </row>
    <row r="299" spans="21:21" x14ac:dyDescent="0.25">
      <c r="U299">
        <f>HedgeBedarf!C294+'HedgeBedarf+01'!C294</f>
        <v>0</v>
      </c>
    </row>
    <row r="300" spans="21:21" x14ac:dyDescent="0.25">
      <c r="U300">
        <f>HedgeBedarf!C295+'HedgeBedarf+01'!C295</f>
        <v>0</v>
      </c>
    </row>
    <row r="301" spans="21:21" x14ac:dyDescent="0.25">
      <c r="U301">
        <f>HedgeBedarf!C296+'HedgeBedarf+01'!C296</f>
        <v>0</v>
      </c>
    </row>
    <row r="302" spans="21:21" x14ac:dyDescent="0.25">
      <c r="U302">
        <f>HedgeBedarf!C297+'HedgeBedarf+01'!C297</f>
        <v>0</v>
      </c>
    </row>
    <row r="303" spans="21:21" x14ac:dyDescent="0.25">
      <c r="U303">
        <f>HedgeBedarf!C298+'HedgeBedarf+01'!C298</f>
        <v>0</v>
      </c>
    </row>
    <row r="304" spans="21:21" x14ac:dyDescent="0.25">
      <c r="U304">
        <f>HedgeBedarf!C299+'HedgeBedarf+01'!C299</f>
        <v>0</v>
      </c>
    </row>
    <row r="305" spans="21:21" x14ac:dyDescent="0.25">
      <c r="U305">
        <f>HedgeBedarf!C300+'HedgeBedarf+01'!C300</f>
        <v>0</v>
      </c>
    </row>
    <row r="306" spans="21:21" x14ac:dyDescent="0.25">
      <c r="U306">
        <f>HedgeBedarf!C301+'HedgeBedarf+01'!C301</f>
        <v>0</v>
      </c>
    </row>
    <row r="307" spans="21:21" x14ac:dyDescent="0.25">
      <c r="U307">
        <f>HedgeBedarf!C302+'HedgeBedarf+01'!C302</f>
        <v>0</v>
      </c>
    </row>
    <row r="308" spans="21:21" x14ac:dyDescent="0.25">
      <c r="U308">
        <f>HedgeBedarf!C303+'HedgeBedarf+01'!C303</f>
        <v>0</v>
      </c>
    </row>
    <row r="309" spans="21:21" x14ac:dyDescent="0.25">
      <c r="U309">
        <f>HedgeBedarf!C304+'HedgeBedarf+01'!C304</f>
        <v>0</v>
      </c>
    </row>
    <row r="310" spans="21:21" x14ac:dyDescent="0.25">
      <c r="U310">
        <f>HedgeBedarf!C305+'HedgeBedarf+01'!C305</f>
        <v>0</v>
      </c>
    </row>
    <row r="311" spans="21:21" x14ac:dyDescent="0.25">
      <c r="U311">
        <f>HedgeBedarf!C306+'HedgeBedarf+01'!C306</f>
        <v>0</v>
      </c>
    </row>
    <row r="312" spans="21:21" x14ac:dyDescent="0.25">
      <c r="U312">
        <f>HedgeBedarf!C307+'HedgeBedarf+01'!C307</f>
        <v>0</v>
      </c>
    </row>
    <row r="313" spans="21:21" x14ac:dyDescent="0.25">
      <c r="U313">
        <f>HedgeBedarf!C308+'HedgeBedarf+01'!C308</f>
        <v>0</v>
      </c>
    </row>
    <row r="314" spans="21:21" x14ac:dyDescent="0.25">
      <c r="U314">
        <f>HedgeBedarf!C309+'HedgeBedarf+01'!C309</f>
        <v>0</v>
      </c>
    </row>
    <row r="315" spans="21:21" x14ac:dyDescent="0.25">
      <c r="U315">
        <f>HedgeBedarf!C310+'HedgeBedarf+01'!C310</f>
        <v>0</v>
      </c>
    </row>
    <row r="316" spans="21:21" x14ac:dyDescent="0.25">
      <c r="U316">
        <f>HedgeBedarf!C311+'HedgeBedarf+01'!C311</f>
        <v>0</v>
      </c>
    </row>
    <row r="317" spans="21:21" x14ac:dyDescent="0.25">
      <c r="U317">
        <f>HedgeBedarf!C312+'HedgeBedarf+01'!C312</f>
        <v>0</v>
      </c>
    </row>
    <row r="318" spans="21:21" x14ac:dyDescent="0.25">
      <c r="U318">
        <f>HedgeBedarf!C313+'HedgeBedarf+01'!C313</f>
        <v>0</v>
      </c>
    </row>
    <row r="319" spans="21:21" x14ac:dyDescent="0.25">
      <c r="U319">
        <f>HedgeBedarf!C314+'HedgeBedarf+01'!C314</f>
        <v>0</v>
      </c>
    </row>
    <row r="320" spans="21:21" x14ac:dyDescent="0.25">
      <c r="U320">
        <f>HedgeBedarf!C315+'HedgeBedarf+01'!C315</f>
        <v>0</v>
      </c>
    </row>
    <row r="321" spans="21:21" x14ac:dyDescent="0.25">
      <c r="U321">
        <f>HedgeBedarf!C316+'HedgeBedarf+01'!C316</f>
        <v>0</v>
      </c>
    </row>
    <row r="322" spans="21:21" x14ac:dyDescent="0.25">
      <c r="U322">
        <f>HedgeBedarf!C317+'HedgeBedarf+01'!C317</f>
        <v>0</v>
      </c>
    </row>
    <row r="323" spans="21:21" x14ac:dyDescent="0.25">
      <c r="U323">
        <f>HedgeBedarf!C318+'HedgeBedarf+01'!C318</f>
        <v>0</v>
      </c>
    </row>
    <row r="324" spans="21:21" x14ac:dyDescent="0.25">
      <c r="U324">
        <f>HedgeBedarf!C319+'HedgeBedarf+01'!C319</f>
        <v>0</v>
      </c>
    </row>
    <row r="325" spans="21:21" x14ac:dyDescent="0.25">
      <c r="U325">
        <f>HedgeBedarf!C320+'HedgeBedarf+01'!C320</f>
        <v>0</v>
      </c>
    </row>
    <row r="326" spans="21:21" x14ac:dyDescent="0.25">
      <c r="U326">
        <f>HedgeBedarf!C321+'HedgeBedarf+01'!C321</f>
        <v>0</v>
      </c>
    </row>
    <row r="327" spans="21:21" x14ac:dyDescent="0.25">
      <c r="U327">
        <f>HedgeBedarf!C322+'HedgeBedarf+01'!C322</f>
        <v>0</v>
      </c>
    </row>
    <row r="328" spans="21:21" x14ac:dyDescent="0.25">
      <c r="U328">
        <f>HedgeBedarf!C323+'HedgeBedarf+01'!C323</f>
        <v>0</v>
      </c>
    </row>
    <row r="329" spans="21:21" x14ac:dyDescent="0.25">
      <c r="U329">
        <f>HedgeBedarf!C324+'HedgeBedarf+01'!C324</f>
        <v>0</v>
      </c>
    </row>
    <row r="330" spans="21:21" x14ac:dyDescent="0.25">
      <c r="U330">
        <f>HedgeBedarf!C325+'HedgeBedarf+01'!C325</f>
        <v>0</v>
      </c>
    </row>
    <row r="331" spans="21:21" x14ac:dyDescent="0.25">
      <c r="U331">
        <f>HedgeBedarf!C326+'HedgeBedarf+01'!C326</f>
        <v>0</v>
      </c>
    </row>
    <row r="332" spans="21:21" x14ac:dyDescent="0.25">
      <c r="U332">
        <f>HedgeBedarf!C327+'HedgeBedarf+01'!C327</f>
        <v>0</v>
      </c>
    </row>
    <row r="333" spans="21:21" x14ac:dyDescent="0.25">
      <c r="U333">
        <f>HedgeBedarf!C328+'HedgeBedarf+01'!C328</f>
        <v>0</v>
      </c>
    </row>
    <row r="334" spans="21:21" x14ac:dyDescent="0.25">
      <c r="U334">
        <f>HedgeBedarf!C329+'HedgeBedarf+01'!C329</f>
        <v>0</v>
      </c>
    </row>
    <row r="335" spans="21:21" x14ac:dyDescent="0.25">
      <c r="U335">
        <f>HedgeBedarf!C330+'HedgeBedarf+01'!C330</f>
        <v>0</v>
      </c>
    </row>
    <row r="336" spans="21:21" x14ac:dyDescent="0.25">
      <c r="U336">
        <f>HedgeBedarf!C331+'HedgeBedarf+01'!C331</f>
        <v>0</v>
      </c>
    </row>
    <row r="337" spans="21:21" x14ac:dyDescent="0.25">
      <c r="U337">
        <f>HedgeBedarf!C332+'HedgeBedarf+01'!C332</f>
        <v>0</v>
      </c>
    </row>
    <row r="338" spans="21:21" x14ac:dyDescent="0.25">
      <c r="U338">
        <f>HedgeBedarf!C333+'HedgeBedarf+01'!C333</f>
        <v>0</v>
      </c>
    </row>
    <row r="339" spans="21:21" x14ac:dyDescent="0.25">
      <c r="U339">
        <f>HedgeBedarf!C334+'HedgeBedarf+01'!C334</f>
        <v>0</v>
      </c>
    </row>
    <row r="340" spans="21:21" x14ac:dyDescent="0.25">
      <c r="U340">
        <f>HedgeBedarf!C335+'HedgeBedarf+01'!C335</f>
        <v>0</v>
      </c>
    </row>
    <row r="341" spans="21:21" x14ac:dyDescent="0.25">
      <c r="U341">
        <f>HedgeBedarf!C336+'HedgeBedarf+01'!C336</f>
        <v>0</v>
      </c>
    </row>
    <row r="342" spans="21:21" x14ac:dyDescent="0.25">
      <c r="U342">
        <f>HedgeBedarf!C337+'HedgeBedarf+01'!C337</f>
        <v>0</v>
      </c>
    </row>
    <row r="343" spans="21:21" x14ac:dyDescent="0.25">
      <c r="U343">
        <f>HedgeBedarf!C338+'HedgeBedarf+01'!C338</f>
        <v>0</v>
      </c>
    </row>
    <row r="344" spans="21:21" x14ac:dyDescent="0.25">
      <c r="U344">
        <f>HedgeBedarf!C339+'HedgeBedarf+01'!C339</f>
        <v>0</v>
      </c>
    </row>
    <row r="345" spans="21:21" x14ac:dyDescent="0.25">
      <c r="U345">
        <f>HedgeBedarf!C340+'HedgeBedarf+01'!C340</f>
        <v>0</v>
      </c>
    </row>
    <row r="346" spans="21:21" x14ac:dyDescent="0.25">
      <c r="U346">
        <f>HedgeBedarf!C341+'HedgeBedarf+01'!C341</f>
        <v>0</v>
      </c>
    </row>
    <row r="347" spans="21:21" x14ac:dyDescent="0.25">
      <c r="U347">
        <f>HedgeBedarf!C342+'HedgeBedarf+01'!C342</f>
        <v>0</v>
      </c>
    </row>
    <row r="348" spans="21:21" x14ac:dyDescent="0.25">
      <c r="U348">
        <f>HedgeBedarf!C343+'HedgeBedarf+01'!C343</f>
        <v>0</v>
      </c>
    </row>
    <row r="349" spans="21:21" x14ac:dyDescent="0.25">
      <c r="U349">
        <f>HedgeBedarf!C344+'HedgeBedarf+01'!C344</f>
        <v>0</v>
      </c>
    </row>
    <row r="350" spans="21:21" x14ac:dyDescent="0.25">
      <c r="U350">
        <f>HedgeBedarf!C345+'HedgeBedarf+01'!C345</f>
        <v>0</v>
      </c>
    </row>
    <row r="351" spans="21:21" x14ac:dyDescent="0.25">
      <c r="U351">
        <f>HedgeBedarf!C346+'HedgeBedarf+01'!C346</f>
        <v>0</v>
      </c>
    </row>
    <row r="352" spans="21:21" x14ac:dyDescent="0.25">
      <c r="U352">
        <f>HedgeBedarf!C347+'HedgeBedarf+01'!C347</f>
        <v>0</v>
      </c>
    </row>
    <row r="353" spans="21:21" x14ac:dyDescent="0.25">
      <c r="U353">
        <f>HedgeBedarf!C348+'HedgeBedarf+01'!C348</f>
        <v>0</v>
      </c>
    </row>
    <row r="354" spans="21:21" x14ac:dyDescent="0.25">
      <c r="U354">
        <f>HedgeBedarf!C349+'HedgeBedarf+01'!C349</f>
        <v>0</v>
      </c>
    </row>
    <row r="355" spans="21:21" x14ac:dyDescent="0.25">
      <c r="U355">
        <f>HedgeBedarf!C350+'HedgeBedarf+01'!C350</f>
        <v>0</v>
      </c>
    </row>
    <row r="356" spans="21:21" x14ac:dyDescent="0.25">
      <c r="U356">
        <f>HedgeBedarf!C351+'HedgeBedarf+01'!C351</f>
        <v>0</v>
      </c>
    </row>
    <row r="357" spans="21:21" x14ac:dyDescent="0.25">
      <c r="U357">
        <f>HedgeBedarf!C352+'HedgeBedarf+01'!C352</f>
        <v>0</v>
      </c>
    </row>
    <row r="358" spans="21:21" x14ac:dyDescent="0.25">
      <c r="U358">
        <f>HedgeBedarf!C353+'HedgeBedarf+01'!C353</f>
        <v>0</v>
      </c>
    </row>
    <row r="359" spans="21:21" x14ac:dyDescent="0.25">
      <c r="U359">
        <f>HedgeBedarf!C354+'HedgeBedarf+01'!C354</f>
        <v>0</v>
      </c>
    </row>
    <row r="360" spans="21:21" x14ac:dyDescent="0.25">
      <c r="U360">
        <f>HedgeBedarf!C355+'HedgeBedarf+01'!C355</f>
        <v>0</v>
      </c>
    </row>
    <row r="361" spans="21:21" x14ac:dyDescent="0.25">
      <c r="U361">
        <f>HedgeBedarf!C356+'HedgeBedarf+01'!C356</f>
        <v>0</v>
      </c>
    </row>
    <row r="362" spans="21:21" x14ac:dyDescent="0.25">
      <c r="U362">
        <f>HedgeBedarf!C357+'HedgeBedarf+01'!C357</f>
        <v>0</v>
      </c>
    </row>
    <row r="363" spans="21:21" x14ac:dyDescent="0.25">
      <c r="U363">
        <f>HedgeBedarf!C358+'HedgeBedarf+01'!C358</f>
        <v>0</v>
      </c>
    </row>
    <row r="364" spans="21:21" x14ac:dyDescent="0.25">
      <c r="U364">
        <f>HedgeBedarf!C359+'HedgeBedarf+01'!C359</f>
        <v>0</v>
      </c>
    </row>
    <row r="365" spans="21:21" x14ac:dyDescent="0.25">
      <c r="U365">
        <f>HedgeBedarf!C360+'HedgeBedarf+01'!C360</f>
        <v>0</v>
      </c>
    </row>
    <row r="366" spans="21:21" x14ac:dyDescent="0.25">
      <c r="U366">
        <f>HedgeBedarf!C361+'HedgeBedarf+01'!C361</f>
        <v>0</v>
      </c>
    </row>
    <row r="367" spans="21:21" x14ac:dyDescent="0.25">
      <c r="U367">
        <f>HedgeBedarf!C362+'HedgeBedarf+01'!C362</f>
        <v>0</v>
      </c>
    </row>
    <row r="368" spans="21:21" x14ac:dyDescent="0.25">
      <c r="U368">
        <f>HedgeBedarf!C363+'HedgeBedarf+01'!C363</f>
        <v>0</v>
      </c>
    </row>
    <row r="369" spans="21:21" x14ac:dyDescent="0.25">
      <c r="U369">
        <f>HedgeBedarf!C364+'HedgeBedarf+01'!C364</f>
        <v>0</v>
      </c>
    </row>
    <row r="370" spans="21:21" x14ac:dyDescent="0.25">
      <c r="U370">
        <f>HedgeBedarf!C365+'HedgeBedarf+01'!C365</f>
        <v>0</v>
      </c>
    </row>
    <row r="371" spans="21:21" x14ac:dyDescent="0.25">
      <c r="U371">
        <f>HedgeBedarf!C366+'HedgeBedarf+01'!C366</f>
        <v>0</v>
      </c>
    </row>
    <row r="372" spans="21:21" x14ac:dyDescent="0.25">
      <c r="U372">
        <f>HedgeBedarf!C367+'HedgeBedarf+01'!C367</f>
        <v>0</v>
      </c>
    </row>
    <row r="373" spans="21:21" x14ac:dyDescent="0.25">
      <c r="U373">
        <f>HedgeBedarf!C368+'HedgeBedarf+01'!C368</f>
        <v>0</v>
      </c>
    </row>
    <row r="374" spans="21:21" x14ac:dyDescent="0.25">
      <c r="U374">
        <f>HedgeBedarf!C369+'HedgeBedarf+01'!C369</f>
        <v>0</v>
      </c>
    </row>
    <row r="375" spans="21:21" x14ac:dyDescent="0.25">
      <c r="U375">
        <f>HedgeBedarf!C370+'HedgeBedarf+01'!C370</f>
        <v>0</v>
      </c>
    </row>
    <row r="376" spans="21:21" x14ac:dyDescent="0.25">
      <c r="U376">
        <f>HedgeBedarf!C371+'HedgeBedarf+01'!C371</f>
        <v>0</v>
      </c>
    </row>
    <row r="377" spans="21:21" x14ac:dyDescent="0.25">
      <c r="U377">
        <f>HedgeBedarf!C372+'HedgeBedarf+01'!C372</f>
        <v>0</v>
      </c>
    </row>
    <row r="378" spans="21:21" x14ac:dyDescent="0.25">
      <c r="U378">
        <f>HedgeBedarf!C373+'HedgeBedarf+01'!C373</f>
        <v>0</v>
      </c>
    </row>
    <row r="379" spans="21:21" x14ac:dyDescent="0.25">
      <c r="U379">
        <f>HedgeBedarf!C374+'HedgeBedarf+01'!C374</f>
        <v>0</v>
      </c>
    </row>
    <row r="380" spans="21:21" x14ac:dyDescent="0.25">
      <c r="U380">
        <f>HedgeBedarf!C375+'HedgeBedarf+01'!C375</f>
        <v>0</v>
      </c>
    </row>
    <row r="381" spans="21:21" x14ac:dyDescent="0.25">
      <c r="U381">
        <f>HedgeBedarf!C376+'HedgeBedarf+01'!C376</f>
        <v>0</v>
      </c>
    </row>
    <row r="382" spans="21:21" x14ac:dyDescent="0.25">
      <c r="U382">
        <f>HedgeBedarf!C377+'HedgeBedarf+01'!C377</f>
        <v>0</v>
      </c>
    </row>
    <row r="383" spans="21:21" x14ac:dyDescent="0.25">
      <c r="U383">
        <f>HedgeBedarf!C378+'HedgeBedarf+01'!C378</f>
        <v>0</v>
      </c>
    </row>
    <row r="384" spans="21:21" x14ac:dyDescent="0.25">
      <c r="U384">
        <f>HedgeBedarf!C379+'HedgeBedarf+01'!C379</f>
        <v>0</v>
      </c>
    </row>
    <row r="385" spans="21:21" x14ac:dyDescent="0.25">
      <c r="U385">
        <f>HedgeBedarf!C380+'HedgeBedarf+01'!C380</f>
        <v>0</v>
      </c>
    </row>
    <row r="386" spans="21:21" x14ac:dyDescent="0.25">
      <c r="U386">
        <f>HedgeBedarf!C381+'HedgeBedarf+01'!C381</f>
        <v>0</v>
      </c>
    </row>
    <row r="387" spans="21:21" x14ac:dyDescent="0.25">
      <c r="U387">
        <f>HedgeBedarf!C382+'HedgeBedarf+01'!C382</f>
        <v>0</v>
      </c>
    </row>
    <row r="388" spans="21:21" x14ac:dyDescent="0.25">
      <c r="U388">
        <f>HedgeBedarf!C383+'HedgeBedarf+01'!C383</f>
        <v>0</v>
      </c>
    </row>
    <row r="389" spans="21:21" x14ac:dyDescent="0.25">
      <c r="U389">
        <f>HedgeBedarf!C384+'HedgeBedarf+01'!C384</f>
        <v>0</v>
      </c>
    </row>
    <row r="390" spans="21:21" x14ac:dyDescent="0.25">
      <c r="U390">
        <f>HedgeBedarf!C385+'HedgeBedarf+01'!C385</f>
        <v>0</v>
      </c>
    </row>
    <row r="391" spans="21:21" x14ac:dyDescent="0.25">
      <c r="U391">
        <f>HedgeBedarf!C386+'HedgeBedarf+01'!C386</f>
        <v>0</v>
      </c>
    </row>
    <row r="392" spans="21:21" x14ac:dyDescent="0.25">
      <c r="U392">
        <f>HedgeBedarf!C387+'HedgeBedarf+01'!C387</f>
        <v>0</v>
      </c>
    </row>
    <row r="393" spans="21:21" x14ac:dyDescent="0.25">
      <c r="U393">
        <f>HedgeBedarf!C388+'HedgeBedarf+01'!C388</f>
        <v>0</v>
      </c>
    </row>
    <row r="394" spans="21:21" x14ac:dyDescent="0.25">
      <c r="U394">
        <f>HedgeBedarf!C389+'HedgeBedarf+01'!C389</f>
        <v>0</v>
      </c>
    </row>
    <row r="395" spans="21:21" x14ac:dyDescent="0.25">
      <c r="U395">
        <f>HedgeBedarf!C390+'HedgeBedarf+01'!C390</f>
        <v>0</v>
      </c>
    </row>
    <row r="396" spans="21:21" x14ac:dyDescent="0.25">
      <c r="U396">
        <f>HedgeBedarf!C391+'HedgeBedarf+01'!C391</f>
        <v>0</v>
      </c>
    </row>
    <row r="397" spans="21:21" x14ac:dyDescent="0.25">
      <c r="U397">
        <f>HedgeBedarf!C392+'HedgeBedarf+01'!C392</f>
        <v>0</v>
      </c>
    </row>
    <row r="398" spans="21:21" x14ac:dyDescent="0.25">
      <c r="U398">
        <f>HedgeBedarf!C393+'HedgeBedarf+01'!C393</f>
        <v>0</v>
      </c>
    </row>
    <row r="399" spans="21:21" x14ac:dyDescent="0.25">
      <c r="U399">
        <f>HedgeBedarf!C394+'HedgeBedarf+01'!C394</f>
        <v>0</v>
      </c>
    </row>
    <row r="400" spans="21:21" x14ac:dyDescent="0.25">
      <c r="U400">
        <f>HedgeBedarf!C395+'HedgeBedarf+01'!C395</f>
        <v>0</v>
      </c>
    </row>
    <row r="401" spans="21:21" x14ac:dyDescent="0.25">
      <c r="U401">
        <f>HedgeBedarf!C396+'HedgeBedarf+01'!C396</f>
        <v>0</v>
      </c>
    </row>
    <row r="402" spans="21:21" x14ac:dyDescent="0.25">
      <c r="U402">
        <f>HedgeBedarf!C397+'HedgeBedarf+01'!C397</f>
        <v>0</v>
      </c>
    </row>
    <row r="403" spans="21:21" x14ac:dyDescent="0.25">
      <c r="U403">
        <f>HedgeBedarf!C398+'HedgeBedarf+01'!C398</f>
        <v>0</v>
      </c>
    </row>
    <row r="404" spans="21:21" x14ac:dyDescent="0.25">
      <c r="U404">
        <f>HedgeBedarf!C399+'HedgeBedarf+01'!C399</f>
        <v>0</v>
      </c>
    </row>
    <row r="405" spans="21:21" x14ac:dyDescent="0.25">
      <c r="U405">
        <f>HedgeBedarf!C400+'HedgeBedarf+01'!C400</f>
        <v>0</v>
      </c>
    </row>
    <row r="406" spans="21:21" x14ac:dyDescent="0.25">
      <c r="U406">
        <f>HedgeBedarf!C401+'HedgeBedarf+01'!C401</f>
        <v>0</v>
      </c>
    </row>
    <row r="407" spans="21:21" x14ac:dyDescent="0.25">
      <c r="U407">
        <f>HedgeBedarf!C402+'HedgeBedarf+01'!C402</f>
        <v>0</v>
      </c>
    </row>
    <row r="408" spans="21:21" x14ac:dyDescent="0.25">
      <c r="U408">
        <f>HedgeBedarf!C403+'HedgeBedarf+01'!C403</f>
        <v>0</v>
      </c>
    </row>
    <row r="409" spans="21:21" x14ac:dyDescent="0.25">
      <c r="U409">
        <f>HedgeBedarf!C404+'HedgeBedarf+01'!C404</f>
        <v>0</v>
      </c>
    </row>
    <row r="410" spans="21:21" x14ac:dyDescent="0.25">
      <c r="U410">
        <f>HedgeBedarf!C405+'HedgeBedarf+01'!C405</f>
        <v>0</v>
      </c>
    </row>
    <row r="411" spans="21:21" x14ac:dyDescent="0.25">
      <c r="U411">
        <f>HedgeBedarf!C406+'HedgeBedarf+01'!C406</f>
        <v>0</v>
      </c>
    </row>
    <row r="412" spans="21:21" x14ac:dyDescent="0.25">
      <c r="U412">
        <f>HedgeBedarf!C407+'HedgeBedarf+01'!C407</f>
        <v>0</v>
      </c>
    </row>
    <row r="413" spans="21:21" x14ac:dyDescent="0.25">
      <c r="U413">
        <f>HedgeBedarf!C408+'HedgeBedarf+01'!C408</f>
        <v>0</v>
      </c>
    </row>
    <row r="414" spans="21:21" x14ac:dyDescent="0.25">
      <c r="U414">
        <f>HedgeBedarf!C409+'HedgeBedarf+01'!C409</f>
        <v>0</v>
      </c>
    </row>
  </sheetData>
  <mergeCells count="3">
    <mergeCell ref="A1:F1"/>
    <mergeCell ref="G1:H1"/>
    <mergeCell ref="R1:S1"/>
  </mergeCells>
  <conditionalFormatting sqref="B10:B50">
    <cfRule type="cellIs" dxfId="60" priority="3" operator="lessThan">
      <formula>0</formula>
    </cfRule>
    <cfRule type="cellIs" dxfId="59" priority="4" operator="greaterThan">
      <formula>0</formula>
    </cfRule>
  </conditionalFormatting>
  <conditionalFormatting sqref="C10:I50">
    <cfRule type="cellIs" dxfId="58" priority="1" operator="lessThan">
      <formula>0</formula>
    </cfRule>
    <cfRule type="cellIs" dxfId="57" priority="2" operator="greaterThan">
      <formula>0</formula>
    </cfRule>
  </conditionalFormatting>
  <pageMargins left="0.7" right="0.7" top="0.78740157499999996" bottom="0.78740157499999996" header="0.3" footer="0.3"/>
  <pageSetup paperSize="9" scale="11" orientation="portrait" r:id="rId1"/>
  <colBreaks count="1" manualBreakCount="1">
    <brk id="9" max="1048575" man="1"/>
  </colBreaks>
  <drawing r:id="rId2"/>
  <legacyDrawing r:id="rId3"/>
  <controls>
    <mc:AlternateContent xmlns:mc="http://schemas.openxmlformats.org/markup-compatibility/2006">
      <mc:Choice Requires="x14">
        <control shapeId="2060" r:id="rId4" name="MailButton">
          <controlPr defaultSize="0" autoLine="0" autoPict="0" r:id="rId5">
            <anchor moveWithCells="1">
              <from>
                <xdr:col>12</xdr:col>
                <xdr:colOff>66675</xdr:colOff>
                <xdr:row>6</xdr:row>
                <xdr:rowOff>285750</xdr:rowOff>
              </from>
              <to>
                <xdr:col>13</xdr:col>
                <xdr:colOff>19050</xdr:colOff>
                <xdr:row>8</xdr:row>
                <xdr:rowOff>85725</xdr:rowOff>
              </to>
            </anchor>
          </controlPr>
        </control>
      </mc:Choice>
      <mc:Fallback>
        <control shapeId="2060" r:id="rId4" name="MailButton"/>
      </mc:Fallback>
    </mc:AlternateContent>
    <mc:AlternateContent xmlns:mc="http://schemas.openxmlformats.org/markup-compatibility/2006">
      <mc:Choice Requires="x14">
        <control shapeId="2059" r:id="rId6" name="Prof">
          <controlPr defaultSize="0" autoLine="0" autoPict="0" r:id="rId7">
            <anchor moveWithCells="1">
              <from>
                <xdr:col>12</xdr:col>
                <xdr:colOff>66675</xdr:colOff>
                <xdr:row>5</xdr:row>
                <xdr:rowOff>28575</xdr:rowOff>
              </from>
              <to>
                <xdr:col>13</xdr:col>
                <xdr:colOff>28575</xdr:colOff>
                <xdr:row>6</xdr:row>
                <xdr:rowOff>200025</xdr:rowOff>
              </to>
            </anchor>
          </controlPr>
        </control>
      </mc:Choice>
      <mc:Fallback>
        <control shapeId="2059" r:id="rId6" name="Prof"/>
      </mc:Fallback>
    </mc:AlternateContent>
    <mc:AlternateContent xmlns:mc="http://schemas.openxmlformats.org/markup-compatibility/2006">
      <mc:Choice Requires="x14">
        <control shapeId="2058" r:id="rId8" name="VerfallsWoche">
          <controlPr defaultSize="0" autoLine="0" r:id="rId9">
            <anchor moveWithCells="1">
              <from>
                <xdr:col>33</xdr:col>
                <xdr:colOff>9525</xdr:colOff>
                <xdr:row>0</xdr:row>
                <xdr:rowOff>104775</xdr:rowOff>
              </from>
              <to>
                <xdr:col>35</xdr:col>
                <xdr:colOff>276225</xdr:colOff>
                <xdr:row>0</xdr:row>
                <xdr:rowOff>552450</xdr:rowOff>
              </to>
            </anchor>
          </controlPr>
        </control>
      </mc:Choice>
      <mc:Fallback>
        <control shapeId="2058" r:id="rId8" name="VerfallsWoche"/>
      </mc:Fallback>
    </mc:AlternateContent>
    <mc:AlternateContent xmlns:mc="http://schemas.openxmlformats.org/markup-compatibility/2006">
      <mc:Choice Requires="x14">
        <control shapeId="2056" r:id="rId10" name="Pdf_Verfall">
          <controlPr defaultSize="0" autoLine="0" r:id="rId11">
            <anchor moveWithCells="1">
              <from>
                <xdr:col>13</xdr:col>
                <xdr:colOff>933450</xdr:colOff>
                <xdr:row>0</xdr:row>
                <xdr:rowOff>123825</xdr:rowOff>
              </from>
              <to>
                <xdr:col>16</xdr:col>
                <xdr:colOff>123825</xdr:colOff>
                <xdr:row>0</xdr:row>
                <xdr:rowOff>495300</xdr:rowOff>
              </to>
            </anchor>
          </controlPr>
        </control>
      </mc:Choice>
      <mc:Fallback>
        <control shapeId="2056" r:id="rId10" name="Pdf_Verfall"/>
      </mc:Fallback>
    </mc:AlternateContent>
    <mc:AlternateContent xmlns:mc="http://schemas.openxmlformats.org/markup-compatibility/2006">
      <mc:Choice Requires="x14">
        <control shapeId="2055" r:id="rId12" name="PDF">
          <controlPr defaultSize="0" autoLine="0" autoPict="0" r:id="rId13">
            <anchor moveWithCells="1">
              <from>
                <xdr:col>10</xdr:col>
                <xdr:colOff>0</xdr:colOff>
                <xdr:row>4</xdr:row>
                <xdr:rowOff>180975</xdr:rowOff>
              </from>
              <to>
                <xdr:col>12</xdr:col>
                <xdr:colOff>19050</xdr:colOff>
                <xdr:row>6</xdr:row>
                <xdr:rowOff>171450</xdr:rowOff>
              </to>
            </anchor>
          </controlPr>
        </control>
      </mc:Choice>
      <mc:Fallback>
        <control shapeId="2055" r:id="rId12" name="PDF"/>
      </mc:Fallback>
    </mc:AlternateContent>
    <mc:AlternateContent xmlns:mc="http://schemas.openxmlformats.org/markup-compatibility/2006">
      <mc:Choice Requires="x14">
        <control shapeId="2054" r:id="rId14" name="InterimsUeberHaenge">
          <controlPr defaultSize="0" autoLine="0" r:id="rId15">
            <anchor moveWithCells="1">
              <from>
                <xdr:col>32</xdr:col>
                <xdr:colOff>723900</xdr:colOff>
                <xdr:row>2</xdr:row>
                <xdr:rowOff>152400</xdr:rowOff>
              </from>
              <to>
                <xdr:col>35</xdr:col>
                <xdr:colOff>257175</xdr:colOff>
                <xdr:row>4</xdr:row>
                <xdr:rowOff>104775</xdr:rowOff>
              </to>
            </anchor>
          </controlPr>
        </control>
      </mc:Choice>
      <mc:Fallback>
        <control shapeId="2054" r:id="rId14" name="InterimsUeberHaenge"/>
      </mc:Fallback>
    </mc:AlternateContent>
    <mc:AlternateContent xmlns:mc="http://schemas.openxmlformats.org/markup-compatibility/2006">
      <mc:Choice Requires="x14">
        <control shapeId="2053" r:id="rId16" name="VorletzterHandelsTag">
          <controlPr defaultSize="0" autoLine="0" r:id="rId17">
            <anchor moveWithCells="1">
              <from>
                <xdr:col>33</xdr:col>
                <xdr:colOff>0</xdr:colOff>
                <xdr:row>4</xdr:row>
                <xdr:rowOff>200025</xdr:rowOff>
              </from>
              <to>
                <xdr:col>35</xdr:col>
                <xdr:colOff>304800</xdr:colOff>
                <xdr:row>6</xdr:row>
                <xdr:rowOff>219075</xdr:rowOff>
              </to>
            </anchor>
          </controlPr>
        </control>
      </mc:Choice>
      <mc:Fallback>
        <control shapeId="2053" r:id="rId16" name="VorletzterHandelsTag"/>
      </mc:Fallback>
    </mc:AlternateContent>
    <mc:AlternateContent xmlns:mc="http://schemas.openxmlformats.org/markup-compatibility/2006">
      <mc:Choice Requires="x14">
        <control shapeId="2052" r:id="rId18" name="Hedge">
          <controlPr defaultSize="0" autoLine="0" r:id="rId19">
            <anchor moveWithCells="1">
              <from>
                <xdr:col>32</xdr:col>
                <xdr:colOff>752475</xdr:colOff>
                <xdr:row>0</xdr:row>
                <xdr:rowOff>609600</xdr:rowOff>
              </from>
              <to>
                <xdr:col>35</xdr:col>
                <xdr:colOff>285750</xdr:colOff>
                <xdr:row>2</xdr:row>
                <xdr:rowOff>85725</xdr:rowOff>
              </to>
            </anchor>
          </controlPr>
        </control>
      </mc:Choice>
      <mc:Fallback>
        <control shapeId="2052" r:id="rId18" name="Hedge"/>
      </mc:Fallback>
    </mc:AlternateContent>
    <mc:AlternateContent xmlns:mc="http://schemas.openxmlformats.org/markup-compatibility/2006">
      <mc:Choice Requires="x14">
        <control shapeId="2051" r:id="rId20" name="BoersenAbfrage">
          <controlPr defaultSize="0" autoLine="0" autoPict="0" r:id="rId21">
            <anchor moveWithCells="1">
              <from>
                <xdr:col>10</xdr:col>
                <xdr:colOff>0</xdr:colOff>
                <xdr:row>0</xdr:row>
                <xdr:rowOff>628650</xdr:rowOff>
              </from>
              <to>
                <xdr:col>12</xdr:col>
                <xdr:colOff>19050</xdr:colOff>
                <xdr:row>2</xdr:row>
                <xdr:rowOff>0</xdr:rowOff>
              </to>
            </anchor>
          </controlPr>
        </control>
      </mc:Choice>
      <mc:Fallback>
        <control shapeId="2051" r:id="rId20" name="BoersenAbfrage"/>
      </mc:Fallback>
    </mc:AlternateContent>
    <mc:AlternateContent xmlns:mc="http://schemas.openxmlformats.org/markup-compatibility/2006">
      <mc:Choice Requires="x14">
        <control shapeId="2050" r:id="rId22" name="AbfragenDatumUpdaten">
          <controlPr defaultSize="0" autoLine="0" autoPict="0" r:id="rId23">
            <anchor moveWithCells="1">
              <from>
                <xdr:col>10</xdr:col>
                <xdr:colOff>0</xdr:colOff>
                <xdr:row>0</xdr:row>
                <xdr:rowOff>104775</xdr:rowOff>
              </from>
              <to>
                <xdr:col>11</xdr:col>
                <xdr:colOff>781050</xdr:colOff>
                <xdr:row>0</xdr:row>
                <xdr:rowOff>466725</xdr:rowOff>
              </to>
            </anchor>
          </controlPr>
        </control>
      </mc:Choice>
      <mc:Fallback>
        <control shapeId="2050" r:id="rId22" name="AbfragenDatumUpdaten"/>
      </mc:Fallback>
    </mc:AlternateContent>
    <mc:AlternateContent xmlns:mc="http://schemas.openxmlformats.org/markup-compatibility/2006">
      <mc:Choice Requires="x14">
        <control shapeId="2049" r:id="rId24" name="Start">
          <controlPr defaultSize="0" autoLine="0" autoPict="0" r:id="rId25">
            <anchor moveWithCells="1">
              <from>
                <xdr:col>10</xdr:col>
                <xdr:colOff>19050</xdr:colOff>
                <xdr:row>2</xdr:row>
                <xdr:rowOff>95250</xdr:rowOff>
              </from>
              <to>
                <xdr:col>12</xdr:col>
                <xdr:colOff>19050</xdr:colOff>
                <xdr:row>3</xdr:row>
                <xdr:rowOff>276225</xdr:rowOff>
              </to>
            </anchor>
          </controlPr>
        </control>
      </mc:Choice>
      <mc:Fallback>
        <control shapeId="2049" r:id="rId24" name="Start"/>
      </mc:Fallback>
    </mc:AlternateContent>
    <mc:AlternateContent xmlns:mc="http://schemas.openxmlformats.org/markup-compatibility/2006">
      <mc:Choice Requires="x14">
        <control shapeId="2057" r:id="rId26" name="KontrakteUpdaten">
          <controlPr defaultSize="0" autoLine="0" autoPict="0" r:id="rId27">
            <anchor moveWithCells="1">
              <from>
                <xdr:col>20</xdr:col>
                <xdr:colOff>9525</xdr:colOff>
                <xdr:row>0</xdr:row>
                <xdr:rowOff>123825</xdr:rowOff>
              </from>
              <to>
                <xdr:col>21</xdr:col>
                <xdr:colOff>419100</xdr:colOff>
                <xdr:row>0</xdr:row>
                <xdr:rowOff>495300</xdr:rowOff>
              </to>
            </anchor>
          </controlPr>
        </control>
      </mc:Choice>
      <mc:Fallback>
        <control shapeId="2057" r:id="rId26" name="KontrakteUpdate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59DA3-4F39-49EF-A67B-8C5178FCEAAC}">
  <sheetPr codeName="Tabelle2"/>
  <dimension ref="A1:J95"/>
  <sheetViews>
    <sheetView workbookViewId="0"/>
  </sheetViews>
  <sheetFormatPr baseColWidth="10" defaultColWidth="9.140625" defaultRowHeight="15" x14ac:dyDescent="0.25"/>
  <sheetData>
    <row r="1" spans="1:10" x14ac:dyDescent="0.25">
      <c r="A1" s="150" t="s">
        <v>801</v>
      </c>
      <c r="B1" s="150" t="s">
        <v>802</v>
      </c>
      <c r="C1" s="150" t="s">
        <v>803</v>
      </c>
      <c r="D1" s="150" t="s">
        <v>804</v>
      </c>
      <c r="E1" s="150" t="s">
        <v>805</v>
      </c>
      <c r="F1" s="150" t="s">
        <v>806</v>
      </c>
      <c r="G1" s="150" t="s">
        <v>807</v>
      </c>
      <c r="H1" s="150" t="s">
        <v>808</v>
      </c>
      <c r="I1" s="150" t="s">
        <v>809</v>
      </c>
      <c r="J1" s="150" t="s">
        <v>810</v>
      </c>
    </row>
    <row r="2" spans="1:10" x14ac:dyDescent="0.25">
      <c r="A2" s="147">
        <v>11000</v>
      </c>
      <c r="B2">
        <v>11000</v>
      </c>
      <c r="C2">
        <v>0</v>
      </c>
      <c r="D2">
        <v>0</v>
      </c>
      <c r="E2" s="147">
        <v>0</v>
      </c>
      <c r="F2">
        <v>0</v>
      </c>
      <c r="G2">
        <v>0</v>
      </c>
      <c r="H2">
        <v>0</v>
      </c>
      <c r="I2">
        <v>0</v>
      </c>
      <c r="J2">
        <v>4607.8999999999996</v>
      </c>
    </row>
    <row r="3" spans="1:10" x14ac:dyDescent="0.25">
      <c r="A3" s="147">
        <v>11200</v>
      </c>
      <c r="B3">
        <v>11200</v>
      </c>
      <c r="C3">
        <v>0</v>
      </c>
      <c r="D3">
        <v>0</v>
      </c>
      <c r="E3" s="147">
        <v>0</v>
      </c>
      <c r="F3">
        <v>0</v>
      </c>
      <c r="G3">
        <v>0</v>
      </c>
      <c r="H3">
        <v>0</v>
      </c>
      <c r="I3">
        <v>0</v>
      </c>
      <c r="J3">
        <v>4408.7</v>
      </c>
    </row>
    <row r="4" spans="1:10" x14ac:dyDescent="0.25">
      <c r="A4" s="147">
        <v>11400</v>
      </c>
      <c r="B4">
        <v>11400</v>
      </c>
      <c r="C4">
        <v>0</v>
      </c>
      <c r="D4">
        <v>0</v>
      </c>
      <c r="E4" s="147">
        <v>20</v>
      </c>
      <c r="F4">
        <v>0</v>
      </c>
      <c r="G4">
        <v>0</v>
      </c>
      <c r="H4">
        <v>0</v>
      </c>
      <c r="I4">
        <v>0</v>
      </c>
      <c r="J4">
        <v>4209.5</v>
      </c>
    </row>
    <row r="5" spans="1:10" x14ac:dyDescent="0.25">
      <c r="A5" s="147">
        <v>11600</v>
      </c>
      <c r="B5">
        <v>11600</v>
      </c>
      <c r="C5">
        <v>0</v>
      </c>
      <c r="D5">
        <v>0</v>
      </c>
      <c r="E5" s="147">
        <v>0</v>
      </c>
      <c r="F5">
        <v>0</v>
      </c>
      <c r="G5">
        <v>0</v>
      </c>
      <c r="H5">
        <v>0</v>
      </c>
      <c r="I5">
        <v>0</v>
      </c>
      <c r="J5">
        <v>4010.4</v>
      </c>
    </row>
    <row r="6" spans="1:10" x14ac:dyDescent="0.25">
      <c r="A6" s="147">
        <v>11800</v>
      </c>
      <c r="B6">
        <v>11800</v>
      </c>
      <c r="C6">
        <v>0</v>
      </c>
      <c r="D6">
        <v>0</v>
      </c>
      <c r="E6" s="147">
        <v>0</v>
      </c>
      <c r="F6">
        <v>0</v>
      </c>
      <c r="G6">
        <v>0</v>
      </c>
      <c r="H6">
        <v>0</v>
      </c>
      <c r="I6">
        <v>0</v>
      </c>
      <c r="J6">
        <v>3811.3</v>
      </c>
    </row>
    <row r="7" spans="1:10" x14ac:dyDescent="0.25">
      <c r="A7" s="147">
        <v>12000</v>
      </c>
      <c r="B7">
        <v>12000</v>
      </c>
      <c r="C7">
        <v>0</v>
      </c>
      <c r="D7">
        <v>0</v>
      </c>
      <c r="E7" s="147">
        <v>33</v>
      </c>
      <c r="F7">
        <v>0</v>
      </c>
      <c r="G7">
        <v>0</v>
      </c>
      <c r="H7">
        <v>0</v>
      </c>
      <c r="I7">
        <v>0</v>
      </c>
      <c r="J7">
        <v>3612.2</v>
      </c>
    </row>
    <row r="8" spans="1:10" x14ac:dyDescent="0.25">
      <c r="A8" s="147">
        <v>12200</v>
      </c>
      <c r="B8">
        <v>12200</v>
      </c>
      <c r="C8">
        <v>0</v>
      </c>
      <c r="D8">
        <v>0</v>
      </c>
      <c r="E8" s="147">
        <v>10</v>
      </c>
      <c r="F8">
        <v>0</v>
      </c>
      <c r="G8">
        <v>0</v>
      </c>
      <c r="H8">
        <v>0</v>
      </c>
      <c r="I8">
        <v>0</v>
      </c>
      <c r="J8">
        <v>3413.2</v>
      </c>
    </row>
    <row r="9" spans="1:10" x14ac:dyDescent="0.25">
      <c r="A9" s="147">
        <v>12400</v>
      </c>
      <c r="B9">
        <v>12400</v>
      </c>
      <c r="C9">
        <v>0</v>
      </c>
      <c r="D9">
        <v>0</v>
      </c>
      <c r="E9" s="147">
        <v>49</v>
      </c>
      <c r="F9">
        <v>0</v>
      </c>
      <c r="G9">
        <v>0</v>
      </c>
      <c r="H9">
        <v>0</v>
      </c>
      <c r="I9">
        <v>0</v>
      </c>
      <c r="J9">
        <v>3214.3</v>
      </c>
    </row>
    <row r="10" spans="1:10" x14ac:dyDescent="0.25">
      <c r="A10" s="147">
        <v>12600</v>
      </c>
      <c r="B10">
        <v>12600</v>
      </c>
      <c r="C10">
        <v>0</v>
      </c>
      <c r="D10">
        <v>0</v>
      </c>
      <c r="E10" s="147">
        <v>0</v>
      </c>
      <c r="F10">
        <v>0</v>
      </c>
      <c r="G10">
        <v>0</v>
      </c>
      <c r="H10">
        <v>0</v>
      </c>
      <c r="I10">
        <v>0</v>
      </c>
      <c r="J10">
        <v>3015.5</v>
      </c>
    </row>
    <row r="11" spans="1:10" x14ac:dyDescent="0.25">
      <c r="A11" s="147">
        <v>12800</v>
      </c>
      <c r="B11">
        <v>12800</v>
      </c>
      <c r="C11">
        <v>0</v>
      </c>
      <c r="D11">
        <v>1</v>
      </c>
      <c r="E11" s="147">
        <v>11</v>
      </c>
      <c r="F11">
        <v>2901</v>
      </c>
      <c r="G11">
        <v>2901</v>
      </c>
      <c r="H11">
        <v>2901</v>
      </c>
      <c r="I11">
        <v>2901</v>
      </c>
      <c r="J11">
        <v>2816.9</v>
      </c>
    </row>
    <row r="12" spans="1:10" x14ac:dyDescent="0.25">
      <c r="A12" s="147">
        <v>13000</v>
      </c>
      <c r="B12">
        <v>13000</v>
      </c>
      <c r="C12">
        <v>0</v>
      </c>
      <c r="D12">
        <v>0</v>
      </c>
      <c r="E12" s="147">
        <v>192</v>
      </c>
      <c r="F12">
        <v>0</v>
      </c>
      <c r="G12">
        <v>0</v>
      </c>
      <c r="H12">
        <v>0</v>
      </c>
      <c r="I12">
        <v>0</v>
      </c>
      <c r="J12">
        <v>2618.4</v>
      </c>
    </row>
    <row r="13" spans="1:10" x14ac:dyDescent="0.25">
      <c r="A13" s="147">
        <v>13200</v>
      </c>
      <c r="B13">
        <v>13200</v>
      </c>
      <c r="C13">
        <v>0</v>
      </c>
      <c r="D13">
        <v>0</v>
      </c>
      <c r="E13" s="147">
        <v>0</v>
      </c>
      <c r="F13">
        <v>0</v>
      </c>
      <c r="G13">
        <v>0</v>
      </c>
      <c r="H13">
        <v>0</v>
      </c>
      <c r="I13">
        <v>0</v>
      </c>
      <c r="J13">
        <v>2420.1</v>
      </c>
    </row>
    <row r="14" spans="1:10" x14ac:dyDescent="0.25">
      <c r="A14" s="147">
        <v>13400</v>
      </c>
      <c r="B14">
        <v>13400</v>
      </c>
      <c r="C14">
        <v>0</v>
      </c>
      <c r="D14">
        <v>0</v>
      </c>
      <c r="E14" s="147">
        <v>0</v>
      </c>
      <c r="F14">
        <v>0</v>
      </c>
      <c r="G14">
        <v>0</v>
      </c>
      <c r="H14">
        <v>0</v>
      </c>
      <c r="I14">
        <v>0</v>
      </c>
      <c r="J14">
        <v>2222.1</v>
      </c>
    </row>
    <row r="15" spans="1:10" x14ac:dyDescent="0.25">
      <c r="A15" s="147">
        <v>13600</v>
      </c>
      <c r="B15">
        <v>13600</v>
      </c>
      <c r="C15">
        <v>0</v>
      </c>
      <c r="D15">
        <v>0</v>
      </c>
      <c r="E15" s="147">
        <v>30</v>
      </c>
      <c r="F15">
        <v>0</v>
      </c>
      <c r="G15">
        <v>0</v>
      </c>
      <c r="H15">
        <v>0</v>
      </c>
      <c r="I15">
        <v>0</v>
      </c>
      <c r="J15">
        <v>2024.5</v>
      </c>
    </row>
    <row r="16" spans="1:10" x14ac:dyDescent="0.25">
      <c r="A16" s="147">
        <v>13700</v>
      </c>
      <c r="B16">
        <v>13700</v>
      </c>
      <c r="C16">
        <v>0</v>
      </c>
      <c r="D16">
        <v>0</v>
      </c>
      <c r="E16" s="147">
        <v>0</v>
      </c>
      <c r="F16">
        <v>0</v>
      </c>
      <c r="G16">
        <v>0</v>
      </c>
      <c r="H16">
        <v>0</v>
      </c>
      <c r="I16">
        <v>0</v>
      </c>
      <c r="J16">
        <v>1925.9</v>
      </c>
    </row>
    <row r="17" spans="1:10" x14ac:dyDescent="0.25">
      <c r="A17" s="147">
        <v>13800</v>
      </c>
      <c r="B17">
        <v>13800</v>
      </c>
      <c r="C17">
        <v>0</v>
      </c>
      <c r="D17">
        <v>0</v>
      </c>
      <c r="E17" s="147">
        <v>50</v>
      </c>
      <c r="F17">
        <v>0</v>
      </c>
      <c r="G17">
        <v>0</v>
      </c>
      <c r="H17">
        <v>0</v>
      </c>
      <c r="I17">
        <v>0</v>
      </c>
      <c r="J17">
        <v>1827.4</v>
      </c>
    </row>
    <row r="18" spans="1:10" x14ac:dyDescent="0.25">
      <c r="A18" s="147">
        <v>14000</v>
      </c>
      <c r="B18">
        <v>14000</v>
      </c>
      <c r="C18">
        <v>0</v>
      </c>
      <c r="D18">
        <v>0</v>
      </c>
      <c r="E18" s="147">
        <v>30</v>
      </c>
      <c r="F18">
        <v>0</v>
      </c>
      <c r="G18">
        <v>0</v>
      </c>
      <c r="H18">
        <v>0</v>
      </c>
      <c r="I18">
        <v>0</v>
      </c>
      <c r="J18">
        <v>1631.3</v>
      </c>
    </row>
    <row r="19" spans="1:10" x14ac:dyDescent="0.25">
      <c r="A19" s="147">
        <v>14100</v>
      </c>
      <c r="B19">
        <v>14100</v>
      </c>
      <c r="C19">
        <v>0</v>
      </c>
      <c r="D19">
        <v>0</v>
      </c>
      <c r="E19" s="147">
        <v>21</v>
      </c>
      <c r="F19">
        <v>0</v>
      </c>
      <c r="G19">
        <v>0</v>
      </c>
      <c r="H19">
        <v>0</v>
      </c>
      <c r="I19">
        <v>0</v>
      </c>
      <c r="J19">
        <v>1533.8</v>
      </c>
    </row>
    <row r="20" spans="1:10" x14ac:dyDescent="0.25">
      <c r="A20" s="147">
        <v>14200</v>
      </c>
      <c r="B20">
        <v>14200</v>
      </c>
      <c r="C20">
        <v>0</v>
      </c>
      <c r="D20">
        <v>0</v>
      </c>
      <c r="E20" s="147">
        <v>12</v>
      </c>
      <c r="F20">
        <v>0</v>
      </c>
      <c r="G20">
        <v>0</v>
      </c>
      <c r="H20">
        <v>0</v>
      </c>
      <c r="I20">
        <v>0</v>
      </c>
      <c r="J20">
        <v>1436.7</v>
      </c>
    </row>
    <row r="21" spans="1:10" x14ac:dyDescent="0.25">
      <c r="A21" s="147">
        <v>14300</v>
      </c>
      <c r="B21">
        <v>14300</v>
      </c>
      <c r="C21">
        <v>0</v>
      </c>
      <c r="D21">
        <v>0</v>
      </c>
      <c r="E21" s="147">
        <v>7</v>
      </c>
      <c r="F21">
        <v>0</v>
      </c>
      <c r="G21">
        <v>0</v>
      </c>
      <c r="H21">
        <v>0</v>
      </c>
      <c r="I21">
        <v>0</v>
      </c>
      <c r="J21">
        <v>1340.2</v>
      </c>
    </row>
    <row r="22" spans="1:10" x14ac:dyDescent="0.25">
      <c r="A22" s="147">
        <v>14350</v>
      </c>
      <c r="B22">
        <v>14350</v>
      </c>
      <c r="C22">
        <v>0</v>
      </c>
      <c r="D22">
        <v>0</v>
      </c>
      <c r="E22" s="147">
        <v>0</v>
      </c>
      <c r="F22">
        <v>0</v>
      </c>
      <c r="G22">
        <v>0</v>
      </c>
      <c r="H22">
        <v>0</v>
      </c>
      <c r="I22">
        <v>0</v>
      </c>
      <c r="J22">
        <v>1292.2</v>
      </c>
    </row>
    <row r="23" spans="1:10" x14ac:dyDescent="0.25">
      <c r="A23" s="147">
        <v>14400</v>
      </c>
      <c r="B23">
        <v>14400</v>
      </c>
      <c r="C23">
        <v>0</v>
      </c>
      <c r="D23">
        <v>0</v>
      </c>
      <c r="E23" s="147">
        <v>69</v>
      </c>
      <c r="F23">
        <v>0</v>
      </c>
      <c r="G23">
        <v>0</v>
      </c>
      <c r="H23">
        <v>0</v>
      </c>
      <c r="I23">
        <v>0</v>
      </c>
      <c r="J23">
        <v>1244.4000000000001</v>
      </c>
    </row>
    <row r="24" spans="1:10" x14ac:dyDescent="0.25">
      <c r="A24" s="147">
        <v>14450</v>
      </c>
      <c r="B24">
        <v>14450</v>
      </c>
      <c r="C24">
        <v>0</v>
      </c>
      <c r="D24">
        <v>0</v>
      </c>
      <c r="E24" s="147">
        <v>0</v>
      </c>
      <c r="F24">
        <v>0</v>
      </c>
      <c r="G24">
        <v>0</v>
      </c>
      <c r="H24">
        <v>0</v>
      </c>
      <c r="I24">
        <v>0</v>
      </c>
      <c r="J24">
        <v>1196.8</v>
      </c>
    </row>
    <row r="25" spans="1:10" x14ac:dyDescent="0.25">
      <c r="A25" s="147">
        <v>14500</v>
      </c>
      <c r="B25">
        <v>14500</v>
      </c>
      <c r="C25">
        <v>0</v>
      </c>
      <c r="D25">
        <v>4</v>
      </c>
      <c r="E25" s="147">
        <v>66</v>
      </c>
      <c r="F25">
        <v>1178</v>
      </c>
      <c r="G25">
        <v>1178</v>
      </c>
      <c r="H25">
        <v>1165</v>
      </c>
      <c r="I25">
        <v>1165</v>
      </c>
      <c r="J25">
        <v>1149.5</v>
      </c>
    </row>
    <row r="26" spans="1:10" x14ac:dyDescent="0.25">
      <c r="A26" s="147">
        <v>14550</v>
      </c>
      <c r="B26">
        <v>14550</v>
      </c>
      <c r="C26">
        <v>0</v>
      </c>
      <c r="D26">
        <v>0</v>
      </c>
      <c r="E26" s="147">
        <v>1</v>
      </c>
      <c r="F26">
        <v>0</v>
      </c>
      <c r="G26">
        <v>0</v>
      </c>
      <c r="H26">
        <v>0</v>
      </c>
      <c r="I26">
        <v>0</v>
      </c>
      <c r="J26">
        <v>1102.5</v>
      </c>
    </row>
    <row r="27" spans="1:10" x14ac:dyDescent="0.25">
      <c r="A27" s="147">
        <v>14600</v>
      </c>
      <c r="B27">
        <v>14600</v>
      </c>
      <c r="C27">
        <v>0</v>
      </c>
      <c r="D27">
        <v>0</v>
      </c>
      <c r="E27" s="147">
        <v>10</v>
      </c>
      <c r="F27">
        <v>0</v>
      </c>
      <c r="G27">
        <v>0</v>
      </c>
      <c r="H27">
        <v>0</v>
      </c>
      <c r="I27">
        <v>0</v>
      </c>
      <c r="J27">
        <v>1055.8</v>
      </c>
    </row>
    <row r="28" spans="1:10" x14ac:dyDescent="0.25">
      <c r="A28" s="147">
        <v>14650</v>
      </c>
      <c r="B28">
        <v>14650</v>
      </c>
      <c r="C28">
        <v>0</v>
      </c>
      <c r="D28">
        <v>0</v>
      </c>
      <c r="E28" s="147">
        <v>1</v>
      </c>
      <c r="F28">
        <v>0</v>
      </c>
      <c r="G28">
        <v>0</v>
      </c>
      <c r="H28">
        <v>0</v>
      </c>
      <c r="I28">
        <v>0</v>
      </c>
      <c r="J28">
        <v>1009.5</v>
      </c>
    </row>
    <row r="29" spans="1:10" x14ac:dyDescent="0.25">
      <c r="A29" s="147">
        <v>14700</v>
      </c>
      <c r="B29">
        <v>14700</v>
      </c>
      <c r="C29">
        <v>0</v>
      </c>
      <c r="D29">
        <v>0</v>
      </c>
      <c r="E29" s="147">
        <v>1</v>
      </c>
      <c r="F29">
        <v>0</v>
      </c>
      <c r="G29">
        <v>0</v>
      </c>
      <c r="H29">
        <v>0</v>
      </c>
      <c r="I29">
        <v>0</v>
      </c>
      <c r="J29">
        <v>963.6</v>
      </c>
    </row>
    <row r="30" spans="1:10" x14ac:dyDescent="0.25">
      <c r="A30" s="147">
        <v>14750</v>
      </c>
      <c r="B30">
        <v>14750</v>
      </c>
      <c r="C30">
        <v>0</v>
      </c>
      <c r="D30">
        <v>0</v>
      </c>
      <c r="E30" s="147">
        <v>2</v>
      </c>
      <c r="F30">
        <v>0</v>
      </c>
      <c r="G30">
        <v>0</v>
      </c>
      <c r="H30">
        <v>0</v>
      </c>
      <c r="I30">
        <v>0</v>
      </c>
      <c r="J30">
        <v>918.1</v>
      </c>
    </row>
    <row r="31" spans="1:10" x14ac:dyDescent="0.25">
      <c r="A31" s="147">
        <v>14800</v>
      </c>
      <c r="B31">
        <v>14800</v>
      </c>
      <c r="C31">
        <v>0</v>
      </c>
      <c r="D31">
        <v>6</v>
      </c>
      <c r="E31" s="147">
        <v>28</v>
      </c>
      <c r="F31">
        <v>935</v>
      </c>
      <c r="G31">
        <v>935</v>
      </c>
      <c r="H31">
        <v>898</v>
      </c>
      <c r="I31">
        <v>900</v>
      </c>
      <c r="J31">
        <v>873.2</v>
      </c>
    </row>
    <row r="32" spans="1:10" x14ac:dyDescent="0.25">
      <c r="A32" s="147">
        <v>14850</v>
      </c>
      <c r="B32">
        <v>14850</v>
      </c>
      <c r="C32">
        <v>0</v>
      </c>
      <c r="D32">
        <v>0</v>
      </c>
      <c r="E32" s="147">
        <v>12</v>
      </c>
      <c r="F32">
        <v>0</v>
      </c>
      <c r="G32">
        <v>0</v>
      </c>
      <c r="H32">
        <v>0</v>
      </c>
      <c r="I32">
        <v>0</v>
      </c>
      <c r="J32">
        <v>828.8</v>
      </c>
    </row>
    <row r="33" spans="1:10" x14ac:dyDescent="0.25">
      <c r="A33" s="147">
        <v>14900</v>
      </c>
      <c r="B33">
        <v>14900</v>
      </c>
      <c r="C33">
        <v>0</v>
      </c>
      <c r="D33">
        <v>0</v>
      </c>
      <c r="E33" s="147">
        <v>266</v>
      </c>
      <c r="F33">
        <v>0</v>
      </c>
      <c r="G33">
        <v>0</v>
      </c>
      <c r="H33">
        <v>0</v>
      </c>
      <c r="I33">
        <v>0</v>
      </c>
      <c r="J33">
        <v>784.9</v>
      </c>
    </row>
    <row r="34" spans="1:10" x14ac:dyDescent="0.25">
      <c r="A34" s="147">
        <v>14950</v>
      </c>
      <c r="B34">
        <v>14950</v>
      </c>
      <c r="C34">
        <v>0</v>
      </c>
      <c r="D34">
        <v>0</v>
      </c>
      <c r="E34" s="147">
        <v>5</v>
      </c>
      <c r="F34">
        <v>0</v>
      </c>
      <c r="G34">
        <v>0</v>
      </c>
      <c r="H34">
        <v>0</v>
      </c>
      <c r="I34">
        <v>0</v>
      </c>
      <c r="J34">
        <v>741.6</v>
      </c>
    </row>
    <row r="35" spans="1:10" x14ac:dyDescent="0.25">
      <c r="A35" s="147">
        <v>15000</v>
      </c>
      <c r="B35">
        <v>15000</v>
      </c>
      <c r="C35">
        <v>0</v>
      </c>
      <c r="D35">
        <v>0</v>
      </c>
      <c r="E35" s="147">
        <v>106</v>
      </c>
      <c r="F35">
        <v>0</v>
      </c>
      <c r="G35">
        <v>0</v>
      </c>
      <c r="H35">
        <v>0</v>
      </c>
      <c r="I35">
        <v>0</v>
      </c>
      <c r="J35">
        <v>699</v>
      </c>
    </row>
    <row r="36" spans="1:10" x14ac:dyDescent="0.25">
      <c r="A36" s="147">
        <v>15050</v>
      </c>
      <c r="B36">
        <v>15050</v>
      </c>
      <c r="C36">
        <v>0</v>
      </c>
      <c r="D36">
        <v>0</v>
      </c>
      <c r="E36" s="147">
        <v>2</v>
      </c>
      <c r="F36">
        <v>0</v>
      </c>
      <c r="G36">
        <v>0</v>
      </c>
      <c r="H36">
        <v>0</v>
      </c>
      <c r="I36">
        <v>0</v>
      </c>
      <c r="J36">
        <v>657</v>
      </c>
    </row>
    <row r="37" spans="1:10" x14ac:dyDescent="0.25">
      <c r="A37" s="147">
        <v>15100</v>
      </c>
      <c r="B37">
        <v>15100</v>
      </c>
      <c r="C37">
        <v>0</v>
      </c>
      <c r="D37">
        <v>1</v>
      </c>
      <c r="E37" s="147">
        <v>58</v>
      </c>
      <c r="F37">
        <v>678</v>
      </c>
      <c r="G37">
        <v>678</v>
      </c>
      <c r="H37">
        <v>678</v>
      </c>
      <c r="I37">
        <v>678</v>
      </c>
      <c r="J37">
        <v>615.9</v>
      </c>
    </row>
    <row r="38" spans="1:10" x14ac:dyDescent="0.25">
      <c r="A38" s="147">
        <v>15150</v>
      </c>
      <c r="B38">
        <v>15150</v>
      </c>
      <c r="C38">
        <v>0</v>
      </c>
      <c r="D38">
        <v>0</v>
      </c>
      <c r="E38" s="147">
        <v>0</v>
      </c>
      <c r="F38">
        <v>0</v>
      </c>
      <c r="G38">
        <v>0</v>
      </c>
      <c r="H38">
        <v>0</v>
      </c>
      <c r="I38">
        <v>0</v>
      </c>
      <c r="J38">
        <v>575.5</v>
      </c>
    </row>
    <row r="39" spans="1:10" x14ac:dyDescent="0.25">
      <c r="A39" s="147">
        <v>15200</v>
      </c>
      <c r="B39">
        <v>15200</v>
      </c>
      <c r="C39">
        <v>0</v>
      </c>
      <c r="D39">
        <v>52</v>
      </c>
      <c r="E39" s="147">
        <v>109</v>
      </c>
      <c r="F39">
        <v>621</v>
      </c>
      <c r="G39">
        <v>621</v>
      </c>
      <c r="H39">
        <v>560</v>
      </c>
      <c r="I39">
        <v>560</v>
      </c>
      <c r="J39">
        <v>536.1</v>
      </c>
    </row>
    <row r="40" spans="1:10" x14ac:dyDescent="0.25">
      <c r="A40" s="147">
        <v>15250</v>
      </c>
      <c r="B40">
        <v>15250</v>
      </c>
      <c r="C40">
        <v>0</v>
      </c>
      <c r="D40">
        <v>0</v>
      </c>
      <c r="E40" s="147">
        <v>1</v>
      </c>
      <c r="F40">
        <v>0</v>
      </c>
      <c r="G40">
        <v>0</v>
      </c>
      <c r="H40">
        <v>0</v>
      </c>
      <c r="I40">
        <v>0</v>
      </c>
      <c r="J40">
        <v>497.6</v>
      </c>
    </row>
    <row r="41" spans="1:10" x14ac:dyDescent="0.25">
      <c r="A41" s="147">
        <v>15300</v>
      </c>
      <c r="B41">
        <v>15300</v>
      </c>
      <c r="C41">
        <v>0</v>
      </c>
      <c r="D41">
        <v>0</v>
      </c>
      <c r="E41" s="147">
        <v>33</v>
      </c>
      <c r="F41">
        <v>0</v>
      </c>
      <c r="G41">
        <v>0</v>
      </c>
      <c r="H41">
        <v>0</v>
      </c>
      <c r="I41">
        <v>0</v>
      </c>
      <c r="J41">
        <v>460.2</v>
      </c>
    </row>
    <row r="42" spans="1:10" x14ac:dyDescent="0.25">
      <c r="A42" s="147">
        <v>15350</v>
      </c>
      <c r="B42">
        <v>15350</v>
      </c>
      <c r="C42">
        <v>0</v>
      </c>
      <c r="D42">
        <v>0</v>
      </c>
      <c r="E42" s="147">
        <v>15</v>
      </c>
      <c r="F42">
        <v>0</v>
      </c>
      <c r="G42">
        <v>0</v>
      </c>
      <c r="H42">
        <v>0</v>
      </c>
      <c r="I42">
        <v>0</v>
      </c>
      <c r="J42">
        <v>423.8</v>
      </c>
    </row>
    <row r="43" spans="1:10" x14ac:dyDescent="0.25">
      <c r="A43" s="147">
        <v>15400</v>
      </c>
      <c r="B43">
        <v>15400</v>
      </c>
      <c r="C43">
        <v>0</v>
      </c>
      <c r="D43">
        <v>4</v>
      </c>
      <c r="E43" s="147">
        <v>303</v>
      </c>
      <c r="F43">
        <v>424</v>
      </c>
      <c r="G43">
        <v>424</v>
      </c>
      <c r="H43">
        <v>397</v>
      </c>
      <c r="I43">
        <v>397</v>
      </c>
      <c r="J43">
        <v>388.7</v>
      </c>
    </row>
    <row r="44" spans="1:10" x14ac:dyDescent="0.25">
      <c r="A44" s="147">
        <v>15450</v>
      </c>
      <c r="B44">
        <v>15450</v>
      </c>
      <c r="C44">
        <v>0</v>
      </c>
      <c r="D44">
        <v>4</v>
      </c>
      <c r="E44" s="147">
        <v>126</v>
      </c>
      <c r="F44">
        <v>352</v>
      </c>
      <c r="G44">
        <v>352</v>
      </c>
      <c r="H44">
        <v>352</v>
      </c>
      <c r="I44">
        <v>352</v>
      </c>
      <c r="J44">
        <v>354.7</v>
      </c>
    </row>
    <row r="45" spans="1:10" x14ac:dyDescent="0.25">
      <c r="A45" s="147">
        <v>15500</v>
      </c>
      <c r="B45">
        <v>15500</v>
      </c>
      <c r="C45">
        <v>0</v>
      </c>
      <c r="D45">
        <v>224</v>
      </c>
      <c r="E45" s="147">
        <v>534</v>
      </c>
      <c r="F45">
        <v>345</v>
      </c>
      <c r="G45">
        <v>345</v>
      </c>
      <c r="H45">
        <v>317</v>
      </c>
      <c r="I45">
        <v>333</v>
      </c>
      <c r="J45">
        <v>322.10000000000002</v>
      </c>
    </row>
    <row r="46" spans="1:10" x14ac:dyDescent="0.25">
      <c r="A46" s="147">
        <v>15550</v>
      </c>
      <c r="B46">
        <v>15550</v>
      </c>
      <c r="C46">
        <v>0</v>
      </c>
      <c r="D46">
        <v>8</v>
      </c>
      <c r="E46" s="147">
        <v>28</v>
      </c>
      <c r="F46">
        <v>307</v>
      </c>
      <c r="G46">
        <v>316</v>
      </c>
      <c r="H46">
        <v>289</v>
      </c>
      <c r="I46">
        <v>307</v>
      </c>
      <c r="J46">
        <v>290.89999999999998</v>
      </c>
    </row>
    <row r="47" spans="1:10" x14ac:dyDescent="0.25">
      <c r="A47" s="147">
        <v>15600</v>
      </c>
      <c r="B47">
        <v>15600</v>
      </c>
      <c r="C47">
        <v>0</v>
      </c>
      <c r="D47">
        <v>113</v>
      </c>
      <c r="E47" s="147">
        <v>1418</v>
      </c>
      <c r="F47">
        <v>311</v>
      </c>
      <c r="G47">
        <v>311</v>
      </c>
      <c r="H47">
        <v>253</v>
      </c>
      <c r="I47">
        <v>262</v>
      </c>
      <c r="J47">
        <v>261.2</v>
      </c>
    </row>
    <row r="48" spans="1:10" x14ac:dyDescent="0.25">
      <c r="A48" s="147">
        <v>15650</v>
      </c>
      <c r="B48">
        <v>15650</v>
      </c>
      <c r="C48">
        <v>0</v>
      </c>
      <c r="D48">
        <v>60</v>
      </c>
      <c r="E48" s="147">
        <v>705</v>
      </c>
      <c r="F48">
        <v>287</v>
      </c>
      <c r="G48">
        <v>287</v>
      </c>
      <c r="H48">
        <v>230</v>
      </c>
      <c r="I48">
        <v>232</v>
      </c>
      <c r="J48">
        <v>233.1</v>
      </c>
    </row>
    <row r="49" spans="1:10" x14ac:dyDescent="0.25">
      <c r="A49" s="147">
        <v>15700</v>
      </c>
      <c r="B49">
        <v>15700</v>
      </c>
      <c r="C49">
        <v>0</v>
      </c>
      <c r="D49">
        <v>187</v>
      </c>
      <c r="E49" s="147">
        <v>994</v>
      </c>
      <c r="F49">
        <v>244.5</v>
      </c>
      <c r="G49">
        <v>252</v>
      </c>
      <c r="H49">
        <v>209.5</v>
      </c>
      <c r="I49">
        <v>209.5</v>
      </c>
      <c r="J49">
        <v>206.6</v>
      </c>
    </row>
    <row r="50" spans="1:10" x14ac:dyDescent="0.25">
      <c r="A50" s="147">
        <v>15750</v>
      </c>
      <c r="B50">
        <v>15750</v>
      </c>
      <c r="C50">
        <v>0</v>
      </c>
      <c r="D50">
        <v>80</v>
      </c>
      <c r="E50" s="147">
        <v>1744</v>
      </c>
      <c r="F50">
        <v>213</v>
      </c>
      <c r="G50">
        <v>214</v>
      </c>
      <c r="H50">
        <v>181</v>
      </c>
      <c r="I50">
        <v>181</v>
      </c>
      <c r="J50">
        <v>181.9</v>
      </c>
    </row>
    <row r="51" spans="1:10" x14ac:dyDescent="0.25">
      <c r="A51" s="147">
        <v>15800</v>
      </c>
      <c r="B51">
        <v>15800</v>
      </c>
      <c r="C51">
        <v>0</v>
      </c>
      <c r="D51">
        <v>759</v>
      </c>
      <c r="E51" s="147">
        <v>4538</v>
      </c>
      <c r="F51">
        <v>189</v>
      </c>
      <c r="G51">
        <v>210</v>
      </c>
      <c r="H51">
        <v>155</v>
      </c>
      <c r="I51">
        <v>156.5</v>
      </c>
      <c r="J51">
        <v>158.9</v>
      </c>
    </row>
    <row r="52" spans="1:10" x14ac:dyDescent="0.25">
      <c r="A52" s="147">
        <v>15850</v>
      </c>
      <c r="B52">
        <v>15850</v>
      </c>
      <c r="C52">
        <v>0</v>
      </c>
      <c r="D52">
        <v>86</v>
      </c>
      <c r="E52" s="147">
        <v>440</v>
      </c>
      <c r="F52">
        <v>169</v>
      </c>
      <c r="G52">
        <v>169</v>
      </c>
      <c r="H52">
        <v>140</v>
      </c>
      <c r="I52">
        <v>141</v>
      </c>
      <c r="J52">
        <v>138</v>
      </c>
    </row>
    <row r="53" spans="1:10" x14ac:dyDescent="0.25">
      <c r="A53" s="147">
        <v>15900</v>
      </c>
      <c r="B53">
        <v>15900</v>
      </c>
      <c r="C53">
        <v>0</v>
      </c>
      <c r="D53">
        <v>50</v>
      </c>
      <c r="E53" s="147">
        <v>1037</v>
      </c>
      <c r="F53">
        <v>154</v>
      </c>
      <c r="G53">
        <v>155</v>
      </c>
      <c r="H53">
        <v>115</v>
      </c>
      <c r="I53">
        <v>120</v>
      </c>
      <c r="J53">
        <v>119.3</v>
      </c>
    </row>
    <row r="54" spans="1:10" x14ac:dyDescent="0.25">
      <c r="A54" s="147">
        <v>15950</v>
      </c>
      <c r="B54">
        <v>15950</v>
      </c>
      <c r="C54">
        <v>0</v>
      </c>
      <c r="D54">
        <v>24</v>
      </c>
      <c r="E54" s="147">
        <v>367</v>
      </c>
      <c r="F54">
        <v>133</v>
      </c>
      <c r="G54">
        <v>134</v>
      </c>
      <c r="H54">
        <v>100</v>
      </c>
      <c r="I54">
        <v>102</v>
      </c>
      <c r="J54">
        <v>102.6</v>
      </c>
    </row>
    <row r="55" spans="1:10" x14ac:dyDescent="0.25">
      <c r="A55" s="147">
        <v>16000</v>
      </c>
      <c r="B55">
        <v>16000</v>
      </c>
      <c r="C55">
        <v>0</v>
      </c>
      <c r="D55">
        <v>1437</v>
      </c>
      <c r="E55" s="147">
        <v>3020</v>
      </c>
      <c r="F55">
        <v>108.5</v>
      </c>
      <c r="G55">
        <v>115</v>
      </c>
      <c r="H55">
        <v>82.5</v>
      </c>
      <c r="I55">
        <v>86</v>
      </c>
      <c r="J55">
        <v>87.5</v>
      </c>
    </row>
    <row r="56" spans="1:10" x14ac:dyDescent="0.25">
      <c r="A56" s="147">
        <v>16050</v>
      </c>
      <c r="B56">
        <v>16050</v>
      </c>
      <c r="C56">
        <v>0</v>
      </c>
      <c r="D56">
        <v>48</v>
      </c>
      <c r="E56" s="147">
        <v>864</v>
      </c>
      <c r="F56">
        <v>78.5</v>
      </c>
      <c r="G56">
        <v>79</v>
      </c>
      <c r="H56">
        <v>78.5</v>
      </c>
      <c r="I56">
        <v>79</v>
      </c>
      <c r="J56">
        <v>73.8</v>
      </c>
    </row>
    <row r="57" spans="1:10" x14ac:dyDescent="0.25">
      <c r="A57" s="147">
        <v>16100</v>
      </c>
      <c r="B57">
        <v>16100</v>
      </c>
      <c r="C57">
        <v>0</v>
      </c>
      <c r="D57">
        <v>40</v>
      </c>
      <c r="E57" s="147">
        <v>1141</v>
      </c>
      <c r="F57">
        <v>81.5</v>
      </c>
      <c r="G57">
        <v>81.5</v>
      </c>
      <c r="H57">
        <v>62</v>
      </c>
      <c r="I57">
        <v>65</v>
      </c>
      <c r="J57">
        <v>61.7</v>
      </c>
    </row>
    <row r="58" spans="1:10" x14ac:dyDescent="0.25">
      <c r="A58" s="147">
        <v>16150</v>
      </c>
      <c r="B58">
        <v>16150</v>
      </c>
      <c r="C58">
        <v>0</v>
      </c>
      <c r="D58">
        <v>61</v>
      </c>
      <c r="E58" s="147">
        <v>1047</v>
      </c>
      <c r="F58">
        <v>68</v>
      </c>
      <c r="G58">
        <v>70</v>
      </c>
      <c r="H58">
        <v>51</v>
      </c>
      <c r="I58">
        <v>51</v>
      </c>
      <c r="J58">
        <v>51.3</v>
      </c>
    </row>
    <row r="59" spans="1:10" x14ac:dyDescent="0.25">
      <c r="A59" s="147">
        <v>16200</v>
      </c>
      <c r="B59">
        <v>16200</v>
      </c>
      <c r="C59">
        <v>0</v>
      </c>
      <c r="D59">
        <v>406</v>
      </c>
      <c r="E59" s="147">
        <v>2979</v>
      </c>
      <c r="F59">
        <v>55</v>
      </c>
      <c r="G59">
        <v>58.5</v>
      </c>
      <c r="H59">
        <v>42</v>
      </c>
      <c r="I59">
        <v>47</v>
      </c>
      <c r="J59">
        <v>42.3</v>
      </c>
    </row>
    <row r="60" spans="1:10" x14ac:dyDescent="0.25">
      <c r="A60" s="147">
        <v>16250</v>
      </c>
      <c r="B60">
        <v>16250</v>
      </c>
      <c r="C60">
        <v>0</v>
      </c>
      <c r="D60">
        <v>78</v>
      </c>
      <c r="E60" s="147">
        <v>1166</v>
      </c>
      <c r="F60">
        <v>48</v>
      </c>
      <c r="G60">
        <v>48</v>
      </c>
      <c r="H60">
        <v>35</v>
      </c>
      <c r="I60">
        <v>35.5</v>
      </c>
      <c r="J60">
        <v>35</v>
      </c>
    </row>
    <row r="61" spans="1:10" x14ac:dyDescent="0.25">
      <c r="A61" s="147">
        <v>16300</v>
      </c>
      <c r="B61">
        <v>16300</v>
      </c>
      <c r="C61">
        <v>0</v>
      </c>
      <c r="D61">
        <v>37</v>
      </c>
      <c r="E61" s="147">
        <v>2942</v>
      </c>
      <c r="F61">
        <v>36.5</v>
      </c>
      <c r="G61">
        <v>37.5</v>
      </c>
      <c r="H61">
        <v>31.5</v>
      </c>
      <c r="I61">
        <v>33</v>
      </c>
      <c r="J61">
        <v>29</v>
      </c>
    </row>
    <row r="62" spans="1:10" x14ac:dyDescent="0.25">
      <c r="A62" s="147">
        <v>16350</v>
      </c>
      <c r="B62">
        <v>16350</v>
      </c>
      <c r="C62">
        <v>0</v>
      </c>
      <c r="D62">
        <v>95</v>
      </c>
      <c r="E62" s="147">
        <v>511</v>
      </c>
      <c r="F62">
        <v>34</v>
      </c>
      <c r="G62">
        <v>34</v>
      </c>
      <c r="H62">
        <v>25</v>
      </c>
      <c r="I62">
        <v>25</v>
      </c>
      <c r="J62">
        <v>24.1</v>
      </c>
    </row>
    <row r="63" spans="1:10" x14ac:dyDescent="0.25">
      <c r="A63" s="147">
        <v>16400</v>
      </c>
      <c r="B63">
        <v>16400</v>
      </c>
      <c r="C63">
        <v>0</v>
      </c>
      <c r="D63">
        <v>179</v>
      </c>
      <c r="E63" s="147">
        <v>6205</v>
      </c>
      <c r="F63">
        <v>25</v>
      </c>
      <c r="G63">
        <v>27.5</v>
      </c>
      <c r="H63">
        <v>20</v>
      </c>
      <c r="I63">
        <v>20</v>
      </c>
      <c r="J63">
        <v>20.100000000000001</v>
      </c>
    </row>
    <row r="64" spans="1:10" x14ac:dyDescent="0.25">
      <c r="A64" s="147">
        <v>16450</v>
      </c>
      <c r="B64">
        <v>16450</v>
      </c>
      <c r="C64">
        <v>0</v>
      </c>
      <c r="D64">
        <v>13</v>
      </c>
      <c r="E64" s="147">
        <v>542</v>
      </c>
      <c r="F64">
        <v>22.5</v>
      </c>
      <c r="G64">
        <v>22.5</v>
      </c>
      <c r="H64">
        <v>20.2</v>
      </c>
      <c r="I64">
        <v>20.2</v>
      </c>
      <c r="J64">
        <v>16.8</v>
      </c>
    </row>
    <row r="65" spans="1:10" x14ac:dyDescent="0.25">
      <c r="A65" s="147">
        <v>16500</v>
      </c>
      <c r="B65">
        <v>16500</v>
      </c>
      <c r="C65">
        <v>0</v>
      </c>
      <c r="D65">
        <v>269</v>
      </c>
      <c r="E65" s="147">
        <v>19493</v>
      </c>
      <c r="F65">
        <v>18.100000000000001</v>
      </c>
      <c r="G65">
        <v>19</v>
      </c>
      <c r="H65">
        <v>14.5</v>
      </c>
      <c r="I65">
        <v>15</v>
      </c>
      <c r="J65">
        <v>14.2</v>
      </c>
    </row>
    <row r="66" spans="1:10" x14ac:dyDescent="0.25">
      <c r="A66" s="147">
        <v>16550</v>
      </c>
      <c r="B66">
        <v>16550</v>
      </c>
      <c r="C66">
        <v>0</v>
      </c>
      <c r="D66">
        <v>20</v>
      </c>
      <c r="E66" s="147">
        <v>399</v>
      </c>
      <c r="F66">
        <v>14.9</v>
      </c>
      <c r="G66">
        <v>14.9</v>
      </c>
      <c r="H66">
        <v>12</v>
      </c>
      <c r="I66">
        <v>12</v>
      </c>
      <c r="J66">
        <v>12</v>
      </c>
    </row>
    <row r="67" spans="1:10" x14ac:dyDescent="0.25">
      <c r="A67" s="147">
        <v>16600</v>
      </c>
      <c r="B67">
        <v>16600</v>
      </c>
      <c r="C67">
        <v>0</v>
      </c>
      <c r="D67">
        <v>29</v>
      </c>
      <c r="E67" s="147">
        <v>1973</v>
      </c>
      <c r="F67">
        <v>10.5</v>
      </c>
      <c r="G67">
        <v>11.6</v>
      </c>
      <c r="H67">
        <v>10.5</v>
      </c>
      <c r="I67">
        <v>11.6</v>
      </c>
      <c r="J67">
        <v>10.1</v>
      </c>
    </row>
    <row r="68" spans="1:10" x14ac:dyDescent="0.25">
      <c r="A68" s="147">
        <v>16650</v>
      </c>
      <c r="B68">
        <v>16650</v>
      </c>
      <c r="C68">
        <v>0</v>
      </c>
      <c r="D68">
        <v>40</v>
      </c>
      <c r="E68" s="147">
        <v>240</v>
      </c>
      <c r="F68">
        <v>10.5</v>
      </c>
      <c r="G68">
        <v>10.5</v>
      </c>
      <c r="H68">
        <v>10.5</v>
      </c>
      <c r="I68">
        <v>10.5</v>
      </c>
      <c r="J68">
        <v>8.5</v>
      </c>
    </row>
    <row r="69" spans="1:10" x14ac:dyDescent="0.25">
      <c r="A69" s="147">
        <v>16700</v>
      </c>
      <c r="B69">
        <v>16700</v>
      </c>
      <c r="C69">
        <v>0</v>
      </c>
      <c r="D69">
        <v>30</v>
      </c>
      <c r="E69" s="147">
        <v>1031</v>
      </c>
      <c r="F69">
        <v>8.5</v>
      </c>
      <c r="G69">
        <v>8.5</v>
      </c>
      <c r="H69">
        <v>7.5</v>
      </c>
      <c r="I69">
        <v>7.5</v>
      </c>
      <c r="J69">
        <v>7.2</v>
      </c>
    </row>
    <row r="70" spans="1:10" x14ac:dyDescent="0.25">
      <c r="A70" s="147">
        <v>16750</v>
      </c>
      <c r="B70">
        <v>16750</v>
      </c>
      <c r="C70">
        <v>0</v>
      </c>
      <c r="D70">
        <v>1</v>
      </c>
      <c r="E70" s="147">
        <v>472</v>
      </c>
      <c r="F70">
        <v>6.5</v>
      </c>
      <c r="G70">
        <v>6.5</v>
      </c>
      <c r="H70">
        <v>6.5</v>
      </c>
      <c r="I70">
        <v>6.5</v>
      </c>
      <c r="J70">
        <v>6.1</v>
      </c>
    </row>
    <row r="71" spans="1:10" x14ac:dyDescent="0.25">
      <c r="A71" s="147">
        <v>16800</v>
      </c>
      <c r="B71">
        <v>16800</v>
      </c>
      <c r="C71">
        <v>0</v>
      </c>
      <c r="D71">
        <v>82</v>
      </c>
      <c r="E71" s="147">
        <v>8618</v>
      </c>
      <c r="F71">
        <v>6.3</v>
      </c>
      <c r="G71">
        <v>6.3</v>
      </c>
      <c r="H71">
        <v>5.6</v>
      </c>
      <c r="I71">
        <v>5.6</v>
      </c>
      <c r="J71">
        <v>5.0999999999999996</v>
      </c>
    </row>
    <row r="72" spans="1:10" x14ac:dyDescent="0.25">
      <c r="A72" s="147">
        <v>16850</v>
      </c>
      <c r="B72">
        <v>16850</v>
      </c>
      <c r="C72">
        <v>0</v>
      </c>
      <c r="D72">
        <v>0</v>
      </c>
      <c r="E72" s="147">
        <v>96</v>
      </c>
      <c r="F72">
        <v>0</v>
      </c>
      <c r="G72">
        <v>0</v>
      </c>
      <c r="H72">
        <v>0</v>
      </c>
      <c r="I72">
        <v>0</v>
      </c>
      <c r="J72">
        <v>4.3</v>
      </c>
    </row>
    <row r="73" spans="1:10" x14ac:dyDescent="0.25">
      <c r="A73" s="147">
        <v>16900</v>
      </c>
      <c r="B73">
        <v>16900</v>
      </c>
      <c r="C73">
        <v>0</v>
      </c>
      <c r="D73">
        <v>2</v>
      </c>
      <c r="E73" s="147">
        <v>1208</v>
      </c>
      <c r="F73">
        <v>0</v>
      </c>
      <c r="G73">
        <v>0</v>
      </c>
      <c r="H73">
        <v>0</v>
      </c>
      <c r="I73">
        <v>0</v>
      </c>
      <c r="J73">
        <v>3.6</v>
      </c>
    </row>
    <row r="74" spans="1:10" x14ac:dyDescent="0.25">
      <c r="A74" s="147">
        <v>16950</v>
      </c>
      <c r="B74">
        <v>16950</v>
      </c>
      <c r="C74">
        <v>0</v>
      </c>
      <c r="D74">
        <v>0</v>
      </c>
      <c r="E74" s="147">
        <v>243</v>
      </c>
      <c r="F74">
        <v>0</v>
      </c>
      <c r="G74">
        <v>0</v>
      </c>
      <c r="H74">
        <v>0</v>
      </c>
      <c r="I74">
        <v>0</v>
      </c>
      <c r="J74">
        <v>3.1</v>
      </c>
    </row>
    <row r="75" spans="1:10" x14ac:dyDescent="0.25">
      <c r="A75" s="147">
        <v>17000</v>
      </c>
      <c r="B75">
        <v>17000</v>
      </c>
      <c r="C75">
        <v>0</v>
      </c>
      <c r="D75">
        <v>1</v>
      </c>
      <c r="E75" s="147">
        <v>1160</v>
      </c>
      <c r="F75">
        <v>0</v>
      </c>
      <c r="G75">
        <v>0</v>
      </c>
      <c r="H75">
        <v>0</v>
      </c>
      <c r="I75">
        <v>0</v>
      </c>
      <c r="J75">
        <v>2.6</v>
      </c>
    </row>
    <row r="76" spans="1:10" x14ac:dyDescent="0.25">
      <c r="A76" s="147">
        <v>17050</v>
      </c>
      <c r="B76">
        <v>17050</v>
      </c>
      <c r="C76">
        <v>0</v>
      </c>
      <c r="D76">
        <v>1</v>
      </c>
      <c r="E76" s="147">
        <v>1268</v>
      </c>
      <c r="F76">
        <v>3.4</v>
      </c>
      <c r="G76">
        <v>3.4</v>
      </c>
      <c r="H76">
        <v>3.4</v>
      </c>
      <c r="I76">
        <v>3.4</v>
      </c>
      <c r="J76">
        <v>2.2000000000000002</v>
      </c>
    </row>
    <row r="77" spans="1:10" x14ac:dyDescent="0.25">
      <c r="A77" s="147">
        <v>17100</v>
      </c>
      <c r="B77">
        <v>17100</v>
      </c>
      <c r="C77">
        <v>0</v>
      </c>
      <c r="D77">
        <v>0</v>
      </c>
      <c r="E77" s="147">
        <v>143</v>
      </c>
      <c r="F77">
        <v>0</v>
      </c>
      <c r="G77">
        <v>0</v>
      </c>
      <c r="H77">
        <v>0</v>
      </c>
      <c r="I77">
        <v>0</v>
      </c>
      <c r="J77">
        <v>1.8</v>
      </c>
    </row>
    <row r="78" spans="1:10" x14ac:dyDescent="0.25">
      <c r="A78" s="147">
        <v>17150</v>
      </c>
      <c r="B78">
        <v>17150</v>
      </c>
      <c r="C78">
        <v>0</v>
      </c>
      <c r="D78">
        <v>1</v>
      </c>
      <c r="E78" s="147">
        <v>222</v>
      </c>
      <c r="F78">
        <v>2</v>
      </c>
      <c r="G78">
        <v>2</v>
      </c>
      <c r="H78">
        <v>2</v>
      </c>
      <c r="I78">
        <v>2</v>
      </c>
      <c r="J78">
        <v>1.6</v>
      </c>
    </row>
    <row r="79" spans="1:10" x14ac:dyDescent="0.25">
      <c r="A79" s="147">
        <v>17200</v>
      </c>
      <c r="B79">
        <v>17200</v>
      </c>
      <c r="C79">
        <v>0</v>
      </c>
      <c r="D79">
        <v>0</v>
      </c>
      <c r="E79" s="147">
        <v>914</v>
      </c>
      <c r="F79">
        <v>0</v>
      </c>
      <c r="G79">
        <v>0</v>
      </c>
      <c r="H79">
        <v>0</v>
      </c>
      <c r="I79">
        <v>0</v>
      </c>
      <c r="J79">
        <v>1.3</v>
      </c>
    </row>
    <row r="80" spans="1:10" x14ac:dyDescent="0.25">
      <c r="A80" s="147">
        <v>17250</v>
      </c>
      <c r="B80">
        <v>17250</v>
      </c>
      <c r="C80">
        <v>0</v>
      </c>
      <c r="D80">
        <v>0</v>
      </c>
      <c r="E80" s="147">
        <v>35</v>
      </c>
      <c r="F80">
        <v>0</v>
      </c>
      <c r="G80">
        <v>0</v>
      </c>
      <c r="H80">
        <v>0</v>
      </c>
      <c r="I80">
        <v>0</v>
      </c>
      <c r="J80">
        <v>1.1000000000000001</v>
      </c>
    </row>
    <row r="81" spans="1:10" x14ac:dyDescent="0.25">
      <c r="A81" s="147">
        <v>17300</v>
      </c>
      <c r="B81">
        <v>17300</v>
      </c>
      <c r="C81">
        <v>0</v>
      </c>
      <c r="D81">
        <v>0</v>
      </c>
      <c r="E81" s="147">
        <v>195</v>
      </c>
      <c r="F81">
        <v>0</v>
      </c>
      <c r="G81">
        <v>0</v>
      </c>
      <c r="H81">
        <v>0</v>
      </c>
      <c r="I81">
        <v>0</v>
      </c>
      <c r="J81">
        <v>0.9</v>
      </c>
    </row>
    <row r="82" spans="1:10" x14ac:dyDescent="0.25">
      <c r="A82" s="147">
        <v>17350</v>
      </c>
      <c r="B82">
        <v>17350</v>
      </c>
      <c r="C82">
        <v>0</v>
      </c>
      <c r="D82">
        <v>0</v>
      </c>
      <c r="E82" s="147">
        <v>72</v>
      </c>
      <c r="F82">
        <v>0</v>
      </c>
      <c r="G82">
        <v>0</v>
      </c>
      <c r="H82">
        <v>0</v>
      </c>
      <c r="I82">
        <v>0</v>
      </c>
      <c r="J82">
        <v>0.8</v>
      </c>
    </row>
    <row r="83" spans="1:10" x14ac:dyDescent="0.25">
      <c r="A83" s="147">
        <v>17400</v>
      </c>
      <c r="B83">
        <v>17400</v>
      </c>
      <c r="C83">
        <v>0</v>
      </c>
      <c r="D83">
        <v>0</v>
      </c>
      <c r="E83" s="147">
        <v>170</v>
      </c>
      <c r="F83">
        <v>0</v>
      </c>
      <c r="G83">
        <v>0</v>
      </c>
      <c r="H83">
        <v>0</v>
      </c>
      <c r="I83">
        <v>0</v>
      </c>
      <c r="J83">
        <v>0.7</v>
      </c>
    </row>
    <row r="84" spans="1:10" x14ac:dyDescent="0.25">
      <c r="A84" s="147">
        <v>17450</v>
      </c>
      <c r="B84">
        <v>17450</v>
      </c>
      <c r="C84">
        <v>0</v>
      </c>
      <c r="D84">
        <v>0</v>
      </c>
      <c r="E84" s="147">
        <v>93</v>
      </c>
      <c r="F84">
        <v>0</v>
      </c>
      <c r="G84">
        <v>0</v>
      </c>
      <c r="H84">
        <v>0</v>
      </c>
      <c r="I84">
        <v>0</v>
      </c>
      <c r="J84">
        <v>0.6</v>
      </c>
    </row>
    <row r="85" spans="1:10" x14ac:dyDescent="0.25">
      <c r="A85" s="147">
        <v>17500</v>
      </c>
      <c r="B85">
        <v>17500</v>
      </c>
      <c r="C85">
        <v>0</v>
      </c>
      <c r="D85">
        <v>5</v>
      </c>
      <c r="E85" s="147">
        <v>602</v>
      </c>
      <c r="F85">
        <v>2</v>
      </c>
      <c r="G85">
        <v>2</v>
      </c>
      <c r="H85">
        <v>2</v>
      </c>
      <c r="I85">
        <v>2</v>
      </c>
      <c r="J85">
        <v>0.5</v>
      </c>
    </row>
    <row r="86" spans="1:10" x14ac:dyDescent="0.25">
      <c r="A86" s="147">
        <v>17550</v>
      </c>
      <c r="B86">
        <v>17550</v>
      </c>
      <c r="C86">
        <v>0</v>
      </c>
      <c r="D86">
        <v>0</v>
      </c>
      <c r="E86" s="147">
        <v>225</v>
      </c>
      <c r="F86">
        <v>0</v>
      </c>
      <c r="G86">
        <v>0</v>
      </c>
      <c r="H86">
        <v>0</v>
      </c>
      <c r="I86">
        <v>0</v>
      </c>
      <c r="J86">
        <v>0.4</v>
      </c>
    </row>
    <row r="87" spans="1:10" x14ac:dyDescent="0.25">
      <c r="A87" s="147">
        <v>17600</v>
      </c>
      <c r="B87">
        <v>17600</v>
      </c>
      <c r="C87">
        <v>0</v>
      </c>
      <c r="D87">
        <v>0</v>
      </c>
      <c r="E87" s="147">
        <v>46</v>
      </c>
      <c r="F87">
        <v>0</v>
      </c>
      <c r="G87">
        <v>0</v>
      </c>
      <c r="H87">
        <v>0</v>
      </c>
      <c r="I87">
        <v>0</v>
      </c>
      <c r="J87">
        <v>0.3</v>
      </c>
    </row>
    <row r="88" spans="1:10" x14ac:dyDescent="0.25">
      <c r="A88" s="147">
        <v>17650</v>
      </c>
      <c r="B88">
        <v>17650</v>
      </c>
      <c r="C88">
        <v>0</v>
      </c>
      <c r="D88">
        <v>0</v>
      </c>
      <c r="E88" s="147">
        <v>81</v>
      </c>
      <c r="F88">
        <v>0</v>
      </c>
      <c r="G88">
        <v>0</v>
      </c>
      <c r="H88">
        <v>0</v>
      </c>
      <c r="I88">
        <v>0</v>
      </c>
      <c r="J88">
        <v>0.3</v>
      </c>
    </row>
    <row r="89" spans="1:10" x14ac:dyDescent="0.25">
      <c r="A89" s="147">
        <v>17700</v>
      </c>
      <c r="B89">
        <v>17700</v>
      </c>
      <c r="C89">
        <v>0</v>
      </c>
      <c r="D89">
        <v>0</v>
      </c>
      <c r="E89" s="147">
        <v>28</v>
      </c>
      <c r="F89">
        <v>0</v>
      </c>
      <c r="G89">
        <v>0</v>
      </c>
      <c r="H89">
        <v>0</v>
      </c>
      <c r="I89">
        <v>0</v>
      </c>
      <c r="J89">
        <v>0.2</v>
      </c>
    </row>
    <row r="90" spans="1:10" x14ac:dyDescent="0.25">
      <c r="A90" s="147">
        <v>17750</v>
      </c>
      <c r="B90">
        <v>17750</v>
      </c>
      <c r="C90">
        <v>0</v>
      </c>
      <c r="D90">
        <v>0</v>
      </c>
      <c r="E90" s="147">
        <v>70</v>
      </c>
      <c r="F90">
        <v>0</v>
      </c>
      <c r="G90">
        <v>0</v>
      </c>
      <c r="H90">
        <v>0</v>
      </c>
      <c r="I90">
        <v>0</v>
      </c>
      <c r="J90">
        <v>0.2</v>
      </c>
    </row>
    <row r="91" spans="1:10" x14ac:dyDescent="0.25">
      <c r="A91" s="147">
        <v>17800</v>
      </c>
      <c r="B91">
        <v>17800</v>
      </c>
      <c r="C91">
        <v>0</v>
      </c>
      <c r="D91">
        <v>0</v>
      </c>
      <c r="E91" s="147">
        <v>123</v>
      </c>
      <c r="F91">
        <v>0</v>
      </c>
      <c r="G91">
        <v>0</v>
      </c>
      <c r="H91">
        <v>0</v>
      </c>
      <c r="I91">
        <v>0</v>
      </c>
      <c r="J91">
        <v>0.2</v>
      </c>
    </row>
    <row r="92" spans="1:10" x14ac:dyDescent="0.25">
      <c r="A92" s="147">
        <v>17850</v>
      </c>
      <c r="B92">
        <v>17850</v>
      </c>
      <c r="C92">
        <v>0</v>
      </c>
      <c r="D92">
        <v>0</v>
      </c>
      <c r="E92" s="147">
        <v>27</v>
      </c>
      <c r="F92">
        <v>0</v>
      </c>
      <c r="G92">
        <v>0</v>
      </c>
      <c r="H92">
        <v>0</v>
      </c>
      <c r="I92">
        <v>0</v>
      </c>
      <c r="J92">
        <v>0.2</v>
      </c>
    </row>
    <row r="93" spans="1:10" x14ac:dyDescent="0.25">
      <c r="A93" s="147">
        <v>17900</v>
      </c>
      <c r="B93">
        <v>17900</v>
      </c>
      <c r="C93">
        <v>0</v>
      </c>
      <c r="D93">
        <v>0</v>
      </c>
      <c r="E93" s="147">
        <v>20</v>
      </c>
      <c r="F93">
        <v>0</v>
      </c>
      <c r="G93">
        <v>0</v>
      </c>
      <c r="H93">
        <v>0</v>
      </c>
      <c r="I93">
        <v>0</v>
      </c>
      <c r="J93">
        <v>0.1</v>
      </c>
    </row>
    <row r="94" spans="1:10" x14ac:dyDescent="0.25">
      <c r="A94" s="147">
        <v>17950</v>
      </c>
      <c r="B94">
        <v>17950</v>
      </c>
      <c r="C94">
        <v>0</v>
      </c>
      <c r="D94">
        <v>0</v>
      </c>
      <c r="E94" s="147">
        <v>0</v>
      </c>
      <c r="F94">
        <v>0</v>
      </c>
      <c r="G94">
        <v>0</v>
      </c>
      <c r="H94">
        <v>0</v>
      </c>
      <c r="I94">
        <v>0</v>
      </c>
      <c r="J94">
        <v>0.1</v>
      </c>
    </row>
    <row r="95" spans="1:10" x14ac:dyDescent="0.25">
      <c r="A95" t="s">
        <v>146</v>
      </c>
      <c r="B95">
        <v>18000</v>
      </c>
      <c r="C95">
        <v>0</v>
      </c>
      <c r="D95">
        <v>0</v>
      </c>
      <c r="E95">
        <v>170</v>
      </c>
      <c r="F95">
        <v>0</v>
      </c>
      <c r="G95">
        <v>0</v>
      </c>
      <c r="H95">
        <v>0</v>
      </c>
      <c r="I95">
        <v>0</v>
      </c>
      <c r="J95">
        <v>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08698-198A-4D11-9A55-8B320619B779}">
  <sheetPr codeName="Tabelle3"/>
  <dimension ref="A1:J95"/>
  <sheetViews>
    <sheetView workbookViewId="0"/>
  </sheetViews>
  <sheetFormatPr baseColWidth="10" defaultColWidth="9.140625" defaultRowHeight="15" x14ac:dyDescent="0.25"/>
  <sheetData>
    <row r="1" spans="1:10" x14ac:dyDescent="0.25">
      <c r="A1" s="150" t="s">
        <v>801</v>
      </c>
      <c r="B1" s="150" t="s">
        <v>802</v>
      </c>
      <c r="C1" s="150" t="s">
        <v>803</v>
      </c>
      <c r="D1" s="150" t="s">
        <v>804</v>
      </c>
      <c r="E1" s="150" t="s">
        <v>805</v>
      </c>
      <c r="F1" s="150" t="s">
        <v>806</v>
      </c>
      <c r="G1" s="150" t="s">
        <v>807</v>
      </c>
      <c r="H1" s="150" t="s">
        <v>808</v>
      </c>
      <c r="I1" s="150" t="s">
        <v>809</v>
      </c>
      <c r="J1" s="150" t="s">
        <v>810</v>
      </c>
    </row>
    <row r="2" spans="1:10" x14ac:dyDescent="0.25">
      <c r="A2" s="147">
        <v>11000</v>
      </c>
      <c r="B2">
        <v>11000</v>
      </c>
      <c r="C2">
        <v>0</v>
      </c>
      <c r="D2">
        <v>0</v>
      </c>
      <c r="E2" s="147">
        <v>688</v>
      </c>
      <c r="F2">
        <v>0</v>
      </c>
      <c r="G2">
        <v>0</v>
      </c>
      <c r="H2">
        <v>0</v>
      </c>
      <c r="I2">
        <v>0</v>
      </c>
      <c r="J2">
        <v>0.7</v>
      </c>
    </row>
    <row r="3" spans="1:10" x14ac:dyDescent="0.25">
      <c r="A3" s="147">
        <v>11200</v>
      </c>
      <c r="B3">
        <v>11200</v>
      </c>
      <c r="C3">
        <v>0</v>
      </c>
      <c r="D3">
        <v>0</v>
      </c>
      <c r="E3" s="147">
        <v>122</v>
      </c>
      <c r="F3">
        <v>0</v>
      </c>
      <c r="G3">
        <v>0</v>
      </c>
      <c r="H3">
        <v>0</v>
      </c>
      <c r="I3">
        <v>0</v>
      </c>
      <c r="J3">
        <v>0.8</v>
      </c>
    </row>
    <row r="4" spans="1:10" x14ac:dyDescent="0.25">
      <c r="A4" s="147">
        <v>11400</v>
      </c>
      <c r="B4">
        <v>11400</v>
      </c>
      <c r="C4">
        <v>0</v>
      </c>
      <c r="D4">
        <v>0</v>
      </c>
      <c r="E4" s="147">
        <v>148</v>
      </c>
      <c r="F4">
        <v>0</v>
      </c>
      <c r="G4">
        <v>0</v>
      </c>
      <c r="H4">
        <v>0</v>
      </c>
      <c r="I4">
        <v>0</v>
      </c>
      <c r="J4">
        <v>1</v>
      </c>
    </row>
    <row r="5" spans="1:10" x14ac:dyDescent="0.25">
      <c r="A5" s="147">
        <v>11600</v>
      </c>
      <c r="B5">
        <v>11600</v>
      </c>
      <c r="C5">
        <v>0</v>
      </c>
      <c r="D5">
        <v>50</v>
      </c>
      <c r="E5" s="147">
        <v>169</v>
      </c>
      <c r="F5">
        <v>1.2</v>
      </c>
      <c r="G5">
        <v>1.2</v>
      </c>
      <c r="H5">
        <v>1.2</v>
      </c>
      <c r="I5">
        <v>1.2</v>
      </c>
      <c r="J5">
        <v>1.2</v>
      </c>
    </row>
    <row r="6" spans="1:10" x14ac:dyDescent="0.25">
      <c r="A6" s="147">
        <v>11800</v>
      </c>
      <c r="B6">
        <v>11800</v>
      </c>
      <c r="C6">
        <v>0</v>
      </c>
      <c r="D6">
        <v>12</v>
      </c>
      <c r="E6" s="147">
        <v>133</v>
      </c>
      <c r="F6">
        <v>1.7</v>
      </c>
      <c r="G6">
        <v>1.7</v>
      </c>
      <c r="H6">
        <v>1.7</v>
      </c>
      <c r="I6">
        <v>1.7</v>
      </c>
      <c r="J6">
        <v>1.5</v>
      </c>
    </row>
    <row r="7" spans="1:10" x14ac:dyDescent="0.25">
      <c r="A7" s="147">
        <v>12000</v>
      </c>
      <c r="B7">
        <v>12000</v>
      </c>
      <c r="C7">
        <v>0</v>
      </c>
      <c r="D7">
        <v>1</v>
      </c>
      <c r="E7" s="147">
        <v>2170</v>
      </c>
      <c r="F7">
        <v>2.5</v>
      </c>
      <c r="G7">
        <v>2.5</v>
      </c>
      <c r="H7">
        <v>2.5</v>
      </c>
      <c r="I7">
        <v>2.5</v>
      </c>
      <c r="J7">
        <v>1.8</v>
      </c>
    </row>
    <row r="8" spans="1:10" x14ac:dyDescent="0.25">
      <c r="A8" s="147">
        <v>12200</v>
      </c>
      <c r="B8">
        <v>12200</v>
      </c>
      <c r="C8">
        <v>0</v>
      </c>
      <c r="D8">
        <v>0</v>
      </c>
      <c r="E8" s="147">
        <v>517</v>
      </c>
      <c r="F8">
        <v>0</v>
      </c>
      <c r="G8">
        <v>0</v>
      </c>
      <c r="H8">
        <v>0</v>
      </c>
      <c r="I8">
        <v>0</v>
      </c>
      <c r="J8">
        <v>2.2000000000000002</v>
      </c>
    </row>
    <row r="9" spans="1:10" x14ac:dyDescent="0.25">
      <c r="A9" s="147">
        <v>12400</v>
      </c>
      <c r="B9">
        <v>12400</v>
      </c>
      <c r="C9">
        <v>0</v>
      </c>
      <c r="D9">
        <v>0</v>
      </c>
      <c r="E9" s="147">
        <v>290</v>
      </c>
      <c r="F9">
        <v>0</v>
      </c>
      <c r="G9">
        <v>0</v>
      </c>
      <c r="H9">
        <v>0</v>
      </c>
      <c r="I9">
        <v>0</v>
      </c>
      <c r="J9">
        <v>2.6</v>
      </c>
    </row>
    <row r="10" spans="1:10" x14ac:dyDescent="0.25">
      <c r="A10" s="147">
        <v>12600</v>
      </c>
      <c r="B10">
        <v>12600</v>
      </c>
      <c r="C10">
        <v>0</v>
      </c>
      <c r="D10">
        <v>0</v>
      </c>
      <c r="E10" s="147">
        <v>1442</v>
      </c>
      <c r="F10">
        <v>0</v>
      </c>
      <c r="G10">
        <v>0</v>
      </c>
      <c r="H10">
        <v>0</v>
      </c>
      <c r="I10">
        <v>0</v>
      </c>
      <c r="J10">
        <v>3.2</v>
      </c>
    </row>
    <row r="11" spans="1:10" x14ac:dyDescent="0.25">
      <c r="A11" s="147">
        <v>12800</v>
      </c>
      <c r="B11">
        <v>12800</v>
      </c>
      <c r="C11">
        <v>0</v>
      </c>
      <c r="D11">
        <v>133</v>
      </c>
      <c r="E11" s="147">
        <v>1253</v>
      </c>
      <c r="F11">
        <v>4.3</v>
      </c>
      <c r="G11">
        <v>4.5</v>
      </c>
      <c r="H11">
        <v>4.3</v>
      </c>
      <c r="I11">
        <v>4.5</v>
      </c>
      <c r="J11">
        <v>3.9</v>
      </c>
    </row>
    <row r="12" spans="1:10" x14ac:dyDescent="0.25">
      <c r="A12" s="147">
        <v>13000</v>
      </c>
      <c r="B12">
        <v>13000</v>
      </c>
      <c r="C12">
        <v>0</v>
      </c>
      <c r="D12">
        <v>145</v>
      </c>
      <c r="E12" s="147">
        <v>3072</v>
      </c>
      <c r="F12">
        <v>5</v>
      </c>
      <c r="G12">
        <v>5.5</v>
      </c>
      <c r="H12">
        <v>5</v>
      </c>
      <c r="I12">
        <v>5.5</v>
      </c>
      <c r="J12">
        <v>4.7</v>
      </c>
    </row>
    <row r="13" spans="1:10" x14ac:dyDescent="0.25">
      <c r="A13" s="147">
        <v>13200</v>
      </c>
      <c r="B13">
        <v>13200</v>
      </c>
      <c r="C13">
        <v>0</v>
      </c>
      <c r="D13">
        <v>0</v>
      </c>
      <c r="E13" s="147">
        <v>1180</v>
      </c>
      <c r="F13">
        <v>0</v>
      </c>
      <c r="G13">
        <v>0</v>
      </c>
      <c r="H13">
        <v>0</v>
      </c>
      <c r="I13">
        <v>0</v>
      </c>
      <c r="J13">
        <v>5.8</v>
      </c>
    </row>
    <row r="14" spans="1:10" x14ac:dyDescent="0.25">
      <c r="A14" s="147">
        <v>13400</v>
      </c>
      <c r="B14">
        <v>13400</v>
      </c>
      <c r="C14">
        <v>0</v>
      </c>
      <c r="D14">
        <v>13</v>
      </c>
      <c r="E14" s="147">
        <v>1418</v>
      </c>
      <c r="F14">
        <v>7.3</v>
      </c>
      <c r="G14">
        <v>7.3</v>
      </c>
      <c r="H14">
        <v>7</v>
      </c>
      <c r="I14">
        <v>7</v>
      </c>
      <c r="J14">
        <v>7.2</v>
      </c>
    </row>
    <row r="15" spans="1:10" x14ac:dyDescent="0.25">
      <c r="A15" s="147">
        <v>13600</v>
      </c>
      <c r="B15">
        <v>13600</v>
      </c>
      <c r="C15">
        <v>0</v>
      </c>
      <c r="D15">
        <v>4</v>
      </c>
      <c r="E15" s="147">
        <v>1096</v>
      </c>
      <c r="F15">
        <v>9.1999999999999993</v>
      </c>
      <c r="G15">
        <v>9.1999999999999993</v>
      </c>
      <c r="H15">
        <v>9.1999999999999993</v>
      </c>
      <c r="I15">
        <v>9.1999999999999993</v>
      </c>
      <c r="J15">
        <v>8.9</v>
      </c>
    </row>
    <row r="16" spans="1:10" x14ac:dyDescent="0.25">
      <c r="A16" s="147">
        <v>13700</v>
      </c>
      <c r="B16">
        <v>13700</v>
      </c>
      <c r="C16">
        <v>0</v>
      </c>
      <c r="D16">
        <v>50</v>
      </c>
      <c r="E16" s="147">
        <v>904</v>
      </c>
      <c r="F16">
        <v>9.5</v>
      </c>
      <c r="G16">
        <v>9.5</v>
      </c>
      <c r="H16">
        <v>9.5</v>
      </c>
      <c r="I16">
        <v>9.5</v>
      </c>
      <c r="J16">
        <v>10</v>
      </c>
    </row>
    <row r="17" spans="1:10" x14ac:dyDescent="0.25">
      <c r="A17" s="147">
        <v>13800</v>
      </c>
      <c r="B17">
        <v>13800</v>
      </c>
      <c r="C17">
        <v>0</v>
      </c>
      <c r="D17">
        <v>1</v>
      </c>
      <c r="E17" s="147">
        <v>845</v>
      </c>
      <c r="F17">
        <v>10.6</v>
      </c>
      <c r="G17">
        <v>10.6</v>
      </c>
      <c r="H17">
        <v>10.6</v>
      </c>
      <c r="I17">
        <v>10.6</v>
      </c>
      <c r="J17">
        <v>11.2</v>
      </c>
    </row>
    <row r="18" spans="1:10" x14ac:dyDescent="0.25">
      <c r="A18" s="147">
        <v>14000</v>
      </c>
      <c r="B18">
        <v>14000</v>
      </c>
      <c r="C18">
        <v>0</v>
      </c>
      <c r="D18">
        <v>110</v>
      </c>
      <c r="E18" s="147">
        <v>2946</v>
      </c>
      <c r="F18">
        <v>14</v>
      </c>
      <c r="G18">
        <v>15.5</v>
      </c>
      <c r="H18">
        <v>13.6</v>
      </c>
      <c r="I18">
        <v>15</v>
      </c>
      <c r="J18">
        <v>14.5</v>
      </c>
    </row>
    <row r="19" spans="1:10" x14ac:dyDescent="0.25">
      <c r="A19" s="147">
        <v>14100</v>
      </c>
      <c r="B19">
        <v>14100</v>
      </c>
      <c r="C19">
        <v>0</v>
      </c>
      <c r="D19">
        <v>3</v>
      </c>
      <c r="E19" s="147">
        <v>363</v>
      </c>
      <c r="F19">
        <v>15</v>
      </c>
      <c r="G19">
        <v>16</v>
      </c>
      <c r="H19">
        <v>15</v>
      </c>
      <c r="I19">
        <v>16</v>
      </c>
      <c r="J19">
        <v>16.600000000000001</v>
      </c>
    </row>
    <row r="20" spans="1:10" x14ac:dyDescent="0.25">
      <c r="A20" s="147">
        <v>14200</v>
      </c>
      <c r="B20">
        <v>14200</v>
      </c>
      <c r="C20">
        <v>0</v>
      </c>
      <c r="D20">
        <v>8</v>
      </c>
      <c r="E20" s="147">
        <v>418</v>
      </c>
      <c r="F20">
        <v>15.3</v>
      </c>
      <c r="G20">
        <v>18.600000000000001</v>
      </c>
      <c r="H20">
        <v>15.3</v>
      </c>
      <c r="I20">
        <v>18.600000000000001</v>
      </c>
      <c r="J20">
        <v>19.2</v>
      </c>
    </row>
    <row r="21" spans="1:10" x14ac:dyDescent="0.25">
      <c r="A21" s="147">
        <v>14300</v>
      </c>
      <c r="B21">
        <v>14300</v>
      </c>
      <c r="C21">
        <v>0</v>
      </c>
      <c r="D21">
        <v>6</v>
      </c>
      <c r="E21" s="147">
        <v>416</v>
      </c>
      <c r="F21">
        <v>20.8</v>
      </c>
      <c r="G21">
        <v>20.8</v>
      </c>
      <c r="H21">
        <v>20.5</v>
      </c>
      <c r="I21">
        <v>20.5</v>
      </c>
      <c r="J21">
        <v>22.3</v>
      </c>
    </row>
    <row r="22" spans="1:10" x14ac:dyDescent="0.25">
      <c r="A22" s="147">
        <v>14350</v>
      </c>
      <c r="B22">
        <v>14350</v>
      </c>
      <c r="C22">
        <v>0</v>
      </c>
      <c r="D22">
        <v>7</v>
      </c>
      <c r="E22" s="147">
        <v>256</v>
      </c>
      <c r="F22">
        <v>22.5</v>
      </c>
      <c r="G22">
        <v>22.5</v>
      </c>
      <c r="H22">
        <v>22.5</v>
      </c>
      <c r="I22">
        <v>22.5</v>
      </c>
      <c r="J22">
        <v>24.2</v>
      </c>
    </row>
    <row r="23" spans="1:10" x14ac:dyDescent="0.25">
      <c r="A23" s="147">
        <v>14400</v>
      </c>
      <c r="B23">
        <v>14400</v>
      </c>
      <c r="C23">
        <v>0</v>
      </c>
      <c r="D23">
        <v>62</v>
      </c>
      <c r="E23" s="147">
        <v>9419</v>
      </c>
      <c r="F23">
        <v>21</v>
      </c>
      <c r="G23">
        <v>27</v>
      </c>
      <c r="H23">
        <v>19.5</v>
      </c>
      <c r="I23">
        <v>26</v>
      </c>
      <c r="J23">
        <v>26.2</v>
      </c>
    </row>
    <row r="24" spans="1:10" x14ac:dyDescent="0.25">
      <c r="A24" s="147">
        <v>14450</v>
      </c>
      <c r="B24">
        <v>14450</v>
      </c>
      <c r="C24">
        <v>0</v>
      </c>
      <c r="D24">
        <v>0</v>
      </c>
      <c r="E24" s="147">
        <v>176</v>
      </c>
      <c r="F24">
        <v>0</v>
      </c>
      <c r="G24">
        <v>0</v>
      </c>
      <c r="H24">
        <v>0</v>
      </c>
      <c r="I24">
        <v>0</v>
      </c>
      <c r="J24">
        <v>28.5</v>
      </c>
    </row>
    <row r="25" spans="1:10" x14ac:dyDescent="0.25">
      <c r="A25" s="147">
        <v>14500</v>
      </c>
      <c r="B25">
        <v>14500</v>
      </c>
      <c r="C25">
        <v>0</v>
      </c>
      <c r="D25">
        <v>447</v>
      </c>
      <c r="E25" s="147">
        <v>1990</v>
      </c>
      <c r="F25">
        <v>25</v>
      </c>
      <c r="G25">
        <v>31</v>
      </c>
      <c r="H25">
        <v>23.7</v>
      </c>
      <c r="I25">
        <v>31</v>
      </c>
      <c r="J25">
        <v>31.1</v>
      </c>
    </row>
    <row r="26" spans="1:10" x14ac:dyDescent="0.25">
      <c r="A26" s="147">
        <v>14550</v>
      </c>
      <c r="B26">
        <v>14550</v>
      </c>
      <c r="C26">
        <v>0</v>
      </c>
      <c r="D26">
        <v>345</v>
      </c>
      <c r="E26" s="147">
        <v>709</v>
      </c>
      <c r="F26">
        <v>30</v>
      </c>
      <c r="G26">
        <v>30</v>
      </c>
      <c r="H26">
        <v>30</v>
      </c>
      <c r="I26">
        <v>30</v>
      </c>
      <c r="J26">
        <v>33.9</v>
      </c>
    </row>
    <row r="27" spans="1:10" x14ac:dyDescent="0.25">
      <c r="A27" s="147">
        <v>14600</v>
      </c>
      <c r="B27">
        <v>14600</v>
      </c>
      <c r="C27">
        <v>0</v>
      </c>
      <c r="D27">
        <v>63</v>
      </c>
      <c r="E27" s="147">
        <v>597</v>
      </c>
      <c r="F27">
        <v>36.5</v>
      </c>
      <c r="G27">
        <v>37.5</v>
      </c>
      <c r="H27">
        <v>33</v>
      </c>
      <c r="I27">
        <v>33</v>
      </c>
      <c r="J27">
        <v>37.1</v>
      </c>
    </row>
    <row r="28" spans="1:10" x14ac:dyDescent="0.25">
      <c r="A28" s="147">
        <v>14650</v>
      </c>
      <c r="B28">
        <v>14650</v>
      </c>
      <c r="C28">
        <v>0</v>
      </c>
      <c r="D28">
        <v>46</v>
      </c>
      <c r="E28" s="147">
        <v>512</v>
      </c>
      <c r="F28">
        <v>39</v>
      </c>
      <c r="G28">
        <v>41.5</v>
      </c>
      <c r="H28">
        <v>39</v>
      </c>
      <c r="I28">
        <v>41.5</v>
      </c>
      <c r="J28">
        <v>40.6</v>
      </c>
    </row>
    <row r="29" spans="1:10" x14ac:dyDescent="0.25">
      <c r="A29" s="147">
        <v>14700</v>
      </c>
      <c r="B29">
        <v>14700</v>
      </c>
      <c r="C29">
        <v>0</v>
      </c>
      <c r="D29">
        <v>406</v>
      </c>
      <c r="E29" s="147">
        <v>2145</v>
      </c>
      <c r="F29">
        <v>34</v>
      </c>
      <c r="G29">
        <v>43.5</v>
      </c>
      <c r="H29">
        <v>34</v>
      </c>
      <c r="I29">
        <v>42.5</v>
      </c>
      <c r="J29">
        <v>44.5</v>
      </c>
    </row>
    <row r="30" spans="1:10" x14ac:dyDescent="0.25">
      <c r="A30" s="147">
        <v>14750</v>
      </c>
      <c r="B30">
        <v>14750</v>
      </c>
      <c r="C30">
        <v>0</v>
      </c>
      <c r="D30">
        <v>84</v>
      </c>
      <c r="E30" s="147">
        <v>826</v>
      </c>
      <c r="F30">
        <v>46</v>
      </c>
      <c r="G30">
        <v>50</v>
      </c>
      <c r="H30">
        <v>44</v>
      </c>
      <c r="I30">
        <v>50</v>
      </c>
      <c r="J30">
        <v>48.9</v>
      </c>
    </row>
    <row r="31" spans="1:10" x14ac:dyDescent="0.25">
      <c r="A31" s="147">
        <v>14800</v>
      </c>
      <c r="B31">
        <v>14800</v>
      </c>
      <c r="C31">
        <v>0</v>
      </c>
      <c r="D31">
        <v>378</v>
      </c>
      <c r="E31" s="147">
        <v>2067</v>
      </c>
      <c r="F31">
        <v>42</v>
      </c>
      <c r="G31">
        <v>57.5</v>
      </c>
      <c r="H31">
        <v>39.5</v>
      </c>
      <c r="I31">
        <v>54.5</v>
      </c>
      <c r="J31">
        <v>53.8</v>
      </c>
    </row>
    <row r="32" spans="1:10" x14ac:dyDescent="0.25">
      <c r="A32" s="147">
        <v>14850</v>
      </c>
      <c r="B32">
        <v>14850</v>
      </c>
      <c r="C32">
        <v>0</v>
      </c>
      <c r="D32">
        <v>0</v>
      </c>
      <c r="E32" s="147">
        <v>134</v>
      </c>
      <c r="F32">
        <v>0</v>
      </c>
      <c r="G32">
        <v>0</v>
      </c>
      <c r="H32">
        <v>0</v>
      </c>
      <c r="I32">
        <v>0</v>
      </c>
      <c r="J32">
        <v>59.2</v>
      </c>
    </row>
    <row r="33" spans="1:10" x14ac:dyDescent="0.25">
      <c r="A33" s="147">
        <v>14900</v>
      </c>
      <c r="B33">
        <v>14900</v>
      </c>
      <c r="C33">
        <v>0</v>
      </c>
      <c r="D33">
        <v>1059</v>
      </c>
      <c r="E33" s="147">
        <v>12437</v>
      </c>
      <c r="F33">
        <v>50</v>
      </c>
      <c r="G33">
        <v>65</v>
      </c>
      <c r="H33">
        <v>50</v>
      </c>
      <c r="I33">
        <v>63</v>
      </c>
      <c r="J33">
        <v>65.2</v>
      </c>
    </row>
    <row r="34" spans="1:10" x14ac:dyDescent="0.25">
      <c r="A34" s="147">
        <v>14950</v>
      </c>
      <c r="B34">
        <v>14950</v>
      </c>
      <c r="C34">
        <v>0</v>
      </c>
      <c r="D34">
        <v>67</v>
      </c>
      <c r="E34" s="147">
        <v>709</v>
      </c>
      <c r="F34">
        <v>65.5</v>
      </c>
      <c r="G34">
        <v>65.5</v>
      </c>
      <c r="H34">
        <v>65.5</v>
      </c>
      <c r="I34">
        <v>65.5</v>
      </c>
      <c r="J34">
        <v>71.7</v>
      </c>
    </row>
    <row r="35" spans="1:10" x14ac:dyDescent="0.25">
      <c r="A35" s="147">
        <v>15000</v>
      </c>
      <c r="B35">
        <v>15000</v>
      </c>
      <c r="C35">
        <v>0</v>
      </c>
      <c r="D35">
        <v>618</v>
      </c>
      <c r="E35" s="147">
        <v>4467</v>
      </c>
      <c r="F35">
        <v>59</v>
      </c>
      <c r="G35">
        <v>86</v>
      </c>
      <c r="H35">
        <v>59</v>
      </c>
      <c r="I35">
        <v>71</v>
      </c>
      <c r="J35">
        <v>78.900000000000006</v>
      </c>
    </row>
    <row r="36" spans="1:10" x14ac:dyDescent="0.25">
      <c r="A36" s="147">
        <v>15050</v>
      </c>
      <c r="B36">
        <v>15050</v>
      </c>
      <c r="C36">
        <v>0</v>
      </c>
      <c r="D36">
        <v>0</v>
      </c>
      <c r="E36" s="147">
        <v>516</v>
      </c>
      <c r="F36">
        <v>0</v>
      </c>
      <c r="G36">
        <v>0</v>
      </c>
      <c r="H36">
        <v>0</v>
      </c>
      <c r="I36">
        <v>0</v>
      </c>
      <c r="J36">
        <v>86.8</v>
      </c>
    </row>
    <row r="37" spans="1:10" x14ac:dyDescent="0.25">
      <c r="A37" s="147">
        <v>15100</v>
      </c>
      <c r="B37">
        <v>15100</v>
      </c>
      <c r="C37">
        <v>0</v>
      </c>
      <c r="D37">
        <v>517</v>
      </c>
      <c r="E37" s="147">
        <v>1657</v>
      </c>
      <c r="F37">
        <v>73.5</v>
      </c>
      <c r="G37">
        <v>103.5</v>
      </c>
      <c r="H37">
        <v>73.5</v>
      </c>
      <c r="I37">
        <v>101</v>
      </c>
      <c r="J37">
        <v>95.5</v>
      </c>
    </row>
    <row r="38" spans="1:10" x14ac:dyDescent="0.25">
      <c r="A38" s="147">
        <v>15150</v>
      </c>
      <c r="B38">
        <v>15150</v>
      </c>
      <c r="C38">
        <v>0</v>
      </c>
      <c r="D38">
        <v>4</v>
      </c>
      <c r="E38" s="147">
        <v>405</v>
      </c>
      <c r="F38">
        <v>84</v>
      </c>
      <c r="G38">
        <v>92</v>
      </c>
      <c r="H38">
        <v>84</v>
      </c>
      <c r="I38">
        <v>92</v>
      </c>
      <c r="J38">
        <v>105</v>
      </c>
    </row>
    <row r="39" spans="1:10" x14ac:dyDescent="0.25">
      <c r="A39" s="147">
        <v>15200</v>
      </c>
      <c r="B39">
        <v>15200</v>
      </c>
      <c r="C39">
        <v>0</v>
      </c>
      <c r="D39">
        <v>57</v>
      </c>
      <c r="E39" s="147">
        <v>4393</v>
      </c>
      <c r="F39">
        <v>98</v>
      </c>
      <c r="G39">
        <v>121</v>
      </c>
      <c r="H39">
        <v>98</v>
      </c>
      <c r="I39">
        <v>109</v>
      </c>
      <c r="J39">
        <v>115.4</v>
      </c>
    </row>
    <row r="40" spans="1:10" x14ac:dyDescent="0.25">
      <c r="A40" s="147">
        <v>15250</v>
      </c>
      <c r="B40">
        <v>15250</v>
      </c>
      <c r="C40">
        <v>0</v>
      </c>
      <c r="D40">
        <v>1</v>
      </c>
      <c r="E40" s="147">
        <v>460</v>
      </c>
      <c r="F40">
        <v>120.5</v>
      </c>
      <c r="G40">
        <v>120.5</v>
      </c>
      <c r="H40">
        <v>120.5</v>
      </c>
      <c r="I40">
        <v>120.5</v>
      </c>
      <c r="J40">
        <v>126.8</v>
      </c>
    </row>
    <row r="41" spans="1:10" x14ac:dyDescent="0.25">
      <c r="A41" s="147">
        <v>15300</v>
      </c>
      <c r="B41">
        <v>15300</v>
      </c>
      <c r="C41">
        <v>0</v>
      </c>
      <c r="D41">
        <v>240</v>
      </c>
      <c r="E41" s="147">
        <v>7026</v>
      </c>
      <c r="F41">
        <v>115</v>
      </c>
      <c r="G41">
        <v>149.5</v>
      </c>
      <c r="H41">
        <v>103</v>
      </c>
      <c r="I41">
        <v>137</v>
      </c>
      <c r="J41">
        <v>139.19999999999999</v>
      </c>
    </row>
    <row r="42" spans="1:10" x14ac:dyDescent="0.25">
      <c r="A42" s="147">
        <v>15350</v>
      </c>
      <c r="B42">
        <v>15350</v>
      </c>
      <c r="C42">
        <v>0</v>
      </c>
      <c r="D42">
        <v>0</v>
      </c>
      <c r="E42" s="147">
        <v>12036</v>
      </c>
      <c r="F42">
        <v>0</v>
      </c>
      <c r="G42">
        <v>0</v>
      </c>
      <c r="H42">
        <v>0</v>
      </c>
      <c r="I42">
        <v>0</v>
      </c>
      <c r="J42">
        <v>152.69999999999999</v>
      </c>
    </row>
    <row r="43" spans="1:10" x14ac:dyDescent="0.25">
      <c r="A43" s="147">
        <v>15400</v>
      </c>
      <c r="B43">
        <v>15400</v>
      </c>
      <c r="C43">
        <v>0</v>
      </c>
      <c r="D43">
        <v>832</v>
      </c>
      <c r="E43" s="147">
        <v>3093</v>
      </c>
      <c r="F43">
        <v>133.5</v>
      </c>
      <c r="G43">
        <v>176</v>
      </c>
      <c r="H43">
        <v>131.5</v>
      </c>
      <c r="I43">
        <v>166</v>
      </c>
      <c r="J43">
        <v>167.3</v>
      </c>
    </row>
    <row r="44" spans="1:10" x14ac:dyDescent="0.25">
      <c r="A44" s="147">
        <v>15450</v>
      </c>
      <c r="B44">
        <v>15450</v>
      </c>
      <c r="C44">
        <v>0</v>
      </c>
      <c r="D44">
        <v>5</v>
      </c>
      <c r="E44" s="147">
        <v>836</v>
      </c>
      <c r="F44">
        <v>150</v>
      </c>
      <c r="G44">
        <v>178</v>
      </c>
      <c r="H44">
        <v>150</v>
      </c>
      <c r="I44">
        <v>178</v>
      </c>
      <c r="J44">
        <v>183.3</v>
      </c>
    </row>
    <row r="45" spans="1:10" x14ac:dyDescent="0.25">
      <c r="A45" s="147">
        <v>15500</v>
      </c>
      <c r="B45">
        <v>15500</v>
      </c>
      <c r="C45">
        <v>0</v>
      </c>
      <c r="D45">
        <v>407</v>
      </c>
      <c r="E45" s="147">
        <v>3657</v>
      </c>
      <c r="F45">
        <v>163</v>
      </c>
      <c r="G45">
        <v>210</v>
      </c>
      <c r="H45">
        <v>151.5</v>
      </c>
      <c r="I45">
        <v>200</v>
      </c>
      <c r="J45">
        <v>200.5</v>
      </c>
    </row>
    <row r="46" spans="1:10" x14ac:dyDescent="0.25">
      <c r="A46" s="147">
        <v>15550</v>
      </c>
      <c r="B46">
        <v>15550</v>
      </c>
      <c r="C46">
        <v>0</v>
      </c>
      <c r="D46">
        <v>22</v>
      </c>
      <c r="E46" s="147">
        <v>528</v>
      </c>
      <c r="F46">
        <v>180</v>
      </c>
      <c r="G46">
        <v>187</v>
      </c>
      <c r="H46">
        <v>180</v>
      </c>
      <c r="I46">
        <v>187</v>
      </c>
      <c r="J46">
        <v>219.1</v>
      </c>
    </row>
    <row r="47" spans="1:10" x14ac:dyDescent="0.25">
      <c r="A47" s="147">
        <v>15600</v>
      </c>
      <c r="B47">
        <v>15600</v>
      </c>
      <c r="C47">
        <v>0</v>
      </c>
      <c r="D47">
        <v>732</v>
      </c>
      <c r="E47" s="147">
        <v>3643</v>
      </c>
      <c r="F47">
        <v>200</v>
      </c>
      <c r="G47">
        <v>254</v>
      </c>
      <c r="H47">
        <v>183.5</v>
      </c>
      <c r="I47">
        <v>235</v>
      </c>
      <c r="J47">
        <v>239.3</v>
      </c>
    </row>
    <row r="48" spans="1:10" x14ac:dyDescent="0.25">
      <c r="A48" s="147">
        <v>15650</v>
      </c>
      <c r="B48">
        <v>15650</v>
      </c>
      <c r="C48">
        <v>0</v>
      </c>
      <c r="D48">
        <v>106</v>
      </c>
      <c r="E48" s="147">
        <v>1623</v>
      </c>
      <c r="F48">
        <v>218</v>
      </c>
      <c r="G48">
        <v>246</v>
      </c>
      <c r="H48">
        <v>218</v>
      </c>
      <c r="I48">
        <v>237</v>
      </c>
      <c r="J48">
        <v>261</v>
      </c>
    </row>
    <row r="49" spans="1:10" x14ac:dyDescent="0.25">
      <c r="A49" s="147">
        <v>15700</v>
      </c>
      <c r="B49">
        <v>15700</v>
      </c>
      <c r="C49">
        <v>0</v>
      </c>
      <c r="D49">
        <v>180</v>
      </c>
      <c r="E49" s="147">
        <v>20448</v>
      </c>
      <c r="F49">
        <v>224</v>
      </c>
      <c r="G49">
        <v>293</v>
      </c>
      <c r="H49">
        <v>223</v>
      </c>
      <c r="I49">
        <v>293</v>
      </c>
      <c r="J49">
        <v>284.3</v>
      </c>
    </row>
    <row r="50" spans="1:10" x14ac:dyDescent="0.25">
      <c r="A50" s="147">
        <v>15750</v>
      </c>
      <c r="B50">
        <v>15750</v>
      </c>
      <c r="C50">
        <v>0</v>
      </c>
      <c r="D50">
        <v>7</v>
      </c>
      <c r="E50" s="147">
        <v>717</v>
      </c>
      <c r="F50">
        <v>260</v>
      </c>
      <c r="G50">
        <v>315</v>
      </c>
      <c r="H50">
        <v>258</v>
      </c>
      <c r="I50">
        <v>297</v>
      </c>
      <c r="J50">
        <v>309.39999999999998</v>
      </c>
    </row>
    <row r="51" spans="1:10" x14ac:dyDescent="0.25">
      <c r="A51" s="147">
        <v>15800</v>
      </c>
      <c r="B51">
        <v>15800</v>
      </c>
      <c r="C51">
        <v>0</v>
      </c>
      <c r="D51">
        <v>56</v>
      </c>
      <c r="E51" s="147">
        <v>5775</v>
      </c>
      <c r="F51">
        <v>281</v>
      </c>
      <c r="G51">
        <v>345</v>
      </c>
      <c r="H51">
        <v>281</v>
      </c>
      <c r="I51">
        <v>338</v>
      </c>
      <c r="J51">
        <v>336.2</v>
      </c>
    </row>
    <row r="52" spans="1:10" x14ac:dyDescent="0.25">
      <c r="A52" s="147">
        <v>15850</v>
      </c>
      <c r="B52">
        <v>15850</v>
      </c>
      <c r="C52">
        <v>0</v>
      </c>
      <c r="D52">
        <v>42</v>
      </c>
      <c r="E52" s="147">
        <v>1874</v>
      </c>
      <c r="F52">
        <v>300</v>
      </c>
      <c r="G52">
        <v>344</v>
      </c>
      <c r="H52">
        <v>300</v>
      </c>
      <c r="I52">
        <v>344</v>
      </c>
      <c r="J52">
        <v>365.2</v>
      </c>
    </row>
    <row r="53" spans="1:10" x14ac:dyDescent="0.25">
      <c r="A53" s="147">
        <v>15900</v>
      </c>
      <c r="B53">
        <v>15900</v>
      </c>
      <c r="C53">
        <v>0</v>
      </c>
      <c r="D53">
        <v>136</v>
      </c>
      <c r="E53" s="147">
        <v>2956</v>
      </c>
      <c r="F53">
        <v>335</v>
      </c>
      <c r="G53">
        <v>403</v>
      </c>
      <c r="H53">
        <v>330</v>
      </c>
      <c r="I53">
        <v>372</v>
      </c>
      <c r="J53">
        <v>396.4</v>
      </c>
    </row>
    <row r="54" spans="1:10" x14ac:dyDescent="0.25">
      <c r="A54" s="147">
        <v>15950</v>
      </c>
      <c r="B54">
        <v>15950</v>
      </c>
      <c r="C54">
        <v>0</v>
      </c>
      <c r="D54">
        <v>0</v>
      </c>
      <c r="E54" s="147">
        <v>704</v>
      </c>
      <c r="F54">
        <v>0</v>
      </c>
      <c r="G54">
        <v>0</v>
      </c>
      <c r="H54">
        <v>0</v>
      </c>
      <c r="I54">
        <v>0</v>
      </c>
      <c r="J54">
        <v>429.5</v>
      </c>
    </row>
    <row r="55" spans="1:10" x14ac:dyDescent="0.25">
      <c r="A55" s="147">
        <v>16000</v>
      </c>
      <c r="B55">
        <v>16000</v>
      </c>
      <c r="C55">
        <v>0</v>
      </c>
      <c r="D55">
        <v>119</v>
      </c>
      <c r="E55" s="147">
        <v>4584</v>
      </c>
      <c r="F55">
        <v>412</v>
      </c>
      <c r="G55">
        <v>482</v>
      </c>
      <c r="H55">
        <v>385</v>
      </c>
      <c r="I55">
        <v>475</v>
      </c>
      <c r="J55">
        <v>464.2</v>
      </c>
    </row>
    <row r="56" spans="1:10" x14ac:dyDescent="0.25">
      <c r="A56" s="147">
        <v>16050</v>
      </c>
      <c r="B56">
        <v>16050</v>
      </c>
      <c r="C56">
        <v>0</v>
      </c>
      <c r="D56">
        <v>1</v>
      </c>
      <c r="E56" s="147">
        <v>331</v>
      </c>
      <c r="F56">
        <v>475</v>
      </c>
      <c r="G56">
        <v>475</v>
      </c>
      <c r="H56">
        <v>475</v>
      </c>
      <c r="I56">
        <v>475</v>
      </c>
      <c r="J56">
        <v>500.4</v>
      </c>
    </row>
    <row r="57" spans="1:10" x14ac:dyDescent="0.25">
      <c r="A57" s="147">
        <v>16100</v>
      </c>
      <c r="B57">
        <v>16100</v>
      </c>
      <c r="C57">
        <v>0</v>
      </c>
      <c r="D57">
        <v>2</v>
      </c>
      <c r="E57" s="147">
        <v>516</v>
      </c>
      <c r="F57">
        <v>552</v>
      </c>
      <c r="G57">
        <v>552</v>
      </c>
      <c r="H57">
        <v>552</v>
      </c>
      <c r="I57">
        <v>552</v>
      </c>
      <c r="J57">
        <v>538.20000000000005</v>
      </c>
    </row>
    <row r="58" spans="1:10" x14ac:dyDescent="0.25">
      <c r="A58" s="147">
        <v>16150</v>
      </c>
      <c r="B58">
        <v>16150</v>
      </c>
      <c r="C58">
        <v>0</v>
      </c>
      <c r="D58">
        <v>0</v>
      </c>
      <c r="E58" s="147">
        <v>1357</v>
      </c>
      <c r="F58">
        <v>0</v>
      </c>
      <c r="G58">
        <v>0</v>
      </c>
      <c r="H58">
        <v>0</v>
      </c>
      <c r="I58">
        <v>0</v>
      </c>
      <c r="J58">
        <v>577.5</v>
      </c>
    </row>
    <row r="59" spans="1:10" x14ac:dyDescent="0.25">
      <c r="A59" s="147">
        <v>16200</v>
      </c>
      <c r="B59">
        <v>16200</v>
      </c>
      <c r="C59">
        <v>0</v>
      </c>
      <c r="D59">
        <v>83</v>
      </c>
      <c r="E59" s="147">
        <v>324</v>
      </c>
      <c r="F59">
        <v>600</v>
      </c>
      <c r="G59">
        <v>600</v>
      </c>
      <c r="H59">
        <v>597</v>
      </c>
      <c r="I59">
        <v>597</v>
      </c>
      <c r="J59">
        <v>618.5</v>
      </c>
    </row>
    <row r="60" spans="1:10" x14ac:dyDescent="0.25">
      <c r="A60" s="147">
        <v>16250</v>
      </c>
      <c r="B60">
        <v>16250</v>
      </c>
      <c r="C60">
        <v>0</v>
      </c>
      <c r="D60">
        <v>0</v>
      </c>
      <c r="E60" s="147">
        <v>123</v>
      </c>
      <c r="F60">
        <v>0</v>
      </c>
      <c r="G60">
        <v>0</v>
      </c>
      <c r="H60">
        <v>0</v>
      </c>
      <c r="I60">
        <v>0</v>
      </c>
      <c r="J60">
        <v>660.9</v>
      </c>
    </row>
    <row r="61" spans="1:10" x14ac:dyDescent="0.25">
      <c r="A61" s="147">
        <v>16300</v>
      </c>
      <c r="B61">
        <v>16300</v>
      </c>
      <c r="C61">
        <v>0</v>
      </c>
      <c r="D61">
        <v>56</v>
      </c>
      <c r="E61" s="147">
        <v>137</v>
      </c>
      <c r="F61">
        <v>625</v>
      </c>
      <c r="G61">
        <v>665</v>
      </c>
      <c r="H61">
        <v>625</v>
      </c>
      <c r="I61">
        <v>665</v>
      </c>
      <c r="J61">
        <v>704.7</v>
      </c>
    </row>
    <row r="62" spans="1:10" x14ac:dyDescent="0.25">
      <c r="A62" s="147">
        <v>16350</v>
      </c>
      <c r="B62">
        <v>16350</v>
      </c>
      <c r="C62">
        <v>0</v>
      </c>
      <c r="D62">
        <v>0</v>
      </c>
      <c r="E62" s="147">
        <v>118</v>
      </c>
      <c r="F62">
        <v>0</v>
      </c>
      <c r="G62">
        <v>0</v>
      </c>
      <c r="H62">
        <v>0</v>
      </c>
      <c r="I62">
        <v>0</v>
      </c>
      <c r="J62">
        <v>749.7</v>
      </c>
    </row>
    <row r="63" spans="1:10" x14ac:dyDescent="0.25">
      <c r="A63" s="147">
        <v>16400</v>
      </c>
      <c r="B63">
        <v>16400</v>
      </c>
      <c r="C63">
        <v>0</v>
      </c>
      <c r="D63">
        <v>0</v>
      </c>
      <c r="E63" s="147">
        <v>82</v>
      </c>
      <c r="F63">
        <v>0</v>
      </c>
      <c r="G63">
        <v>0</v>
      </c>
      <c r="H63">
        <v>0</v>
      </c>
      <c r="I63">
        <v>0</v>
      </c>
      <c r="J63">
        <v>795.6</v>
      </c>
    </row>
    <row r="64" spans="1:10" x14ac:dyDescent="0.25">
      <c r="A64" s="147">
        <v>16450</v>
      </c>
      <c r="B64">
        <v>16450</v>
      </c>
      <c r="C64">
        <v>0</v>
      </c>
      <c r="D64">
        <v>0</v>
      </c>
      <c r="E64" s="147">
        <v>61</v>
      </c>
      <c r="F64">
        <v>0</v>
      </c>
      <c r="G64">
        <v>0</v>
      </c>
      <c r="H64">
        <v>0</v>
      </c>
      <c r="I64">
        <v>0</v>
      </c>
      <c r="J64">
        <v>842.2</v>
      </c>
    </row>
    <row r="65" spans="1:10" x14ac:dyDescent="0.25">
      <c r="A65" s="147">
        <v>16500</v>
      </c>
      <c r="B65">
        <v>16500</v>
      </c>
      <c r="C65">
        <v>0</v>
      </c>
      <c r="D65">
        <v>0</v>
      </c>
      <c r="E65" s="147">
        <v>66</v>
      </c>
      <c r="F65">
        <v>0</v>
      </c>
      <c r="G65">
        <v>0</v>
      </c>
      <c r="H65">
        <v>0</v>
      </c>
      <c r="I65">
        <v>0</v>
      </c>
      <c r="J65">
        <v>889.3</v>
      </c>
    </row>
    <row r="66" spans="1:10" x14ac:dyDescent="0.25">
      <c r="A66" s="147">
        <v>16550</v>
      </c>
      <c r="B66">
        <v>16550</v>
      </c>
      <c r="C66">
        <v>0</v>
      </c>
      <c r="D66">
        <v>0</v>
      </c>
      <c r="E66" s="147">
        <v>1</v>
      </c>
      <c r="F66">
        <v>0</v>
      </c>
      <c r="G66">
        <v>0</v>
      </c>
      <c r="H66">
        <v>0</v>
      </c>
      <c r="I66">
        <v>0</v>
      </c>
      <c r="J66">
        <v>937</v>
      </c>
    </row>
    <row r="67" spans="1:10" x14ac:dyDescent="0.25">
      <c r="A67" s="147">
        <v>16600</v>
      </c>
      <c r="B67">
        <v>16600</v>
      </c>
      <c r="C67">
        <v>0</v>
      </c>
      <c r="D67">
        <v>0</v>
      </c>
      <c r="E67" s="147">
        <v>28</v>
      </c>
      <c r="F67">
        <v>0</v>
      </c>
      <c r="G67">
        <v>0</v>
      </c>
      <c r="H67">
        <v>0</v>
      </c>
      <c r="I67">
        <v>0</v>
      </c>
      <c r="J67">
        <v>984.9</v>
      </c>
    </row>
    <row r="68" spans="1:10" x14ac:dyDescent="0.25">
      <c r="A68" s="147">
        <v>16650</v>
      </c>
      <c r="B68">
        <v>16650</v>
      </c>
      <c r="C68">
        <v>0</v>
      </c>
      <c r="D68">
        <v>0</v>
      </c>
      <c r="E68" s="147">
        <v>0</v>
      </c>
      <c r="F68">
        <v>0</v>
      </c>
      <c r="G68">
        <v>0</v>
      </c>
      <c r="H68">
        <v>0</v>
      </c>
      <c r="I68">
        <v>0</v>
      </c>
      <c r="J68">
        <v>1033.2</v>
      </c>
    </row>
    <row r="69" spans="1:10" x14ac:dyDescent="0.25">
      <c r="A69" s="147">
        <v>16700</v>
      </c>
      <c r="B69">
        <v>16700</v>
      </c>
      <c r="C69">
        <v>0</v>
      </c>
      <c r="D69">
        <v>0</v>
      </c>
      <c r="E69" s="147">
        <v>3</v>
      </c>
      <c r="F69">
        <v>0</v>
      </c>
      <c r="G69">
        <v>0</v>
      </c>
      <c r="H69">
        <v>0</v>
      </c>
      <c r="I69">
        <v>0</v>
      </c>
      <c r="J69">
        <v>1081.7</v>
      </c>
    </row>
    <row r="70" spans="1:10" x14ac:dyDescent="0.25">
      <c r="A70" s="147">
        <v>16750</v>
      </c>
      <c r="B70">
        <v>16750</v>
      </c>
      <c r="C70">
        <v>0</v>
      </c>
      <c r="D70">
        <v>0</v>
      </c>
      <c r="E70" s="147">
        <v>6</v>
      </c>
      <c r="F70">
        <v>0</v>
      </c>
      <c r="G70">
        <v>0</v>
      </c>
      <c r="H70">
        <v>0</v>
      </c>
      <c r="I70">
        <v>0</v>
      </c>
      <c r="J70">
        <v>1130.4000000000001</v>
      </c>
    </row>
    <row r="71" spans="1:10" x14ac:dyDescent="0.25">
      <c r="A71" s="147">
        <v>16800</v>
      </c>
      <c r="B71">
        <v>16800</v>
      </c>
      <c r="C71">
        <v>0</v>
      </c>
      <c r="D71">
        <v>0</v>
      </c>
      <c r="E71" s="147">
        <v>5</v>
      </c>
      <c r="F71">
        <v>0</v>
      </c>
      <c r="G71">
        <v>0</v>
      </c>
      <c r="H71">
        <v>0</v>
      </c>
      <c r="I71">
        <v>0</v>
      </c>
      <c r="J71">
        <v>1179.3</v>
      </c>
    </row>
    <row r="72" spans="1:10" x14ac:dyDescent="0.25">
      <c r="A72" s="147">
        <v>16850</v>
      </c>
      <c r="B72">
        <v>16850</v>
      </c>
      <c r="C72">
        <v>0</v>
      </c>
      <c r="D72">
        <v>0</v>
      </c>
      <c r="E72" s="147">
        <v>0</v>
      </c>
      <c r="F72">
        <v>0</v>
      </c>
      <c r="G72">
        <v>0</v>
      </c>
      <c r="H72">
        <v>0</v>
      </c>
      <c r="I72">
        <v>0</v>
      </c>
      <c r="J72">
        <v>1228.4000000000001</v>
      </c>
    </row>
    <row r="73" spans="1:10" x14ac:dyDescent="0.25">
      <c r="A73" s="147">
        <v>16900</v>
      </c>
      <c r="B73">
        <v>16900</v>
      </c>
      <c r="C73">
        <v>0</v>
      </c>
      <c r="D73">
        <v>0</v>
      </c>
      <c r="E73" s="147">
        <v>15</v>
      </c>
      <c r="F73">
        <v>0</v>
      </c>
      <c r="G73">
        <v>0</v>
      </c>
      <c r="H73">
        <v>0</v>
      </c>
      <c r="I73">
        <v>0</v>
      </c>
      <c r="J73">
        <v>1277.5</v>
      </c>
    </row>
    <row r="74" spans="1:10" x14ac:dyDescent="0.25">
      <c r="A74" s="147">
        <v>16950</v>
      </c>
      <c r="B74">
        <v>16950</v>
      </c>
      <c r="C74">
        <v>0</v>
      </c>
      <c r="D74">
        <v>0</v>
      </c>
      <c r="E74" s="147">
        <v>4</v>
      </c>
      <c r="F74">
        <v>0</v>
      </c>
      <c r="G74">
        <v>0</v>
      </c>
      <c r="H74">
        <v>0</v>
      </c>
      <c r="I74">
        <v>0</v>
      </c>
      <c r="J74">
        <v>1326.8</v>
      </c>
    </row>
    <row r="75" spans="1:10" x14ac:dyDescent="0.25">
      <c r="A75" s="147">
        <v>17000</v>
      </c>
      <c r="B75">
        <v>17000</v>
      </c>
      <c r="C75">
        <v>0</v>
      </c>
      <c r="D75">
        <v>0</v>
      </c>
      <c r="E75" s="147">
        <v>6</v>
      </c>
      <c r="F75">
        <v>0</v>
      </c>
      <c r="G75">
        <v>0</v>
      </c>
      <c r="H75">
        <v>0</v>
      </c>
      <c r="I75">
        <v>0</v>
      </c>
      <c r="J75">
        <v>1376.1</v>
      </c>
    </row>
    <row r="76" spans="1:10" x14ac:dyDescent="0.25">
      <c r="A76" s="147">
        <v>17050</v>
      </c>
      <c r="B76">
        <v>17050</v>
      </c>
      <c r="C76">
        <v>0</v>
      </c>
      <c r="D76">
        <v>0</v>
      </c>
      <c r="E76" s="147">
        <v>0</v>
      </c>
      <c r="F76">
        <v>0</v>
      </c>
      <c r="G76">
        <v>0</v>
      </c>
      <c r="H76">
        <v>0</v>
      </c>
      <c r="I76">
        <v>0</v>
      </c>
      <c r="J76">
        <v>1425.6</v>
      </c>
    </row>
    <row r="77" spans="1:10" x14ac:dyDescent="0.25">
      <c r="A77" s="147">
        <v>17100</v>
      </c>
      <c r="B77">
        <v>17100</v>
      </c>
      <c r="C77">
        <v>0</v>
      </c>
      <c r="D77">
        <v>1</v>
      </c>
      <c r="E77" s="147">
        <v>4</v>
      </c>
      <c r="F77">
        <v>1367</v>
      </c>
      <c r="G77">
        <v>1367</v>
      </c>
      <c r="H77">
        <v>1367</v>
      </c>
      <c r="I77">
        <v>1367</v>
      </c>
      <c r="J77">
        <v>1475.1</v>
      </c>
    </row>
    <row r="78" spans="1:10" x14ac:dyDescent="0.25">
      <c r="A78" s="147">
        <v>17150</v>
      </c>
      <c r="B78">
        <v>17150</v>
      </c>
      <c r="C78">
        <v>0</v>
      </c>
      <c r="D78">
        <v>0</v>
      </c>
      <c r="E78" s="147">
        <v>0</v>
      </c>
      <c r="F78">
        <v>0</v>
      </c>
      <c r="G78">
        <v>0</v>
      </c>
      <c r="H78">
        <v>0</v>
      </c>
      <c r="I78">
        <v>0</v>
      </c>
      <c r="J78">
        <v>1524.6</v>
      </c>
    </row>
    <row r="79" spans="1:10" x14ac:dyDescent="0.25">
      <c r="A79" s="147">
        <v>17200</v>
      </c>
      <c r="B79">
        <v>17200</v>
      </c>
      <c r="C79">
        <v>0</v>
      </c>
      <c r="D79">
        <v>0</v>
      </c>
      <c r="E79" s="147">
        <v>10</v>
      </c>
      <c r="F79">
        <v>0</v>
      </c>
      <c r="G79">
        <v>0</v>
      </c>
      <c r="H79">
        <v>0</v>
      </c>
      <c r="I79">
        <v>0</v>
      </c>
      <c r="J79">
        <v>1574.2</v>
      </c>
    </row>
    <row r="80" spans="1:10" x14ac:dyDescent="0.25">
      <c r="A80" s="147">
        <v>17250</v>
      </c>
      <c r="B80">
        <v>17250</v>
      </c>
      <c r="C80">
        <v>0</v>
      </c>
      <c r="D80">
        <v>0</v>
      </c>
      <c r="E80" s="147">
        <v>0</v>
      </c>
      <c r="F80">
        <v>0</v>
      </c>
      <c r="G80">
        <v>0</v>
      </c>
      <c r="H80">
        <v>0</v>
      </c>
      <c r="I80">
        <v>0</v>
      </c>
      <c r="J80">
        <v>1623.9</v>
      </c>
    </row>
    <row r="81" spans="1:10" x14ac:dyDescent="0.25">
      <c r="A81" s="147">
        <v>17300</v>
      </c>
      <c r="B81">
        <v>17300</v>
      </c>
      <c r="C81">
        <v>0</v>
      </c>
      <c r="D81">
        <v>0</v>
      </c>
      <c r="E81" s="147">
        <v>2</v>
      </c>
      <c r="F81">
        <v>0</v>
      </c>
      <c r="G81">
        <v>0</v>
      </c>
      <c r="H81">
        <v>0</v>
      </c>
      <c r="I81">
        <v>0</v>
      </c>
      <c r="J81">
        <v>1673.5</v>
      </c>
    </row>
    <row r="82" spans="1:10" x14ac:dyDescent="0.25">
      <c r="A82" s="147">
        <v>17350</v>
      </c>
      <c r="B82">
        <v>17350</v>
      </c>
      <c r="C82">
        <v>0</v>
      </c>
      <c r="D82">
        <v>0</v>
      </c>
      <c r="E82" s="147">
        <v>2</v>
      </c>
      <c r="F82">
        <v>0</v>
      </c>
      <c r="G82">
        <v>0</v>
      </c>
      <c r="H82">
        <v>0</v>
      </c>
      <c r="I82">
        <v>0</v>
      </c>
      <c r="J82">
        <v>1723.2</v>
      </c>
    </row>
    <row r="83" spans="1:10" x14ac:dyDescent="0.25">
      <c r="A83" s="147">
        <v>17400</v>
      </c>
      <c r="B83">
        <v>17400</v>
      </c>
      <c r="C83">
        <v>0</v>
      </c>
      <c r="D83">
        <v>0</v>
      </c>
      <c r="E83" s="147">
        <v>10</v>
      </c>
      <c r="F83">
        <v>0</v>
      </c>
      <c r="G83">
        <v>0</v>
      </c>
      <c r="H83">
        <v>0</v>
      </c>
      <c r="I83">
        <v>0</v>
      </c>
      <c r="J83">
        <v>1772.9</v>
      </c>
    </row>
    <row r="84" spans="1:10" x14ac:dyDescent="0.25">
      <c r="A84" s="147">
        <v>17450</v>
      </c>
      <c r="B84">
        <v>17450</v>
      </c>
      <c r="C84">
        <v>0</v>
      </c>
      <c r="D84">
        <v>0</v>
      </c>
      <c r="E84" s="147">
        <v>2</v>
      </c>
      <c r="F84">
        <v>0</v>
      </c>
      <c r="G84">
        <v>0</v>
      </c>
      <c r="H84">
        <v>0</v>
      </c>
      <c r="I84">
        <v>0</v>
      </c>
      <c r="J84">
        <v>1822.7</v>
      </c>
    </row>
    <row r="85" spans="1:10" x14ac:dyDescent="0.25">
      <c r="A85" s="147">
        <v>17500</v>
      </c>
      <c r="B85">
        <v>17500</v>
      </c>
      <c r="C85">
        <v>0</v>
      </c>
      <c r="D85">
        <v>0</v>
      </c>
      <c r="E85" s="147">
        <v>0</v>
      </c>
      <c r="F85">
        <v>0</v>
      </c>
      <c r="G85">
        <v>0</v>
      </c>
      <c r="H85">
        <v>0</v>
      </c>
      <c r="I85">
        <v>0</v>
      </c>
      <c r="J85">
        <v>1872.4</v>
      </c>
    </row>
    <row r="86" spans="1:10" x14ac:dyDescent="0.25">
      <c r="A86" s="147">
        <v>17550</v>
      </c>
      <c r="B86">
        <v>17550</v>
      </c>
      <c r="C86">
        <v>0</v>
      </c>
      <c r="D86">
        <v>0</v>
      </c>
      <c r="E86" s="147">
        <v>0</v>
      </c>
      <c r="F86">
        <v>0</v>
      </c>
      <c r="G86">
        <v>0</v>
      </c>
      <c r="H86">
        <v>0</v>
      </c>
      <c r="I86">
        <v>0</v>
      </c>
      <c r="J86">
        <v>1922.2</v>
      </c>
    </row>
    <row r="87" spans="1:10" x14ac:dyDescent="0.25">
      <c r="A87" s="147">
        <v>17600</v>
      </c>
      <c r="B87">
        <v>17600</v>
      </c>
      <c r="C87">
        <v>0</v>
      </c>
      <c r="D87">
        <v>0</v>
      </c>
      <c r="E87" s="147">
        <v>3</v>
      </c>
      <c r="F87">
        <v>0</v>
      </c>
      <c r="G87">
        <v>0</v>
      </c>
      <c r="H87">
        <v>0</v>
      </c>
      <c r="I87">
        <v>0</v>
      </c>
      <c r="J87">
        <v>1972</v>
      </c>
    </row>
    <row r="88" spans="1:10" x14ac:dyDescent="0.25">
      <c r="A88" s="147">
        <v>17650</v>
      </c>
      <c r="B88">
        <v>17650</v>
      </c>
      <c r="C88">
        <v>0</v>
      </c>
      <c r="D88">
        <v>0</v>
      </c>
      <c r="E88" s="147">
        <v>0</v>
      </c>
      <c r="F88">
        <v>0</v>
      </c>
      <c r="G88">
        <v>0</v>
      </c>
      <c r="H88">
        <v>0</v>
      </c>
      <c r="I88">
        <v>0</v>
      </c>
      <c r="J88">
        <v>2021.8</v>
      </c>
    </row>
    <row r="89" spans="1:10" x14ac:dyDescent="0.25">
      <c r="A89" s="147">
        <v>17700</v>
      </c>
      <c r="B89">
        <v>17700</v>
      </c>
      <c r="C89">
        <v>0</v>
      </c>
      <c r="D89">
        <v>0</v>
      </c>
      <c r="E89" s="147">
        <v>1</v>
      </c>
      <c r="F89">
        <v>0</v>
      </c>
      <c r="G89">
        <v>0</v>
      </c>
      <c r="H89">
        <v>0</v>
      </c>
      <c r="I89">
        <v>0</v>
      </c>
      <c r="J89">
        <v>2071.6</v>
      </c>
    </row>
    <row r="90" spans="1:10" x14ac:dyDescent="0.25">
      <c r="A90" s="147">
        <v>17750</v>
      </c>
      <c r="B90">
        <v>17750</v>
      </c>
      <c r="C90">
        <v>0</v>
      </c>
      <c r="D90">
        <v>0</v>
      </c>
      <c r="E90" s="147">
        <v>0</v>
      </c>
      <c r="F90">
        <v>0</v>
      </c>
      <c r="G90">
        <v>0</v>
      </c>
      <c r="H90">
        <v>0</v>
      </c>
      <c r="I90">
        <v>0</v>
      </c>
      <c r="J90">
        <v>2121.4</v>
      </c>
    </row>
    <row r="91" spans="1:10" x14ac:dyDescent="0.25">
      <c r="A91" s="147">
        <v>17800</v>
      </c>
      <c r="B91">
        <v>17800</v>
      </c>
      <c r="C91">
        <v>0</v>
      </c>
      <c r="D91">
        <v>0</v>
      </c>
      <c r="E91" s="147">
        <v>10</v>
      </c>
      <c r="F91">
        <v>0</v>
      </c>
      <c r="G91">
        <v>0</v>
      </c>
      <c r="H91">
        <v>0</v>
      </c>
      <c r="I91">
        <v>0</v>
      </c>
      <c r="J91">
        <v>2171.1999999999998</v>
      </c>
    </row>
    <row r="92" spans="1:10" x14ac:dyDescent="0.25">
      <c r="A92" s="147">
        <v>17850</v>
      </c>
      <c r="B92">
        <v>17850</v>
      </c>
      <c r="C92">
        <v>0</v>
      </c>
      <c r="D92">
        <v>0</v>
      </c>
      <c r="E92" s="147">
        <v>0</v>
      </c>
      <c r="F92">
        <v>0</v>
      </c>
      <c r="G92">
        <v>0</v>
      </c>
      <c r="H92">
        <v>0</v>
      </c>
      <c r="I92">
        <v>0</v>
      </c>
      <c r="J92">
        <v>2221</v>
      </c>
    </row>
    <row r="93" spans="1:10" x14ac:dyDescent="0.25">
      <c r="A93" s="147">
        <v>17900</v>
      </c>
      <c r="B93">
        <v>17900</v>
      </c>
      <c r="C93">
        <v>0</v>
      </c>
      <c r="D93">
        <v>0</v>
      </c>
      <c r="E93" s="147">
        <v>0</v>
      </c>
      <c r="F93">
        <v>0</v>
      </c>
      <c r="G93">
        <v>0</v>
      </c>
      <c r="H93">
        <v>0</v>
      </c>
      <c r="I93">
        <v>0</v>
      </c>
      <c r="J93">
        <v>2270.8000000000002</v>
      </c>
    </row>
    <row r="94" spans="1:10" x14ac:dyDescent="0.25">
      <c r="A94" s="147">
        <v>17950</v>
      </c>
      <c r="B94">
        <v>17950</v>
      </c>
      <c r="C94">
        <v>0</v>
      </c>
      <c r="D94">
        <v>0</v>
      </c>
      <c r="E94" s="147">
        <v>0</v>
      </c>
      <c r="F94">
        <v>0</v>
      </c>
      <c r="G94">
        <v>0</v>
      </c>
      <c r="H94">
        <v>0</v>
      </c>
      <c r="I94">
        <v>0</v>
      </c>
      <c r="J94">
        <v>2320.6</v>
      </c>
    </row>
    <row r="95" spans="1:10" x14ac:dyDescent="0.25">
      <c r="A95" t="s">
        <v>145</v>
      </c>
      <c r="B95">
        <v>18000</v>
      </c>
      <c r="C95">
        <v>0</v>
      </c>
      <c r="D95">
        <v>0</v>
      </c>
      <c r="E95">
        <v>110</v>
      </c>
      <c r="F95">
        <v>0</v>
      </c>
      <c r="G95">
        <v>0</v>
      </c>
      <c r="H95">
        <v>0</v>
      </c>
      <c r="I95">
        <v>0</v>
      </c>
      <c r="J95">
        <v>2370.4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8407B-0B99-4523-B5AF-0DBFB7BE7B8D}">
  <sheetPr codeName="Tabelle4"/>
  <dimension ref="A1:J95"/>
  <sheetViews>
    <sheetView workbookViewId="0"/>
  </sheetViews>
  <sheetFormatPr baseColWidth="10" defaultColWidth="9.140625" defaultRowHeight="15" x14ac:dyDescent="0.25"/>
  <sheetData>
    <row r="1" spans="1:10" x14ac:dyDescent="0.25">
      <c r="A1" s="150" t="s">
        <v>801</v>
      </c>
      <c r="B1" s="150" t="s">
        <v>802</v>
      </c>
      <c r="C1" s="150" t="s">
        <v>803</v>
      </c>
      <c r="D1" s="150" t="s">
        <v>804</v>
      </c>
      <c r="E1" s="150" t="s">
        <v>805</v>
      </c>
      <c r="F1" s="150" t="s">
        <v>806</v>
      </c>
      <c r="G1" s="150" t="s">
        <v>807</v>
      </c>
      <c r="H1" s="150" t="s">
        <v>808</v>
      </c>
      <c r="I1" s="150" t="s">
        <v>809</v>
      </c>
      <c r="J1" s="150" t="s">
        <v>810</v>
      </c>
    </row>
    <row r="2" spans="1:10" x14ac:dyDescent="0.25">
      <c r="A2" s="147">
        <v>11000</v>
      </c>
      <c r="B2">
        <v>11000</v>
      </c>
      <c r="C2">
        <v>0</v>
      </c>
      <c r="D2">
        <v>0</v>
      </c>
      <c r="E2" s="147">
        <v>0</v>
      </c>
      <c r="F2">
        <v>0</v>
      </c>
      <c r="G2">
        <v>0</v>
      </c>
      <c r="H2">
        <v>0</v>
      </c>
      <c r="I2">
        <v>0</v>
      </c>
      <c r="J2">
        <v>4817.2</v>
      </c>
    </row>
    <row r="3" spans="1:10" x14ac:dyDescent="0.25">
      <c r="A3" s="147">
        <v>11200</v>
      </c>
      <c r="B3">
        <v>11200</v>
      </c>
      <c r="C3">
        <v>0</v>
      </c>
      <c r="D3">
        <v>0</v>
      </c>
      <c r="E3" s="147">
        <v>0</v>
      </c>
      <c r="F3">
        <v>0</v>
      </c>
      <c r="G3">
        <v>0</v>
      </c>
      <c r="H3">
        <v>0</v>
      </c>
      <c r="I3">
        <v>0</v>
      </c>
      <c r="J3">
        <v>4618</v>
      </c>
    </row>
    <row r="4" spans="1:10" x14ac:dyDescent="0.25">
      <c r="A4" s="147">
        <v>11400</v>
      </c>
      <c r="B4">
        <v>11400</v>
      </c>
      <c r="C4">
        <v>0</v>
      </c>
      <c r="D4">
        <v>0</v>
      </c>
      <c r="E4" s="147">
        <v>20</v>
      </c>
      <c r="F4">
        <v>0</v>
      </c>
      <c r="G4">
        <v>0</v>
      </c>
      <c r="H4">
        <v>0</v>
      </c>
      <c r="I4">
        <v>0</v>
      </c>
      <c r="J4">
        <v>4418.8</v>
      </c>
    </row>
    <row r="5" spans="1:10" x14ac:dyDescent="0.25">
      <c r="A5" s="147">
        <v>11600</v>
      </c>
      <c r="B5">
        <v>11600</v>
      </c>
      <c r="C5">
        <v>0</v>
      </c>
      <c r="D5">
        <v>0</v>
      </c>
      <c r="E5" s="147">
        <v>0</v>
      </c>
      <c r="F5">
        <v>0</v>
      </c>
      <c r="G5">
        <v>0</v>
      </c>
      <c r="H5">
        <v>0</v>
      </c>
      <c r="I5">
        <v>0</v>
      </c>
      <c r="J5">
        <v>4219.6000000000004</v>
      </c>
    </row>
    <row r="6" spans="1:10" x14ac:dyDescent="0.25">
      <c r="A6" s="147">
        <v>11800</v>
      </c>
      <c r="B6">
        <v>11800</v>
      </c>
      <c r="C6">
        <v>0</v>
      </c>
      <c r="D6">
        <v>0</v>
      </c>
      <c r="E6" s="147">
        <v>0</v>
      </c>
      <c r="F6">
        <v>0</v>
      </c>
      <c r="G6">
        <v>0</v>
      </c>
      <c r="H6">
        <v>0</v>
      </c>
      <c r="I6">
        <v>0</v>
      </c>
      <c r="J6">
        <v>4020.5</v>
      </c>
    </row>
    <row r="7" spans="1:10" x14ac:dyDescent="0.25">
      <c r="A7" s="147">
        <v>12000</v>
      </c>
      <c r="B7">
        <v>12000</v>
      </c>
      <c r="C7">
        <v>0</v>
      </c>
      <c r="D7">
        <v>0</v>
      </c>
      <c r="E7" s="147">
        <v>33</v>
      </c>
      <c r="F7">
        <v>0</v>
      </c>
      <c r="G7">
        <v>0</v>
      </c>
      <c r="H7">
        <v>0</v>
      </c>
      <c r="I7">
        <v>0</v>
      </c>
      <c r="J7">
        <v>3821.4</v>
      </c>
    </row>
    <row r="8" spans="1:10" x14ac:dyDescent="0.25">
      <c r="A8" s="147">
        <v>12200</v>
      </c>
      <c r="B8">
        <v>12200</v>
      </c>
      <c r="C8">
        <v>0</v>
      </c>
      <c r="D8">
        <v>0</v>
      </c>
      <c r="E8" s="147">
        <v>10</v>
      </c>
      <c r="F8">
        <v>0</v>
      </c>
      <c r="G8">
        <v>0</v>
      </c>
      <c r="H8">
        <v>0</v>
      </c>
      <c r="I8">
        <v>0</v>
      </c>
      <c r="J8">
        <v>3622.4</v>
      </c>
    </row>
    <row r="9" spans="1:10" x14ac:dyDescent="0.25">
      <c r="A9" s="147">
        <v>12400</v>
      </c>
      <c r="B9">
        <v>12400</v>
      </c>
      <c r="C9">
        <v>0</v>
      </c>
      <c r="D9">
        <v>0</v>
      </c>
      <c r="E9" s="147">
        <v>49</v>
      </c>
      <c r="F9">
        <v>0</v>
      </c>
      <c r="G9">
        <v>0</v>
      </c>
      <c r="H9">
        <v>0</v>
      </c>
      <c r="I9">
        <v>0</v>
      </c>
      <c r="J9">
        <v>3423.5</v>
      </c>
    </row>
    <row r="10" spans="1:10" x14ac:dyDescent="0.25">
      <c r="A10" s="147">
        <v>12600</v>
      </c>
      <c r="B10">
        <v>12600</v>
      </c>
      <c r="C10">
        <v>0</v>
      </c>
      <c r="D10">
        <v>0</v>
      </c>
      <c r="E10" s="147">
        <v>0</v>
      </c>
      <c r="F10">
        <v>0</v>
      </c>
      <c r="G10">
        <v>0</v>
      </c>
      <c r="H10">
        <v>0</v>
      </c>
      <c r="I10">
        <v>0</v>
      </c>
      <c r="J10">
        <v>3224.6</v>
      </c>
    </row>
    <row r="11" spans="1:10" x14ac:dyDescent="0.25">
      <c r="A11" s="147">
        <v>12800</v>
      </c>
      <c r="B11">
        <v>12800</v>
      </c>
      <c r="C11">
        <v>0</v>
      </c>
      <c r="D11">
        <v>11</v>
      </c>
      <c r="E11" s="147">
        <v>11</v>
      </c>
      <c r="F11">
        <v>3019</v>
      </c>
      <c r="G11">
        <v>3019</v>
      </c>
      <c r="H11">
        <v>3003</v>
      </c>
      <c r="I11">
        <v>3003</v>
      </c>
      <c r="J11">
        <v>3025.9</v>
      </c>
    </row>
    <row r="12" spans="1:10" x14ac:dyDescent="0.25">
      <c r="A12" s="147">
        <v>13000</v>
      </c>
      <c r="B12">
        <v>13000</v>
      </c>
      <c r="C12">
        <v>0</v>
      </c>
      <c r="D12">
        <v>0</v>
      </c>
      <c r="E12" s="147">
        <v>192</v>
      </c>
      <c r="F12">
        <v>0</v>
      </c>
      <c r="G12">
        <v>0</v>
      </c>
      <c r="H12">
        <v>0</v>
      </c>
      <c r="I12">
        <v>0</v>
      </c>
      <c r="J12">
        <v>2827.2</v>
      </c>
    </row>
    <row r="13" spans="1:10" x14ac:dyDescent="0.25">
      <c r="A13" s="147">
        <v>13200</v>
      </c>
      <c r="B13">
        <v>13200</v>
      </c>
      <c r="C13">
        <v>0</v>
      </c>
      <c r="D13">
        <v>0</v>
      </c>
      <c r="E13" s="147">
        <v>0</v>
      </c>
      <c r="F13">
        <v>0</v>
      </c>
      <c r="G13">
        <v>0</v>
      </c>
      <c r="H13">
        <v>0</v>
      </c>
      <c r="I13">
        <v>0</v>
      </c>
      <c r="J13">
        <v>2628.7</v>
      </c>
    </row>
    <row r="14" spans="1:10" x14ac:dyDescent="0.25">
      <c r="A14" s="147">
        <v>13400</v>
      </c>
      <c r="B14">
        <v>13400</v>
      </c>
      <c r="C14">
        <v>0</v>
      </c>
      <c r="D14">
        <v>0</v>
      </c>
      <c r="E14" s="147">
        <v>0</v>
      </c>
      <c r="F14">
        <v>0</v>
      </c>
      <c r="G14">
        <v>0</v>
      </c>
      <c r="H14">
        <v>0</v>
      </c>
      <c r="I14">
        <v>0</v>
      </c>
      <c r="J14">
        <v>2430.3000000000002</v>
      </c>
    </row>
    <row r="15" spans="1:10" x14ac:dyDescent="0.25">
      <c r="A15" s="147">
        <v>13600</v>
      </c>
      <c r="B15">
        <v>13600</v>
      </c>
      <c r="C15">
        <v>0</v>
      </c>
      <c r="D15">
        <v>10</v>
      </c>
      <c r="E15" s="147">
        <v>30</v>
      </c>
      <c r="F15">
        <v>2210</v>
      </c>
      <c r="G15">
        <v>2210</v>
      </c>
      <c r="H15">
        <v>2210</v>
      </c>
      <c r="I15">
        <v>2210</v>
      </c>
      <c r="J15">
        <v>2232.1</v>
      </c>
    </row>
    <row r="16" spans="1:10" x14ac:dyDescent="0.25">
      <c r="A16" s="147">
        <v>13700</v>
      </c>
      <c r="B16">
        <v>13700</v>
      </c>
      <c r="C16">
        <v>0</v>
      </c>
      <c r="D16">
        <v>0</v>
      </c>
      <c r="E16" s="147">
        <v>0</v>
      </c>
      <c r="F16">
        <v>0</v>
      </c>
      <c r="G16">
        <v>0</v>
      </c>
      <c r="H16">
        <v>0</v>
      </c>
      <c r="I16">
        <v>0</v>
      </c>
      <c r="J16">
        <v>2133.1</v>
      </c>
    </row>
    <row r="17" spans="1:10" x14ac:dyDescent="0.25">
      <c r="A17" s="147">
        <v>13800</v>
      </c>
      <c r="B17">
        <v>13800</v>
      </c>
      <c r="C17">
        <v>0</v>
      </c>
      <c r="D17">
        <v>0</v>
      </c>
      <c r="E17" s="147">
        <v>50</v>
      </c>
      <c r="F17">
        <v>0</v>
      </c>
      <c r="G17">
        <v>0</v>
      </c>
      <c r="H17">
        <v>0</v>
      </c>
      <c r="I17">
        <v>0</v>
      </c>
      <c r="J17">
        <v>2034.3</v>
      </c>
    </row>
    <row r="18" spans="1:10" x14ac:dyDescent="0.25">
      <c r="A18" s="147">
        <v>14000</v>
      </c>
      <c r="B18">
        <v>14000</v>
      </c>
      <c r="C18">
        <v>0</v>
      </c>
      <c r="D18">
        <v>0</v>
      </c>
      <c r="E18" s="147">
        <v>30</v>
      </c>
      <c r="F18">
        <v>0</v>
      </c>
      <c r="G18">
        <v>0</v>
      </c>
      <c r="H18">
        <v>0</v>
      </c>
      <c r="I18">
        <v>0</v>
      </c>
      <c r="J18">
        <v>1836.9</v>
      </c>
    </row>
    <row r="19" spans="1:10" x14ac:dyDescent="0.25">
      <c r="A19" s="147">
        <v>14100</v>
      </c>
      <c r="B19">
        <v>14100</v>
      </c>
      <c r="C19">
        <v>0</v>
      </c>
      <c r="D19">
        <v>0</v>
      </c>
      <c r="E19" s="147">
        <v>21</v>
      </c>
      <c r="F19">
        <v>0</v>
      </c>
      <c r="G19">
        <v>0</v>
      </c>
      <c r="H19">
        <v>0</v>
      </c>
      <c r="I19">
        <v>0</v>
      </c>
      <c r="J19">
        <v>1738.4</v>
      </c>
    </row>
    <row r="20" spans="1:10" x14ac:dyDescent="0.25">
      <c r="A20" s="147">
        <v>14200</v>
      </c>
      <c r="B20">
        <v>14200</v>
      </c>
      <c r="C20">
        <v>0</v>
      </c>
      <c r="D20">
        <v>0</v>
      </c>
      <c r="E20" s="147">
        <v>12</v>
      </c>
      <c r="F20">
        <v>0</v>
      </c>
      <c r="G20">
        <v>0</v>
      </c>
      <c r="H20">
        <v>0</v>
      </c>
      <c r="I20">
        <v>0</v>
      </c>
      <c r="J20">
        <v>1640.2</v>
      </c>
    </row>
    <row r="21" spans="1:10" x14ac:dyDescent="0.25">
      <c r="A21" s="147">
        <v>14300</v>
      </c>
      <c r="B21">
        <v>14300</v>
      </c>
      <c r="C21">
        <v>0</v>
      </c>
      <c r="D21">
        <v>0</v>
      </c>
      <c r="E21" s="147">
        <v>7</v>
      </c>
      <c r="F21">
        <v>0</v>
      </c>
      <c r="G21">
        <v>0</v>
      </c>
      <c r="H21">
        <v>0</v>
      </c>
      <c r="I21">
        <v>0</v>
      </c>
      <c r="J21">
        <v>1542.2</v>
      </c>
    </row>
    <row r="22" spans="1:10" x14ac:dyDescent="0.25">
      <c r="A22" s="147">
        <v>14350</v>
      </c>
      <c r="B22">
        <v>14350</v>
      </c>
      <c r="C22">
        <v>0</v>
      </c>
      <c r="D22">
        <v>0</v>
      </c>
      <c r="E22" s="147">
        <v>0</v>
      </c>
      <c r="F22">
        <v>0</v>
      </c>
      <c r="G22">
        <v>0</v>
      </c>
      <c r="H22">
        <v>0</v>
      </c>
      <c r="I22">
        <v>0</v>
      </c>
      <c r="J22">
        <v>1493.3</v>
      </c>
    </row>
    <row r="23" spans="1:10" x14ac:dyDescent="0.25">
      <c r="A23" s="147">
        <v>14400</v>
      </c>
      <c r="B23">
        <v>14400</v>
      </c>
      <c r="C23">
        <v>0</v>
      </c>
      <c r="D23">
        <v>0</v>
      </c>
      <c r="E23" s="147">
        <v>69</v>
      </c>
      <c r="F23">
        <v>0</v>
      </c>
      <c r="G23">
        <v>0</v>
      </c>
      <c r="H23">
        <v>0</v>
      </c>
      <c r="I23">
        <v>0</v>
      </c>
      <c r="J23">
        <v>1444.6</v>
      </c>
    </row>
    <row r="24" spans="1:10" x14ac:dyDescent="0.25">
      <c r="A24" s="147">
        <v>14450</v>
      </c>
      <c r="B24">
        <v>14450</v>
      </c>
      <c r="C24">
        <v>0</v>
      </c>
      <c r="D24">
        <v>0</v>
      </c>
      <c r="E24" s="147">
        <v>0</v>
      </c>
      <c r="F24">
        <v>0</v>
      </c>
      <c r="G24">
        <v>0</v>
      </c>
      <c r="H24">
        <v>0</v>
      </c>
      <c r="I24">
        <v>0</v>
      </c>
      <c r="J24">
        <v>1395.9</v>
      </c>
    </row>
    <row r="25" spans="1:10" x14ac:dyDescent="0.25">
      <c r="A25" s="147">
        <v>14500</v>
      </c>
      <c r="B25">
        <v>14500</v>
      </c>
      <c r="C25">
        <v>0</v>
      </c>
      <c r="D25">
        <v>0</v>
      </c>
      <c r="E25" s="147">
        <v>66</v>
      </c>
      <c r="F25">
        <v>0</v>
      </c>
      <c r="G25">
        <v>0</v>
      </c>
      <c r="H25">
        <v>0</v>
      </c>
      <c r="I25">
        <v>0</v>
      </c>
      <c r="J25">
        <v>1347.4</v>
      </c>
    </row>
    <row r="26" spans="1:10" x14ac:dyDescent="0.25">
      <c r="A26" s="147">
        <v>14550</v>
      </c>
      <c r="B26">
        <v>14550</v>
      </c>
      <c r="C26">
        <v>0</v>
      </c>
      <c r="D26">
        <v>0</v>
      </c>
      <c r="E26" s="147">
        <v>1</v>
      </c>
      <c r="F26">
        <v>0</v>
      </c>
      <c r="G26">
        <v>0</v>
      </c>
      <c r="H26">
        <v>0</v>
      </c>
      <c r="I26">
        <v>0</v>
      </c>
      <c r="J26">
        <v>1299.0999999999999</v>
      </c>
    </row>
    <row r="27" spans="1:10" x14ac:dyDescent="0.25">
      <c r="A27" s="147">
        <v>14600</v>
      </c>
      <c r="B27">
        <v>14600</v>
      </c>
      <c r="C27">
        <v>0</v>
      </c>
      <c r="D27">
        <v>0</v>
      </c>
      <c r="E27" s="147">
        <v>10</v>
      </c>
      <c r="F27">
        <v>0</v>
      </c>
      <c r="G27">
        <v>0</v>
      </c>
      <c r="H27">
        <v>0</v>
      </c>
      <c r="I27">
        <v>0</v>
      </c>
      <c r="J27">
        <v>1250.9000000000001</v>
      </c>
    </row>
    <row r="28" spans="1:10" x14ac:dyDescent="0.25">
      <c r="A28" s="147">
        <v>14650</v>
      </c>
      <c r="B28">
        <v>14650</v>
      </c>
      <c r="C28">
        <v>0</v>
      </c>
      <c r="D28">
        <v>0</v>
      </c>
      <c r="E28" s="147">
        <v>1</v>
      </c>
      <c r="F28">
        <v>0</v>
      </c>
      <c r="G28">
        <v>0</v>
      </c>
      <c r="H28">
        <v>0</v>
      </c>
      <c r="I28">
        <v>0</v>
      </c>
      <c r="J28">
        <v>1202.9000000000001</v>
      </c>
    </row>
    <row r="29" spans="1:10" x14ac:dyDescent="0.25">
      <c r="A29" s="147">
        <v>14700</v>
      </c>
      <c r="B29">
        <v>14700</v>
      </c>
      <c r="C29">
        <v>0</v>
      </c>
      <c r="D29">
        <v>0</v>
      </c>
      <c r="E29" s="147">
        <v>1</v>
      </c>
      <c r="F29">
        <v>0</v>
      </c>
      <c r="G29">
        <v>0</v>
      </c>
      <c r="H29">
        <v>0</v>
      </c>
      <c r="I29">
        <v>0</v>
      </c>
      <c r="J29">
        <v>1155.2</v>
      </c>
    </row>
    <row r="30" spans="1:10" x14ac:dyDescent="0.25">
      <c r="A30" s="147">
        <v>14750</v>
      </c>
      <c r="B30">
        <v>14750</v>
      </c>
      <c r="C30">
        <v>0</v>
      </c>
      <c r="D30">
        <v>0</v>
      </c>
      <c r="E30" s="147">
        <v>2</v>
      </c>
      <c r="F30">
        <v>0</v>
      </c>
      <c r="G30">
        <v>0</v>
      </c>
      <c r="H30">
        <v>0</v>
      </c>
      <c r="I30">
        <v>0</v>
      </c>
      <c r="J30">
        <v>1107.8</v>
      </c>
    </row>
    <row r="31" spans="1:10" x14ac:dyDescent="0.25">
      <c r="A31" s="147">
        <v>14800</v>
      </c>
      <c r="B31">
        <v>14800</v>
      </c>
      <c r="C31">
        <v>0</v>
      </c>
      <c r="D31">
        <v>7</v>
      </c>
      <c r="E31" s="147">
        <v>35</v>
      </c>
      <c r="F31">
        <v>1047</v>
      </c>
      <c r="G31">
        <v>1047</v>
      </c>
      <c r="H31">
        <v>1047</v>
      </c>
      <c r="I31">
        <v>1047</v>
      </c>
      <c r="J31">
        <v>1060.7</v>
      </c>
    </row>
    <row r="32" spans="1:10" x14ac:dyDescent="0.25">
      <c r="A32" s="147">
        <v>14850</v>
      </c>
      <c r="B32">
        <v>14850</v>
      </c>
      <c r="C32">
        <v>0</v>
      </c>
      <c r="D32">
        <v>0</v>
      </c>
      <c r="E32" s="147">
        <v>12</v>
      </c>
      <c r="F32">
        <v>0</v>
      </c>
      <c r="G32">
        <v>0</v>
      </c>
      <c r="H32">
        <v>0</v>
      </c>
      <c r="I32">
        <v>0</v>
      </c>
      <c r="J32">
        <v>1013.9</v>
      </c>
    </row>
    <row r="33" spans="1:10" x14ac:dyDescent="0.25">
      <c r="A33" s="147">
        <v>14900</v>
      </c>
      <c r="B33">
        <v>14900</v>
      </c>
      <c r="C33">
        <v>0</v>
      </c>
      <c r="D33">
        <v>0</v>
      </c>
      <c r="E33" s="147">
        <v>266</v>
      </c>
      <c r="F33">
        <v>0</v>
      </c>
      <c r="G33">
        <v>0</v>
      </c>
      <c r="H33">
        <v>0</v>
      </c>
      <c r="I33">
        <v>0</v>
      </c>
      <c r="J33">
        <v>967.5</v>
      </c>
    </row>
    <row r="34" spans="1:10" x14ac:dyDescent="0.25">
      <c r="A34" s="147">
        <v>14950</v>
      </c>
      <c r="B34">
        <v>14950</v>
      </c>
      <c r="C34">
        <v>0</v>
      </c>
      <c r="D34">
        <v>0</v>
      </c>
      <c r="E34" s="147">
        <v>5</v>
      </c>
      <c r="F34">
        <v>0</v>
      </c>
      <c r="G34">
        <v>0</v>
      </c>
      <c r="H34">
        <v>0</v>
      </c>
      <c r="I34">
        <v>0</v>
      </c>
      <c r="J34">
        <v>921.4</v>
      </c>
    </row>
    <row r="35" spans="1:10" x14ac:dyDescent="0.25">
      <c r="A35" s="147">
        <v>15000</v>
      </c>
      <c r="B35">
        <v>15000</v>
      </c>
      <c r="C35">
        <v>0</v>
      </c>
      <c r="D35">
        <v>0</v>
      </c>
      <c r="E35" s="147">
        <v>106</v>
      </c>
      <c r="F35">
        <v>0</v>
      </c>
      <c r="G35">
        <v>0</v>
      </c>
      <c r="H35">
        <v>0</v>
      </c>
      <c r="I35">
        <v>0</v>
      </c>
      <c r="J35">
        <v>875.8</v>
      </c>
    </row>
    <row r="36" spans="1:10" x14ac:dyDescent="0.25">
      <c r="A36" s="147">
        <v>15050</v>
      </c>
      <c r="B36">
        <v>15050</v>
      </c>
      <c r="C36">
        <v>0</v>
      </c>
      <c r="D36">
        <v>0</v>
      </c>
      <c r="E36" s="147">
        <v>2</v>
      </c>
      <c r="F36">
        <v>0</v>
      </c>
      <c r="G36">
        <v>0</v>
      </c>
      <c r="H36">
        <v>0</v>
      </c>
      <c r="I36">
        <v>0</v>
      </c>
      <c r="J36">
        <v>830.7</v>
      </c>
    </row>
    <row r="37" spans="1:10" x14ac:dyDescent="0.25">
      <c r="A37" s="147">
        <v>15100</v>
      </c>
      <c r="B37">
        <v>15100</v>
      </c>
      <c r="C37">
        <v>0</v>
      </c>
      <c r="D37">
        <v>0</v>
      </c>
      <c r="E37" s="147">
        <v>59</v>
      </c>
      <c r="F37">
        <v>0</v>
      </c>
      <c r="G37">
        <v>0</v>
      </c>
      <c r="H37">
        <v>0</v>
      </c>
      <c r="I37">
        <v>0</v>
      </c>
      <c r="J37">
        <v>786.1</v>
      </c>
    </row>
    <row r="38" spans="1:10" x14ac:dyDescent="0.25">
      <c r="A38" s="147">
        <v>15150</v>
      </c>
      <c r="B38">
        <v>15150</v>
      </c>
      <c r="C38">
        <v>0</v>
      </c>
      <c r="D38">
        <v>0</v>
      </c>
      <c r="E38" s="147">
        <v>0</v>
      </c>
      <c r="F38">
        <v>0</v>
      </c>
      <c r="G38">
        <v>0</v>
      </c>
      <c r="H38">
        <v>0</v>
      </c>
      <c r="I38">
        <v>0</v>
      </c>
      <c r="J38">
        <v>742</v>
      </c>
    </row>
    <row r="39" spans="1:10" x14ac:dyDescent="0.25">
      <c r="A39" s="147">
        <v>15200</v>
      </c>
      <c r="B39">
        <v>15200</v>
      </c>
      <c r="C39">
        <v>0</v>
      </c>
      <c r="D39">
        <v>27</v>
      </c>
      <c r="E39" s="147">
        <v>109</v>
      </c>
      <c r="F39">
        <v>651</v>
      </c>
      <c r="G39">
        <v>721</v>
      </c>
      <c r="H39">
        <v>651</v>
      </c>
      <c r="I39">
        <v>721</v>
      </c>
      <c r="J39">
        <v>698.6</v>
      </c>
    </row>
    <row r="40" spans="1:10" x14ac:dyDescent="0.25">
      <c r="A40" s="147">
        <v>15250</v>
      </c>
      <c r="B40">
        <v>15250</v>
      </c>
      <c r="C40">
        <v>0</v>
      </c>
      <c r="D40">
        <v>0</v>
      </c>
      <c r="E40" s="147">
        <v>1</v>
      </c>
      <c r="F40">
        <v>0</v>
      </c>
      <c r="G40">
        <v>0</v>
      </c>
      <c r="H40">
        <v>0</v>
      </c>
      <c r="I40">
        <v>0</v>
      </c>
      <c r="J40">
        <v>655.8</v>
      </c>
    </row>
    <row r="41" spans="1:10" x14ac:dyDescent="0.25">
      <c r="A41" s="147">
        <v>15300</v>
      </c>
      <c r="B41">
        <v>15300</v>
      </c>
      <c r="C41">
        <v>0</v>
      </c>
      <c r="D41">
        <v>0</v>
      </c>
      <c r="E41" s="147">
        <v>33</v>
      </c>
      <c r="F41">
        <v>0</v>
      </c>
      <c r="G41">
        <v>0</v>
      </c>
      <c r="H41">
        <v>0</v>
      </c>
      <c r="I41">
        <v>0</v>
      </c>
      <c r="J41">
        <v>613.79999999999995</v>
      </c>
    </row>
    <row r="42" spans="1:10" x14ac:dyDescent="0.25">
      <c r="A42" s="147">
        <v>15350</v>
      </c>
      <c r="B42">
        <v>15350</v>
      </c>
      <c r="C42">
        <v>0</v>
      </c>
      <c r="D42">
        <v>0</v>
      </c>
      <c r="E42" s="147">
        <v>15</v>
      </c>
      <c r="F42">
        <v>0</v>
      </c>
      <c r="G42">
        <v>0</v>
      </c>
      <c r="H42">
        <v>0</v>
      </c>
      <c r="I42">
        <v>0</v>
      </c>
      <c r="J42">
        <v>572.5</v>
      </c>
    </row>
    <row r="43" spans="1:10" x14ac:dyDescent="0.25">
      <c r="A43" s="147">
        <v>15400</v>
      </c>
      <c r="B43">
        <v>15400</v>
      </c>
      <c r="C43">
        <v>0</v>
      </c>
      <c r="D43">
        <v>1</v>
      </c>
      <c r="E43" s="147">
        <v>299</v>
      </c>
      <c r="F43">
        <v>506</v>
      </c>
      <c r="G43">
        <v>506</v>
      </c>
      <c r="H43">
        <v>506</v>
      </c>
      <c r="I43">
        <v>506</v>
      </c>
      <c r="J43">
        <v>532.1</v>
      </c>
    </row>
    <row r="44" spans="1:10" x14ac:dyDescent="0.25">
      <c r="A44" s="147">
        <v>15450</v>
      </c>
      <c r="B44">
        <v>15450</v>
      </c>
      <c r="C44">
        <v>0</v>
      </c>
      <c r="D44">
        <v>0</v>
      </c>
      <c r="E44" s="147">
        <v>128</v>
      </c>
      <c r="F44">
        <v>0</v>
      </c>
      <c r="G44">
        <v>0</v>
      </c>
      <c r="H44">
        <v>0</v>
      </c>
      <c r="I44">
        <v>0</v>
      </c>
      <c r="J44">
        <v>492.6</v>
      </c>
    </row>
    <row r="45" spans="1:10" x14ac:dyDescent="0.25">
      <c r="A45" s="147">
        <v>15500</v>
      </c>
      <c r="B45">
        <v>15500</v>
      </c>
      <c r="C45">
        <v>0</v>
      </c>
      <c r="D45">
        <v>50</v>
      </c>
      <c r="E45" s="147">
        <v>510</v>
      </c>
      <c r="F45">
        <v>444</v>
      </c>
      <c r="G45">
        <v>444</v>
      </c>
      <c r="H45">
        <v>444</v>
      </c>
      <c r="I45">
        <v>444</v>
      </c>
      <c r="J45">
        <v>454.2</v>
      </c>
    </row>
    <row r="46" spans="1:10" x14ac:dyDescent="0.25">
      <c r="A46" s="147">
        <v>15550</v>
      </c>
      <c r="B46">
        <v>15550</v>
      </c>
      <c r="C46">
        <v>0</v>
      </c>
      <c r="D46">
        <v>0</v>
      </c>
      <c r="E46" s="147">
        <v>27</v>
      </c>
      <c r="F46">
        <v>0</v>
      </c>
      <c r="G46">
        <v>0</v>
      </c>
      <c r="H46">
        <v>0</v>
      </c>
      <c r="I46">
        <v>0</v>
      </c>
      <c r="J46">
        <v>416.8</v>
      </c>
    </row>
    <row r="47" spans="1:10" x14ac:dyDescent="0.25">
      <c r="A47" s="147">
        <v>15600</v>
      </c>
      <c r="B47">
        <v>15600</v>
      </c>
      <c r="C47">
        <v>0</v>
      </c>
      <c r="D47">
        <v>6</v>
      </c>
      <c r="E47" s="147">
        <v>1325</v>
      </c>
      <c r="F47">
        <v>370</v>
      </c>
      <c r="G47">
        <v>370</v>
      </c>
      <c r="H47">
        <v>369</v>
      </c>
      <c r="I47">
        <v>369</v>
      </c>
      <c r="J47">
        <v>380.7</v>
      </c>
    </row>
    <row r="48" spans="1:10" x14ac:dyDescent="0.25">
      <c r="A48" s="147">
        <v>15650</v>
      </c>
      <c r="B48">
        <v>15650</v>
      </c>
      <c r="C48">
        <v>0</v>
      </c>
      <c r="D48">
        <v>24</v>
      </c>
      <c r="E48" s="147">
        <v>648</v>
      </c>
      <c r="F48">
        <v>325</v>
      </c>
      <c r="G48">
        <v>340</v>
      </c>
      <c r="H48">
        <v>325</v>
      </c>
      <c r="I48">
        <v>340</v>
      </c>
      <c r="J48">
        <v>345.8</v>
      </c>
    </row>
    <row r="49" spans="1:10" x14ac:dyDescent="0.25">
      <c r="A49" s="147">
        <v>15700</v>
      </c>
      <c r="B49">
        <v>15700</v>
      </c>
      <c r="C49">
        <v>0</v>
      </c>
      <c r="D49">
        <v>7</v>
      </c>
      <c r="E49" s="147">
        <v>878</v>
      </c>
      <c r="F49">
        <v>305</v>
      </c>
      <c r="G49">
        <v>306</v>
      </c>
      <c r="H49">
        <v>300</v>
      </c>
      <c r="I49">
        <v>300</v>
      </c>
      <c r="J49">
        <v>312.39999999999998</v>
      </c>
    </row>
    <row r="50" spans="1:10" x14ac:dyDescent="0.25">
      <c r="A50" s="147">
        <v>15750</v>
      </c>
      <c r="B50">
        <v>15750</v>
      </c>
      <c r="C50">
        <v>0</v>
      </c>
      <c r="D50">
        <v>56</v>
      </c>
      <c r="E50" s="147">
        <v>1750</v>
      </c>
      <c r="F50">
        <v>256</v>
      </c>
      <c r="G50">
        <v>291</v>
      </c>
      <c r="H50">
        <v>256</v>
      </c>
      <c r="I50">
        <v>277</v>
      </c>
      <c r="J50">
        <v>280.39999999999998</v>
      </c>
    </row>
    <row r="51" spans="1:10" x14ac:dyDescent="0.25">
      <c r="A51" s="147">
        <v>15800</v>
      </c>
      <c r="B51">
        <v>15800</v>
      </c>
      <c r="C51">
        <v>0</v>
      </c>
      <c r="D51">
        <v>54</v>
      </c>
      <c r="E51" s="147">
        <v>4632</v>
      </c>
      <c r="F51">
        <v>230</v>
      </c>
      <c r="G51">
        <v>256</v>
      </c>
      <c r="H51">
        <v>230</v>
      </c>
      <c r="I51">
        <v>256</v>
      </c>
      <c r="J51">
        <v>250</v>
      </c>
    </row>
    <row r="52" spans="1:10" x14ac:dyDescent="0.25">
      <c r="A52" s="147">
        <v>15850</v>
      </c>
      <c r="B52">
        <v>15850</v>
      </c>
      <c r="C52">
        <v>0</v>
      </c>
      <c r="D52">
        <v>6</v>
      </c>
      <c r="E52" s="147">
        <v>380</v>
      </c>
      <c r="F52">
        <v>220.5</v>
      </c>
      <c r="G52">
        <v>221</v>
      </c>
      <c r="H52">
        <v>218.5</v>
      </c>
      <c r="I52">
        <v>218.5</v>
      </c>
      <c r="J52">
        <v>221.5</v>
      </c>
    </row>
    <row r="53" spans="1:10" x14ac:dyDescent="0.25">
      <c r="A53" s="147">
        <v>15900</v>
      </c>
      <c r="B53">
        <v>15900</v>
      </c>
      <c r="C53">
        <v>0</v>
      </c>
      <c r="D53">
        <v>97</v>
      </c>
      <c r="E53" s="147">
        <v>1016</v>
      </c>
      <c r="F53">
        <v>179</v>
      </c>
      <c r="G53">
        <v>200</v>
      </c>
      <c r="H53">
        <v>179</v>
      </c>
      <c r="I53">
        <v>195</v>
      </c>
      <c r="J53">
        <v>195.1</v>
      </c>
    </row>
    <row r="54" spans="1:10" x14ac:dyDescent="0.25">
      <c r="A54" s="147">
        <v>15950</v>
      </c>
      <c r="B54">
        <v>15950</v>
      </c>
      <c r="C54">
        <v>0</v>
      </c>
      <c r="D54">
        <v>21</v>
      </c>
      <c r="E54" s="147">
        <v>362</v>
      </c>
      <c r="F54">
        <v>163</v>
      </c>
      <c r="G54">
        <v>177.5</v>
      </c>
      <c r="H54">
        <v>163</v>
      </c>
      <c r="I54">
        <v>173</v>
      </c>
      <c r="J54">
        <v>170.6</v>
      </c>
    </row>
    <row r="55" spans="1:10" x14ac:dyDescent="0.25">
      <c r="A55" s="147">
        <v>16000</v>
      </c>
      <c r="B55">
        <v>16000</v>
      </c>
      <c r="C55">
        <v>0</v>
      </c>
      <c r="D55">
        <v>322</v>
      </c>
      <c r="E55" s="147">
        <v>3723</v>
      </c>
      <c r="F55">
        <v>137</v>
      </c>
      <c r="G55">
        <v>165</v>
      </c>
      <c r="H55">
        <v>131.5</v>
      </c>
      <c r="I55">
        <v>148</v>
      </c>
      <c r="J55">
        <v>148.1</v>
      </c>
    </row>
    <row r="56" spans="1:10" x14ac:dyDescent="0.25">
      <c r="A56" s="147">
        <v>16050</v>
      </c>
      <c r="B56">
        <v>16050</v>
      </c>
      <c r="C56">
        <v>0</v>
      </c>
      <c r="D56">
        <v>31</v>
      </c>
      <c r="E56" s="147">
        <v>818</v>
      </c>
      <c r="F56">
        <v>129.5</v>
      </c>
      <c r="G56">
        <v>131.5</v>
      </c>
      <c r="H56">
        <v>127</v>
      </c>
      <c r="I56">
        <v>127</v>
      </c>
      <c r="J56">
        <v>127.5</v>
      </c>
    </row>
    <row r="57" spans="1:10" x14ac:dyDescent="0.25">
      <c r="A57" s="147">
        <v>16100</v>
      </c>
      <c r="B57">
        <v>16100</v>
      </c>
      <c r="C57">
        <v>0</v>
      </c>
      <c r="D57">
        <v>1002</v>
      </c>
      <c r="E57" s="147">
        <v>1159</v>
      </c>
      <c r="F57">
        <v>114.5</v>
      </c>
      <c r="G57">
        <v>114.5</v>
      </c>
      <c r="H57">
        <v>110.5</v>
      </c>
      <c r="I57">
        <v>110.5</v>
      </c>
      <c r="J57">
        <v>108.9</v>
      </c>
    </row>
    <row r="58" spans="1:10" x14ac:dyDescent="0.25">
      <c r="A58" s="147">
        <v>16150</v>
      </c>
      <c r="B58">
        <v>16150</v>
      </c>
      <c r="C58">
        <v>0</v>
      </c>
      <c r="D58">
        <v>34</v>
      </c>
      <c r="E58" s="147">
        <v>1013</v>
      </c>
      <c r="F58">
        <v>88.5</v>
      </c>
      <c r="G58">
        <v>88.5</v>
      </c>
      <c r="H58">
        <v>88.5</v>
      </c>
      <c r="I58">
        <v>88.5</v>
      </c>
      <c r="J58">
        <v>92.4</v>
      </c>
    </row>
    <row r="59" spans="1:10" x14ac:dyDescent="0.25">
      <c r="A59" s="147">
        <v>16200</v>
      </c>
      <c r="B59">
        <v>16200</v>
      </c>
      <c r="C59">
        <v>0</v>
      </c>
      <c r="D59">
        <v>239</v>
      </c>
      <c r="E59" s="147">
        <v>2810</v>
      </c>
      <c r="F59">
        <v>70</v>
      </c>
      <c r="G59">
        <v>84</v>
      </c>
      <c r="H59">
        <v>70</v>
      </c>
      <c r="I59">
        <v>78</v>
      </c>
      <c r="J59">
        <v>77.900000000000006</v>
      </c>
    </row>
    <row r="60" spans="1:10" x14ac:dyDescent="0.25">
      <c r="A60" s="147">
        <v>16250</v>
      </c>
      <c r="B60">
        <v>16250</v>
      </c>
      <c r="C60">
        <v>0</v>
      </c>
      <c r="D60">
        <v>11</v>
      </c>
      <c r="E60" s="147">
        <v>1158</v>
      </c>
      <c r="F60">
        <v>61</v>
      </c>
      <c r="G60">
        <v>65</v>
      </c>
      <c r="H60">
        <v>60</v>
      </c>
      <c r="I60">
        <v>65</v>
      </c>
      <c r="J60">
        <v>65.2</v>
      </c>
    </row>
    <row r="61" spans="1:10" x14ac:dyDescent="0.25">
      <c r="A61" s="147">
        <v>16300</v>
      </c>
      <c r="B61">
        <v>16300</v>
      </c>
      <c r="C61">
        <v>0</v>
      </c>
      <c r="D61">
        <v>48</v>
      </c>
      <c r="E61" s="147">
        <v>2962</v>
      </c>
      <c r="F61">
        <v>51</v>
      </c>
      <c r="G61">
        <v>61</v>
      </c>
      <c r="H61">
        <v>46.5</v>
      </c>
      <c r="I61">
        <v>61</v>
      </c>
      <c r="J61">
        <v>54.4</v>
      </c>
    </row>
    <row r="62" spans="1:10" x14ac:dyDescent="0.25">
      <c r="A62" s="147">
        <v>16350</v>
      </c>
      <c r="B62">
        <v>16350</v>
      </c>
      <c r="C62">
        <v>0</v>
      </c>
      <c r="D62">
        <v>56</v>
      </c>
      <c r="E62" s="147">
        <v>562</v>
      </c>
      <c r="F62">
        <v>41</v>
      </c>
      <c r="G62">
        <v>42.5</v>
      </c>
      <c r="H62">
        <v>41</v>
      </c>
      <c r="I62">
        <v>42.5</v>
      </c>
      <c r="J62">
        <v>45.1</v>
      </c>
    </row>
    <row r="63" spans="1:10" x14ac:dyDescent="0.25">
      <c r="A63" s="147">
        <v>16400</v>
      </c>
      <c r="B63">
        <v>16400</v>
      </c>
      <c r="C63">
        <v>0</v>
      </c>
      <c r="D63">
        <v>374</v>
      </c>
      <c r="E63" s="147">
        <v>6168</v>
      </c>
      <c r="F63">
        <v>34.5</v>
      </c>
      <c r="G63">
        <v>40</v>
      </c>
      <c r="H63">
        <v>33</v>
      </c>
      <c r="I63">
        <v>37</v>
      </c>
      <c r="J63">
        <v>37.299999999999997</v>
      </c>
    </row>
    <row r="64" spans="1:10" x14ac:dyDescent="0.25">
      <c r="A64" s="147">
        <v>16450</v>
      </c>
      <c r="B64">
        <v>16450</v>
      </c>
      <c r="C64">
        <v>0</v>
      </c>
      <c r="D64">
        <v>127</v>
      </c>
      <c r="E64" s="147">
        <v>544</v>
      </c>
      <c r="F64">
        <v>30.5</v>
      </c>
      <c r="G64">
        <v>33.5</v>
      </c>
      <c r="H64">
        <v>30.5</v>
      </c>
      <c r="I64">
        <v>31</v>
      </c>
      <c r="J64">
        <v>30.8</v>
      </c>
    </row>
    <row r="65" spans="1:10" x14ac:dyDescent="0.25">
      <c r="A65" s="147">
        <v>16500</v>
      </c>
      <c r="B65">
        <v>16500</v>
      </c>
      <c r="C65">
        <v>0</v>
      </c>
      <c r="D65">
        <v>2748</v>
      </c>
      <c r="E65" s="147">
        <v>19334</v>
      </c>
      <c r="F65">
        <v>22.5</v>
      </c>
      <c r="G65">
        <v>30</v>
      </c>
      <c r="H65">
        <v>22.3</v>
      </c>
      <c r="I65">
        <v>27</v>
      </c>
      <c r="J65">
        <v>25.5</v>
      </c>
    </row>
    <row r="66" spans="1:10" x14ac:dyDescent="0.25">
      <c r="A66" s="147">
        <v>16550</v>
      </c>
      <c r="B66">
        <v>16550</v>
      </c>
      <c r="C66">
        <v>0</v>
      </c>
      <c r="D66">
        <v>7</v>
      </c>
      <c r="E66" s="147">
        <v>399</v>
      </c>
      <c r="F66">
        <v>19.600000000000001</v>
      </c>
      <c r="G66">
        <v>23</v>
      </c>
      <c r="H66">
        <v>19.600000000000001</v>
      </c>
      <c r="I66">
        <v>23</v>
      </c>
      <c r="J66">
        <v>21.2</v>
      </c>
    </row>
    <row r="67" spans="1:10" x14ac:dyDescent="0.25">
      <c r="A67" s="147">
        <v>16600</v>
      </c>
      <c r="B67">
        <v>16600</v>
      </c>
      <c r="C67">
        <v>0</v>
      </c>
      <c r="D67">
        <v>23</v>
      </c>
      <c r="E67" s="147">
        <v>1976</v>
      </c>
      <c r="F67">
        <v>16</v>
      </c>
      <c r="G67">
        <v>17</v>
      </c>
      <c r="H67">
        <v>16</v>
      </c>
      <c r="I67">
        <v>17</v>
      </c>
      <c r="J67">
        <v>17.7</v>
      </c>
    </row>
    <row r="68" spans="1:10" x14ac:dyDescent="0.25">
      <c r="A68" s="147">
        <v>16650</v>
      </c>
      <c r="B68">
        <v>16650</v>
      </c>
      <c r="C68">
        <v>0</v>
      </c>
      <c r="D68">
        <v>10</v>
      </c>
      <c r="E68" s="147">
        <v>280</v>
      </c>
      <c r="F68">
        <v>13.2</v>
      </c>
      <c r="G68">
        <v>13.2</v>
      </c>
      <c r="H68">
        <v>13.2</v>
      </c>
      <c r="I68">
        <v>13.2</v>
      </c>
      <c r="J68">
        <v>14.9</v>
      </c>
    </row>
    <row r="69" spans="1:10" x14ac:dyDescent="0.25">
      <c r="A69" s="147">
        <v>16700</v>
      </c>
      <c r="B69">
        <v>16700</v>
      </c>
      <c r="C69">
        <v>0</v>
      </c>
      <c r="D69">
        <v>32</v>
      </c>
      <c r="E69" s="147">
        <v>1031</v>
      </c>
      <c r="F69">
        <v>11</v>
      </c>
      <c r="G69">
        <v>12.8</v>
      </c>
      <c r="H69">
        <v>11</v>
      </c>
      <c r="I69">
        <v>12.8</v>
      </c>
      <c r="J69">
        <v>12.7</v>
      </c>
    </row>
    <row r="70" spans="1:10" x14ac:dyDescent="0.25">
      <c r="A70" s="147">
        <v>16750</v>
      </c>
      <c r="B70">
        <v>16750</v>
      </c>
      <c r="C70">
        <v>0</v>
      </c>
      <c r="D70">
        <v>2</v>
      </c>
      <c r="E70" s="147">
        <v>471</v>
      </c>
      <c r="F70">
        <v>8.9</v>
      </c>
      <c r="G70">
        <v>8.9</v>
      </c>
      <c r="H70">
        <v>8.9</v>
      </c>
      <c r="I70">
        <v>8.9</v>
      </c>
      <c r="J70">
        <v>10.8</v>
      </c>
    </row>
    <row r="71" spans="1:10" x14ac:dyDescent="0.25">
      <c r="A71" s="147">
        <v>16800</v>
      </c>
      <c r="B71">
        <v>16800</v>
      </c>
      <c r="C71">
        <v>0</v>
      </c>
      <c r="D71">
        <v>14</v>
      </c>
      <c r="E71" s="147">
        <v>8610</v>
      </c>
      <c r="F71">
        <v>7.5</v>
      </c>
      <c r="G71">
        <v>10</v>
      </c>
      <c r="H71">
        <v>7.5</v>
      </c>
      <c r="I71">
        <v>10</v>
      </c>
      <c r="J71">
        <v>9.3000000000000007</v>
      </c>
    </row>
    <row r="72" spans="1:10" x14ac:dyDescent="0.25">
      <c r="A72" s="147">
        <v>16850</v>
      </c>
      <c r="B72">
        <v>16850</v>
      </c>
      <c r="C72">
        <v>0</v>
      </c>
      <c r="D72">
        <v>0</v>
      </c>
      <c r="E72" s="147">
        <v>96</v>
      </c>
      <c r="F72">
        <v>0</v>
      </c>
      <c r="G72">
        <v>0</v>
      </c>
      <c r="H72">
        <v>0</v>
      </c>
      <c r="I72">
        <v>0</v>
      </c>
      <c r="J72">
        <v>7.9</v>
      </c>
    </row>
    <row r="73" spans="1:10" x14ac:dyDescent="0.25">
      <c r="A73" s="147">
        <v>16900</v>
      </c>
      <c r="B73">
        <v>16900</v>
      </c>
      <c r="C73">
        <v>0</v>
      </c>
      <c r="D73">
        <v>2</v>
      </c>
      <c r="E73" s="147">
        <v>1206</v>
      </c>
      <c r="F73">
        <v>5.7</v>
      </c>
      <c r="G73">
        <v>6.8</v>
      </c>
      <c r="H73">
        <v>5.7</v>
      </c>
      <c r="I73">
        <v>6.8</v>
      </c>
      <c r="J73">
        <v>6.8</v>
      </c>
    </row>
    <row r="74" spans="1:10" x14ac:dyDescent="0.25">
      <c r="A74" s="147">
        <v>16950</v>
      </c>
      <c r="B74">
        <v>16950</v>
      </c>
      <c r="C74">
        <v>0</v>
      </c>
      <c r="D74">
        <v>0</v>
      </c>
      <c r="E74" s="147">
        <v>243</v>
      </c>
      <c r="F74">
        <v>0</v>
      </c>
      <c r="G74">
        <v>0</v>
      </c>
      <c r="H74">
        <v>0</v>
      </c>
      <c r="I74">
        <v>0</v>
      </c>
      <c r="J74">
        <v>5.9</v>
      </c>
    </row>
    <row r="75" spans="1:10" x14ac:dyDescent="0.25">
      <c r="A75" s="147">
        <v>17000</v>
      </c>
      <c r="B75">
        <v>17000</v>
      </c>
      <c r="C75">
        <v>0</v>
      </c>
      <c r="D75">
        <v>0</v>
      </c>
      <c r="E75" s="147">
        <v>1160</v>
      </c>
      <c r="F75">
        <v>0</v>
      </c>
      <c r="G75">
        <v>0</v>
      </c>
      <c r="H75">
        <v>0</v>
      </c>
      <c r="I75">
        <v>0</v>
      </c>
      <c r="J75">
        <v>5</v>
      </c>
    </row>
    <row r="76" spans="1:10" x14ac:dyDescent="0.25">
      <c r="A76" s="147">
        <v>17050</v>
      </c>
      <c r="B76">
        <v>17050</v>
      </c>
      <c r="C76">
        <v>0</v>
      </c>
      <c r="D76">
        <v>0</v>
      </c>
      <c r="E76" s="147">
        <v>1269</v>
      </c>
      <c r="F76">
        <v>0</v>
      </c>
      <c r="G76">
        <v>0</v>
      </c>
      <c r="H76">
        <v>0</v>
      </c>
      <c r="I76">
        <v>0</v>
      </c>
      <c r="J76">
        <v>4.3</v>
      </c>
    </row>
    <row r="77" spans="1:10" x14ac:dyDescent="0.25">
      <c r="A77" s="147">
        <v>17100</v>
      </c>
      <c r="B77">
        <v>17100</v>
      </c>
      <c r="C77">
        <v>0</v>
      </c>
      <c r="D77">
        <v>0</v>
      </c>
      <c r="E77" s="147">
        <v>143</v>
      </c>
      <c r="F77">
        <v>0</v>
      </c>
      <c r="G77">
        <v>0</v>
      </c>
      <c r="H77">
        <v>0</v>
      </c>
      <c r="I77">
        <v>0</v>
      </c>
      <c r="J77">
        <v>3.8</v>
      </c>
    </row>
    <row r="78" spans="1:10" x14ac:dyDescent="0.25">
      <c r="A78" s="147">
        <v>17150</v>
      </c>
      <c r="B78">
        <v>17150</v>
      </c>
      <c r="C78">
        <v>0</v>
      </c>
      <c r="D78">
        <v>0</v>
      </c>
      <c r="E78" s="147">
        <v>222</v>
      </c>
      <c r="F78">
        <v>0</v>
      </c>
      <c r="G78">
        <v>0</v>
      </c>
      <c r="H78">
        <v>0</v>
      </c>
      <c r="I78">
        <v>0</v>
      </c>
      <c r="J78">
        <v>3.2</v>
      </c>
    </row>
    <row r="79" spans="1:10" x14ac:dyDescent="0.25">
      <c r="A79" s="147">
        <v>17200</v>
      </c>
      <c r="B79">
        <v>17200</v>
      </c>
      <c r="C79">
        <v>0</v>
      </c>
      <c r="D79">
        <v>1</v>
      </c>
      <c r="E79" s="147">
        <v>914</v>
      </c>
      <c r="F79">
        <v>2.5</v>
      </c>
      <c r="G79">
        <v>2.5</v>
      </c>
      <c r="H79">
        <v>2.5</v>
      </c>
      <c r="I79">
        <v>2.5</v>
      </c>
      <c r="J79">
        <v>2.8</v>
      </c>
    </row>
    <row r="80" spans="1:10" x14ac:dyDescent="0.25">
      <c r="A80" s="147">
        <v>17250</v>
      </c>
      <c r="B80">
        <v>17250</v>
      </c>
      <c r="C80">
        <v>0</v>
      </c>
      <c r="D80">
        <v>0</v>
      </c>
      <c r="E80" s="147">
        <v>35</v>
      </c>
      <c r="F80">
        <v>0</v>
      </c>
      <c r="G80">
        <v>0</v>
      </c>
      <c r="H80">
        <v>0</v>
      </c>
      <c r="I80">
        <v>0</v>
      </c>
      <c r="J80">
        <v>2.4</v>
      </c>
    </row>
    <row r="81" spans="1:10" x14ac:dyDescent="0.25">
      <c r="A81" s="147">
        <v>17300</v>
      </c>
      <c r="B81">
        <v>17300</v>
      </c>
      <c r="C81">
        <v>0</v>
      </c>
      <c r="D81">
        <v>16</v>
      </c>
      <c r="E81" s="147">
        <v>195</v>
      </c>
      <c r="F81">
        <v>2</v>
      </c>
      <c r="G81">
        <v>2</v>
      </c>
      <c r="H81">
        <v>2</v>
      </c>
      <c r="I81">
        <v>2</v>
      </c>
      <c r="J81">
        <v>2.1</v>
      </c>
    </row>
    <row r="82" spans="1:10" x14ac:dyDescent="0.25">
      <c r="A82" s="147">
        <v>17350</v>
      </c>
      <c r="B82">
        <v>17350</v>
      </c>
      <c r="C82">
        <v>0</v>
      </c>
      <c r="D82">
        <v>0</v>
      </c>
      <c r="E82" s="147">
        <v>72</v>
      </c>
      <c r="F82">
        <v>0</v>
      </c>
      <c r="G82">
        <v>0</v>
      </c>
      <c r="H82">
        <v>0</v>
      </c>
      <c r="I82">
        <v>0</v>
      </c>
      <c r="J82">
        <v>1.8</v>
      </c>
    </row>
    <row r="83" spans="1:10" x14ac:dyDescent="0.25">
      <c r="A83" s="147">
        <v>17400</v>
      </c>
      <c r="B83">
        <v>17400</v>
      </c>
      <c r="C83">
        <v>0</v>
      </c>
      <c r="D83">
        <v>3</v>
      </c>
      <c r="E83" s="147">
        <v>170</v>
      </c>
      <c r="F83">
        <v>2</v>
      </c>
      <c r="G83">
        <v>2</v>
      </c>
      <c r="H83">
        <v>2</v>
      </c>
      <c r="I83">
        <v>2</v>
      </c>
      <c r="J83">
        <v>1.6</v>
      </c>
    </row>
    <row r="84" spans="1:10" x14ac:dyDescent="0.25">
      <c r="A84" s="147">
        <v>17450</v>
      </c>
      <c r="B84">
        <v>17450</v>
      </c>
      <c r="C84">
        <v>0</v>
      </c>
      <c r="D84">
        <v>0</v>
      </c>
      <c r="E84" s="147">
        <v>93</v>
      </c>
      <c r="F84">
        <v>0</v>
      </c>
      <c r="G84">
        <v>0</v>
      </c>
      <c r="H84">
        <v>0</v>
      </c>
      <c r="I84">
        <v>0</v>
      </c>
      <c r="J84">
        <v>1.4</v>
      </c>
    </row>
    <row r="85" spans="1:10" x14ac:dyDescent="0.25">
      <c r="A85" s="147">
        <v>17500</v>
      </c>
      <c r="B85">
        <v>17500</v>
      </c>
      <c r="C85">
        <v>0</v>
      </c>
      <c r="D85">
        <v>0</v>
      </c>
      <c r="E85" s="147">
        <v>597</v>
      </c>
      <c r="F85">
        <v>0</v>
      </c>
      <c r="G85">
        <v>0</v>
      </c>
      <c r="H85">
        <v>0</v>
      </c>
      <c r="I85">
        <v>0</v>
      </c>
      <c r="J85">
        <v>1.2</v>
      </c>
    </row>
    <row r="86" spans="1:10" x14ac:dyDescent="0.25">
      <c r="A86" s="147">
        <v>17550</v>
      </c>
      <c r="B86">
        <v>17550</v>
      </c>
      <c r="C86">
        <v>0</v>
      </c>
      <c r="D86">
        <v>0</v>
      </c>
      <c r="E86" s="147">
        <v>225</v>
      </c>
      <c r="F86">
        <v>0</v>
      </c>
      <c r="G86">
        <v>0</v>
      </c>
      <c r="H86">
        <v>0</v>
      </c>
      <c r="I86">
        <v>0</v>
      </c>
      <c r="J86">
        <v>1.1000000000000001</v>
      </c>
    </row>
    <row r="87" spans="1:10" x14ac:dyDescent="0.25">
      <c r="A87" s="147">
        <v>17600</v>
      </c>
      <c r="B87">
        <v>17600</v>
      </c>
      <c r="C87">
        <v>0</v>
      </c>
      <c r="D87">
        <v>0</v>
      </c>
      <c r="E87" s="147">
        <v>46</v>
      </c>
      <c r="F87">
        <v>0</v>
      </c>
      <c r="G87">
        <v>0</v>
      </c>
      <c r="H87">
        <v>0</v>
      </c>
      <c r="I87">
        <v>0</v>
      </c>
      <c r="J87">
        <v>0.9</v>
      </c>
    </row>
    <row r="88" spans="1:10" x14ac:dyDescent="0.25">
      <c r="A88" s="147">
        <v>17650</v>
      </c>
      <c r="B88">
        <v>17650</v>
      </c>
      <c r="C88">
        <v>0</v>
      </c>
      <c r="D88">
        <v>0</v>
      </c>
      <c r="E88" s="147">
        <v>81</v>
      </c>
      <c r="F88">
        <v>0</v>
      </c>
      <c r="G88">
        <v>0</v>
      </c>
      <c r="H88">
        <v>0</v>
      </c>
      <c r="I88">
        <v>0</v>
      </c>
      <c r="J88">
        <v>0.8</v>
      </c>
    </row>
    <row r="89" spans="1:10" x14ac:dyDescent="0.25">
      <c r="A89" s="147">
        <v>17700</v>
      </c>
      <c r="B89">
        <v>17700</v>
      </c>
      <c r="C89">
        <v>0</v>
      </c>
      <c r="D89">
        <v>0</v>
      </c>
      <c r="E89" s="147">
        <v>28</v>
      </c>
      <c r="F89">
        <v>0</v>
      </c>
      <c r="G89">
        <v>0</v>
      </c>
      <c r="H89">
        <v>0</v>
      </c>
      <c r="I89">
        <v>0</v>
      </c>
      <c r="J89">
        <v>0.7</v>
      </c>
    </row>
    <row r="90" spans="1:10" x14ac:dyDescent="0.25">
      <c r="A90" s="147">
        <v>17750</v>
      </c>
      <c r="B90">
        <v>17750</v>
      </c>
      <c r="C90">
        <v>0</v>
      </c>
      <c r="D90">
        <v>0</v>
      </c>
      <c r="E90" s="147">
        <v>70</v>
      </c>
      <c r="F90">
        <v>0</v>
      </c>
      <c r="G90">
        <v>0</v>
      </c>
      <c r="H90">
        <v>0</v>
      </c>
      <c r="I90">
        <v>0</v>
      </c>
      <c r="J90">
        <v>0.6</v>
      </c>
    </row>
    <row r="91" spans="1:10" x14ac:dyDescent="0.25">
      <c r="A91" s="147">
        <v>17800</v>
      </c>
      <c r="B91">
        <v>17800</v>
      </c>
      <c r="C91">
        <v>0</v>
      </c>
      <c r="D91">
        <v>0</v>
      </c>
      <c r="E91" s="147">
        <v>123</v>
      </c>
      <c r="F91">
        <v>0</v>
      </c>
      <c r="G91">
        <v>0</v>
      </c>
      <c r="H91">
        <v>0</v>
      </c>
      <c r="I91">
        <v>0</v>
      </c>
      <c r="J91">
        <v>0.6</v>
      </c>
    </row>
    <row r="92" spans="1:10" x14ac:dyDescent="0.25">
      <c r="A92" s="147">
        <v>17850</v>
      </c>
      <c r="B92">
        <v>17850</v>
      </c>
      <c r="C92">
        <v>0</v>
      </c>
      <c r="D92">
        <v>0</v>
      </c>
      <c r="E92" s="147">
        <v>27</v>
      </c>
      <c r="F92">
        <v>0</v>
      </c>
      <c r="G92">
        <v>0</v>
      </c>
      <c r="H92">
        <v>0</v>
      </c>
      <c r="I92">
        <v>0</v>
      </c>
      <c r="J92">
        <v>0.5</v>
      </c>
    </row>
    <row r="93" spans="1:10" x14ac:dyDescent="0.25">
      <c r="A93" s="147">
        <v>17900</v>
      </c>
      <c r="B93">
        <v>17900</v>
      </c>
      <c r="C93">
        <v>0</v>
      </c>
      <c r="D93">
        <v>0</v>
      </c>
      <c r="E93" s="147">
        <v>20</v>
      </c>
      <c r="F93">
        <v>0</v>
      </c>
      <c r="G93">
        <v>0</v>
      </c>
      <c r="H93">
        <v>0</v>
      </c>
      <c r="I93">
        <v>0</v>
      </c>
      <c r="J93">
        <v>0.4</v>
      </c>
    </row>
    <row r="94" spans="1:10" x14ac:dyDescent="0.25">
      <c r="A94" s="147">
        <v>17950</v>
      </c>
      <c r="B94">
        <v>17950</v>
      </c>
      <c r="C94">
        <v>0</v>
      </c>
      <c r="D94">
        <v>0</v>
      </c>
      <c r="E94" s="147">
        <v>0</v>
      </c>
      <c r="F94">
        <v>0</v>
      </c>
      <c r="G94">
        <v>0</v>
      </c>
      <c r="H94">
        <v>0</v>
      </c>
      <c r="I94">
        <v>0</v>
      </c>
      <c r="J94">
        <v>0.4</v>
      </c>
    </row>
    <row r="95" spans="1:10" x14ac:dyDescent="0.25">
      <c r="A95" t="s">
        <v>146</v>
      </c>
      <c r="B95">
        <v>18000</v>
      </c>
      <c r="C95">
        <v>0</v>
      </c>
      <c r="D95">
        <v>0</v>
      </c>
      <c r="E95">
        <v>170</v>
      </c>
      <c r="F95">
        <v>0</v>
      </c>
      <c r="G95">
        <v>0</v>
      </c>
      <c r="H95">
        <v>0</v>
      </c>
      <c r="I95">
        <v>0</v>
      </c>
      <c r="J95">
        <v>0.4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EABA8-7528-4F05-ACEF-C55D669271F6}">
  <sheetPr codeName="Tabelle5"/>
  <dimension ref="A1:J95"/>
  <sheetViews>
    <sheetView workbookViewId="0"/>
  </sheetViews>
  <sheetFormatPr baseColWidth="10" defaultColWidth="9.140625" defaultRowHeight="15" x14ac:dyDescent="0.25"/>
  <sheetData>
    <row r="1" spans="1:10" x14ac:dyDescent="0.25">
      <c r="A1" s="150" t="s">
        <v>801</v>
      </c>
      <c r="B1" s="150" t="s">
        <v>802</v>
      </c>
      <c r="C1" s="150" t="s">
        <v>803</v>
      </c>
      <c r="D1" s="150" t="s">
        <v>804</v>
      </c>
      <c r="E1" s="150" t="s">
        <v>805</v>
      </c>
      <c r="F1" s="150" t="s">
        <v>806</v>
      </c>
      <c r="G1" s="150" t="s">
        <v>807</v>
      </c>
      <c r="H1" s="150" t="s">
        <v>808</v>
      </c>
      <c r="I1" s="150" t="s">
        <v>809</v>
      </c>
      <c r="J1" s="150" t="s">
        <v>810</v>
      </c>
    </row>
    <row r="2" spans="1:10" x14ac:dyDescent="0.25">
      <c r="A2" s="147">
        <v>11000</v>
      </c>
      <c r="B2">
        <v>11000</v>
      </c>
      <c r="C2">
        <v>0</v>
      </c>
      <c r="D2">
        <v>20</v>
      </c>
      <c r="E2" s="147">
        <v>688</v>
      </c>
      <c r="F2">
        <v>1.2</v>
      </c>
      <c r="G2">
        <v>1.2</v>
      </c>
      <c r="H2">
        <v>1.2</v>
      </c>
      <c r="I2">
        <v>1.2</v>
      </c>
      <c r="J2">
        <v>0.5</v>
      </c>
    </row>
    <row r="3" spans="1:10" x14ac:dyDescent="0.25">
      <c r="A3" s="147">
        <v>11200</v>
      </c>
      <c r="B3">
        <v>11200</v>
      </c>
      <c r="C3">
        <v>0</v>
      </c>
      <c r="D3">
        <v>0</v>
      </c>
      <c r="E3" s="147">
        <v>122</v>
      </c>
      <c r="F3">
        <v>0</v>
      </c>
      <c r="G3">
        <v>0</v>
      </c>
      <c r="H3">
        <v>0</v>
      </c>
      <c r="I3">
        <v>0</v>
      </c>
      <c r="J3">
        <v>0.6</v>
      </c>
    </row>
    <row r="4" spans="1:10" x14ac:dyDescent="0.25">
      <c r="A4" s="147">
        <v>11400</v>
      </c>
      <c r="B4">
        <v>11400</v>
      </c>
      <c r="C4">
        <v>0</v>
      </c>
      <c r="D4">
        <v>0</v>
      </c>
      <c r="E4" s="147">
        <v>148</v>
      </c>
      <c r="F4">
        <v>0</v>
      </c>
      <c r="G4">
        <v>0</v>
      </c>
      <c r="H4">
        <v>0</v>
      </c>
      <c r="I4">
        <v>0</v>
      </c>
      <c r="J4">
        <v>0.8</v>
      </c>
    </row>
    <row r="5" spans="1:10" x14ac:dyDescent="0.25">
      <c r="A5" s="147">
        <v>11600</v>
      </c>
      <c r="B5">
        <v>11600</v>
      </c>
      <c r="C5">
        <v>0</v>
      </c>
      <c r="D5">
        <v>0</v>
      </c>
      <c r="E5" s="147">
        <v>119</v>
      </c>
      <c r="F5">
        <v>0</v>
      </c>
      <c r="G5">
        <v>0</v>
      </c>
      <c r="H5">
        <v>0</v>
      </c>
      <c r="I5">
        <v>0</v>
      </c>
      <c r="J5">
        <v>1</v>
      </c>
    </row>
    <row r="6" spans="1:10" x14ac:dyDescent="0.25">
      <c r="A6" s="147">
        <v>11800</v>
      </c>
      <c r="B6">
        <v>11800</v>
      </c>
      <c r="C6">
        <v>0</v>
      </c>
      <c r="D6">
        <v>24</v>
      </c>
      <c r="E6" s="147">
        <v>121</v>
      </c>
      <c r="F6">
        <v>1.4</v>
      </c>
      <c r="G6">
        <v>1.4</v>
      </c>
      <c r="H6">
        <v>1.4</v>
      </c>
      <c r="I6">
        <v>1.4</v>
      </c>
      <c r="J6">
        <v>1.2</v>
      </c>
    </row>
    <row r="7" spans="1:10" x14ac:dyDescent="0.25">
      <c r="A7" s="147">
        <v>12000</v>
      </c>
      <c r="B7">
        <v>12000</v>
      </c>
      <c r="C7">
        <v>0</v>
      </c>
      <c r="D7">
        <v>0</v>
      </c>
      <c r="E7" s="147">
        <v>2170</v>
      </c>
      <c r="F7">
        <v>0</v>
      </c>
      <c r="G7">
        <v>0</v>
      </c>
      <c r="H7">
        <v>0</v>
      </c>
      <c r="I7">
        <v>0</v>
      </c>
      <c r="J7">
        <v>1.5</v>
      </c>
    </row>
    <row r="8" spans="1:10" x14ac:dyDescent="0.25">
      <c r="A8" s="147">
        <v>12200</v>
      </c>
      <c r="B8">
        <v>12200</v>
      </c>
      <c r="C8">
        <v>0</v>
      </c>
      <c r="D8">
        <v>0</v>
      </c>
      <c r="E8" s="147">
        <v>517</v>
      </c>
      <c r="F8">
        <v>0</v>
      </c>
      <c r="G8">
        <v>0</v>
      </c>
      <c r="H8">
        <v>0</v>
      </c>
      <c r="I8">
        <v>0</v>
      </c>
      <c r="J8">
        <v>1.8</v>
      </c>
    </row>
    <row r="9" spans="1:10" x14ac:dyDescent="0.25">
      <c r="A9" s="147">
        <v>12400</v>
      </c>
      <c r="B9">
        <v>12400</v>
      </c>
      <c r="C9">
        <v>0</v>
      </c>
      <c r="D9">
        <v>0</v>
      </c>
      <c r="E9" s="147">
        <v>290</v>
      </c>
      <c r="F9">
        <v>0</v>
      </c>
      <c r="G9">
        <v>0</v>
      </c>
      <c r="H9">
        <v>0</v>
      </c>
      <c r="I9">
        <v>0</v>
      </c>
      <c r="J9">
        <v>2.2000000000000002</v>
      </c>
    </row>
    <row r="10" spans="1:10" x14ac:dyDescent="0.25">
      <c r="A10" s="147">
        <v>12600</v>
      </c>
      <c r="B10">
        <v>12600</v>
      </c>
      <c r="C10">
        <v>0</v>
      </c>
      <c r="D10">
        <v>0</v>
      </c>
      <c r="E10" s="147">
        <v>1442</v>
      </c>
      <c r="F10">
        <v>0</v>
      </c>
      <c r="G10">
        <v>0</v>
      </c>
      <c r="H10">
        <v>0</v>
      </c>
      <c r="I10">
        <v>0</v>
      </c>
      <c r="J10">
        <v>2.7</v>
      </c>
    </row>
    <row r="11" spans="1:10" x14ac:dyDescent="0.25">
      <c r="A11" s="147">
        <v>12800</v>
      </c>
      <c r="B11">
        <v>12800</v>
      </c>
      <c r="C11">
        <v>0</v>
      </c>
      <c r="D11">
        <v>0</v>
      </c>
      <c r="E11" s="147">
        <v>1161</v>
      </c>
      <c r="F11">
        <v>0</v>
      </c>
      <c r="G11">
        <v>0</v>
      </c>
      <c r="H11">
        <v>0</v>
      </c>
      <c r="I11">
        <v>0</v>
      </c>
      <c r="J11">
        <v>3.2</v>
      </c>
    </row>
    <row r="12" spans="1:10" x14ac:dyDescent="0.25">
      <c r="A12" s="147">
        <v>13000</v>
      </c>
      <c r="B12">
        <v>13000</v>
      </c>
      <c r="C12">
        <v>0</v>
      </c>
      <c r="D12">
        <v>73</v>
      </c>
      <c r="E12" s="147">
        <v>2978</v>
      </c>
      <c r="F12">
        <v>4</v>
      </c>
      <c r="G12">
        <v>4.7</v>
      </c>
      <c r="H12">
        <v>3.9</v>
      </c>
      <c r="I12">
        <v>4.7</v>
      </c>
      <c r="J12">
        <v>3.9</v>
      </c>
    </row>
    <row r="13" spans="1:10" x14ac:dyDescent="0.25">
      <c r="A13" s="147">
        <v>13200</v>
      </c>
      <c r="B13">
        <v>13200</v>
      </c>
      <c r="C13">
        <v>0</v>
      </c>
      <c r="D13">
        <v>1</v>
      </c>
      <c r="E13" s="147">
        <v>1180</v>
      </c>
      <c r="F13">
        <v>5</v>
      </c>
      <c r="G13">
        <v>5</v>
      </c>
      <c r="H13">
        <v>5</v>
      </c>
      <c r="I13">
        <v>5</v>
      </c>
      <c r="J13">
        <v>4.8</v>
      </c>
    </row>
    <row r="14" spans="1:10" x14ac:dyDescent="0.25">
      <c r="A14" s="147">
        <v>13400</v>
      </c>
      <c r="B14">
        <v>13400</v>
      </c>
      <c r="C14">
        <v>0</v>
      </c>
      <c r="D14">
        <v>0</v>
      </c>
      <c r="E14" s="147">
        <v>1405</v>
      </c>
      <c r="F14">
        <v>0</v>
      </c>
      <c r="G14">
        <v>0</v>
      </c>
      <c r="H14">
        <v>0</v>
      </c>
      <c r="I14">
        <v>0</v>
      </c>
      <c r="J14">
        <v>5.7</v>
      </c>
    </row>
    <row r="15" spans="1:10" x14ac:dyDescent="0.25">
      <c r="A15" s="147">
        <v>13600</v>
      </c>
      <c r="B15">
        <v>13600</v>
      </c>
      <c r="C15">
        <v>0</v>
      </c>
      <c r="D15">
        <v>1500</v>
      </c>
      <c r="E15" s="147">
        <v>1092</v>
      </c>
      <c r="F15">
        <v>0</v>
      </c>
      <c r="G15">
        <v>0</v>
      </c>
      <c r="H15">
        <v>0</v>
      </c>
      <c r="I15">
        <v>0</v>
      </c>
      <c r="J15">
        <v>6.8</v>
      </c>
    </row>
    <row r="16" spans="1:10" x14ac:dyDescent="0.25">
      <c r="A16" s="147">
        <v>13700</v>
      </c>
      <c r="B16">
        <v>13700</v>
      </c>
      <c r="C16">
        <v>0</v>
      </c>
      <c r="D16">
        <v>52</v>
      </c>
      <c r="E16" s="147">
        <v>904</v>
      </c>
      <c r="F16">
        <v>6.5</v>
      </c>
      <c r="G16">
        <v>7.8</v>
      </c>
      <c r="H16">
        <v>6.5</v>
      </c>
      <c r="I16">
        <v>7.8</v>
      </c>
      <c r="J16">
        <v>7.5</v>
      </c>
    </row>
    <row r="17" spans="1:10" x14ac:dyDescent="0.25">
      <c r="A17" s="147">
        <v>13800</v>
      </c>
      <c r="B17">
        <v>13800</v>
      </c>
      <c r="C17">
        <v>0</v>
      </c>
      <c r="D17">
        <v>3</v>
      </c>
      <c r="E17" s="147">
        <v>844</v>
      </c>
      <c r="F17">
        <v>9.5</v>
      </c>
      <c r="G17">
        <v>9.5</v>
      </c>
      <c r="H17">
        <v>9</v>
      </c>
      <c r="I17">
        <v>9</v>
      </c>
      <c r="J17">
        <v>8.3000000000000007</v>
      </c>
    </row>
    <row r="18" spans="1:10" x14ac:dyDescent="0.25">
      <c r="A18" s="147">
        <v>14000</v>
      </c>
      <c r="B18">
        <v>14000</v>
      </c>
      <c r="C18">
        <v>0</v>
      </c>
      <c r="D18">
        <v>34</v>
      </c>
      <c r="E18" s="147">
        <v>2941</v>
      </c>
      <c r="F18">
        <v>12.4</v>
      </c>
      <c r="G18">
        <v>12.4</v>
      </c>
      <c r="H18">
        <v>10.4</v>
      </c>
      <c r="I18">
        <v>10.4</v>
      </c>
      <c r="J18">
        <v>10.3</v>
      </c>
    </row>
    <row r="19" spans="1:10" x14ac:dyDescent="0.25">
      <c r="A19" s="147">
        <v>14100</v>
      </c>
      <c r="B19">
        <v>14100</v>
      </c>
      <c r="C19">
        <v>0</v>
      </c>
      <c r="D19">
        <v>0</v>
      </c>
      <c r="E19" s="147">
        <v>361</v>
      </c>
      <c r="F19">
        <v>0</v>
      </c>
      <c r="G19">
        <v>0</v>
      </c>
      <c r="H19">
        <v>0</v>
      </c>
      <c r="I19">
        <v>0</v>
      </c>
      <c r="J19">
        <v>11.5</v>
      </c>
    </row>
    <row r="20" spans="1:10" x14ac:dyDescent="0.25">
      <c r="A20" s="147">
        <v>14200</v>
      </c>
      <c r="B20">
        <v>14200</v>
      </c>
      <c r="C20">
        <v>0</v>
      </c>
      <c r="D20">
        <v>1503</v>
      </c>
      <c r="E20" s="147">
        <v>411</v>
      </c>
      <c r="F20">
        <v>14.9</v>
      </c>
      <c r="G20">
        <v>14.9</v>
      </c>
      <c r="H20">
        <v>13.5</v>
      </c>
      <c r="I20">
        <v>13.5</v>
      </c>
      <c r="J20">
        <v>12.9</v>
      </c>
    </row>
    <row r="21" spans="1:10" x14ac:dyDescent="0.25">
      <c r="A21" s="147">
        <v>14300</v>
      </c>
      <c r="B21">
        <v>14300</v>
      </c>
      <c r="C21">
        <v>0</v>
      </c>
      <c r="D21">
        <v>25</v>
      </c>
      <c r="E21" s="147">
        <v>416</v>
      </c>
      <c r="F21">
        <v>18</v>
      </c>
      <c r="G21">
        <v>18</v>
      </c>
      <c r="H21">
        <v>16.5</v>
      </c>
      <c r="I21">
        <v>16.5</v>
      </c>
      <c r="J21">
        <v>14.6</v>
      </c>
    </row>
    <row r="22" spans="1:10" x14ac:dyDescent="0.25">
      <c r="A22" s="147">
        <v>14350</v>
      </c>
      <c r="B22">
        <v>14350</v>
      </c>
      <c r="C22">
        <v>0</v>
      </c>
      <c r="D22">
        <v>11</v>
      </c>
      <c r="E22" s="147">
        <v>263</v>
      </c>
      <c r="F22">
        <v>19</v>
      </c>
      <c r="G22">
        <v>19</v>
      </c>
      <c r="H22">
        <v>16.2</v>
      </c>
      <c r="I22">
        <v>16.2</v>
      </c>
      <c r="J22">
        <v>15.6</v>
      </c>
    </row>
    <row r="23" spans="1:10" x14ac:dyDescent="0.25">
      <c r="A23" s="147">
        <v>14400</v>
      </c>
      <c r="B23">
        <v>14400</v>
      </c>
      <c r="C23">
        <v>0</v>
      </c>
      <c r="D23">
        <v>12</v>
      </c>
      <c r="E23" s="147">
        <v>9392</v>
      </c>
      <c r="F23">
        <v>17.7</v>
      </c>
      <c r="G23">
        <v>19</v>
      </c>
      <c r="H23">
        <v>17.7</v>
      </c>
      <c r="I23">
        <v>19</v>
      </c>
      <c r="J23">
        <v>16.7</v>
      </c>
    </row>
    <row r="24" spans="1:10" x14ac:dyDescent="0.25">
      <c r="A24" s="147">
        <v>14450</v>
      </c>
      <c r="B24">
        <v>14450</v>
      </c>
      <c r="C24">
        <v>0</v>
      </c>
      <c r="D24">
        <v>0</v>
      </c>
      <c r="E24" s="147">
        <v>176</v>
      </c>
      <c r="F24">
        <v>0</v>
      </c>
      <c r="G24">
        <v>0</v>
      </c>
      <c r="H24">
        <v>0</v>
      </c>
      <c r="I24">
        <v>0</v>
      </c>
      <c r="J24">
        <v>17.899999999999999</v>
      </c>
    </row>
    <row r="25" spans="1:10" x14ac:dyDescent="0.25">
      <c r="A25" s="147">
        <v>14500</v>
      </c>
      <c r="B25">
        <v>14500</v>
      </c>
      <c r="C25">
        <v>0</v>
      </c>
      <c r="D25">
        <v>587</v>
      </c>
      <c r="E25" s="147">
        <v>1955</v>
      </c>
      <c r="F25">
        <v>24</v>
      </c>
      <c r="G25">
        <v>24</v>
      </c>
      <c r="H25">
        <v>19.8</v>
      </c>
      <c r="I25">
        <v>19.8</v>
      </c>
      <c r="J25">
        <v>19.2</v>
      </c>
    </row>
    <row r="26" spans="1:10" x14ac:dyDescent="0.25">
      <c r="A26" s="147">
        <v>14550</v>
      </c>
      <c r="B26">
        <v>14550</v>
      </c>
      <c r="C26">
        <v>0</v>
      </c>
      <c r="D26">
        <v>1</v>
      </c>
      <c r="E26" s="147">
        <v>537</v>
      </c>
      <c r="F26">
        <v>0</v>
      </c>
      <c r="G26">
        <v>0</v>
      </c>
      <c r="H26">
        <v>0</v>
      </c>
      <c r="I26">
        <v>0</v>
      </c>
      <c r="J26">
        <v>20.7</v>
      </c>
    </row>
    <row r="27" spans="1:10" x14ac:dyDescent="0.25">
      <c r="A27" s="147">
        <v>14600</v>
      </c>
      <c r="B27">
        <v>14600</v>
      </c>
      <c r="C27">
        <v>0</v>
      </c>
      <c r="D27">
        <v>27</v>
      </c>
      <c r="E27" s="147">
        <v>584</v>
      </c>
      <c r="F27">
        <v>30</v>
      </c>
      <c r="G27">
        <v>30</v>
      </c>
      <c r="H27">
        <v>24.5</v>
      </c>
      <c r="I27">
        <v>24.5</v>
      </c>
      <c r="J27">
        <v>22.3</v>
      </c>
    </row>
    <row r="28" spans="1:10" x14ac:dyDescent="0.25">
      <c r="A28" s="147">
        <v>14650</v>
      </c>
      <c r="B28">
        <v>14650</v>
      </c>
      <c r="C28">
        <v>0</v>
      </c>
      <c r="D28">
        <v>36</v>
      </c>
      <c r="E28" s="147">
        <v>472</v>
      </c>
      <c r="F28">
        <v>29.5</v>
      </c>
      <c r="G28">
        <v>29.5</v>
      </c>
      <c r="H28">
        <v>26.5</v>
      </c>
      <c r="I28">
        <v>26.5</v>
      </c>
      <c r="J28">
        <v>24.2</v>
      </c>
    </row>
    <row r="29" spans="1:10" x14ac:dyDescent="0.25">
      <c r="A29" s="147">
        <v>14700</v>
      </c>
      <c r="B29">
        <v>14700</v>
      </c>
      <c r="C29">
        <v>0</v>
      </c>
      <c r="D29">
        <v>3</v>
      </c>
      <c r="E29" s="147">
        <v>1787</v>
      </c>
      <c r="F29">
        <v>29</v>
      </c>
      <c r="G29">
        <v>29</v>
      </c>
      <c r="H29">
        <v>29</v>
      </c>
      <c r="I29">
        <v>29</v>
      </c>
      <c r="J29">
        <v>26.3</v>
      </c>
    </row>
    <row r="30" spans="1:10" x14ac:dyDescent="0.25">
      <c r="A30" s="147">
        <v>14750</v>
      </c>
      <c r="B30">
        <v>14750</v>
      </c>
      <c r="C30">
        <v>0</v>
      </c>
      <c r="D30">
        <v>0</v>
      </c>
      <c r="E30" s="147">
        <v>807</v>
      </c>
      <c r="F30">
        <v>0</v>
      </c>
      <c r="G30">
        <v>0</v>
      </c>
      <c r="H30">
        <v>0</v>
      </c>
      <c r="I30">
        <v>0</v>
      </c>
      <c r="J30">
        <v>28.7</v>
      </c>
    </row>
    <row r="31" spans="1:10" x14ac:dyDescent="0.25">
      <c r="A31" s="147">
        <v>14800</v>
      </c>
      <c r="B31">
        <v>14800</v>
      </c>
      <c r="C31">
        <v>0</v>
      </c>
      <c r="D31">
        <v>260</v>
      </c>
      <c r="E31" s="147">
        <v>2052</v>
      </c>
      <c r="F31">
        <v>36.5</v>
      </c>
      <c r="G31">
        <v>37</v>
      </c>
      <c r="H31">
        <v>33.5</v>
      </c>
      <c r="I31">
        <v>33.5</v>
      </c>
      <c r="J31">
        <v>31.5</v>
      </c>
    </row>
    <row r="32" spans="1:10" x14ac:dyDescent="0.25">
      <c r="A32" s="147">
        <v>14850</v>
      </c>
      <c r="B32">
        <v>14850</v>
      </c>
      <c r="C32">
        <v>0</v>
      </c>
      <c r="D32">
        <v>1</v>
      </c>
      <c r="E32" s="147">
        <v>134</v>
      </c>
      <c r="F32">
        <v>0</v>
      </c>
      <c r="G32">
        <v>0</v>
      </c>
      <c r="H32">
        <v>0</v>
      </c>
      <c r="I32">
        <v>0</v>
      </c>
      <c r="J32">
        <v>34.5</v>
      </c>
    </row>
    <row r="33" spans="1:10" x14ac:dyDescent="0.25">
      <c r="A33" s="147">
        <v>14900</v>
      </c>
      <c r="B33">
        <v>14900</v>
      </c>
      <c r="C33">
        <v>0</v>
      </c>
      <c r="D33">
        <v>543</v>
      </c>
      <c r="E33" s="147">
        <v>12136</v>
      </c>
      <c r="F33">
        <v>47</v>
      </c>
      <c r="G33">
        <v>47</v>
      </c>
      <c r="H33">
        <v>38</v>
      </c>
      <c r="I33">
        <v>38</v>
      </c>
      <c r="J33">
        <v>37.9</v>
      </c>
    </row>
    <row r="34" spans="1:10" x14ac:dyDescent="0.25">
      <c r="A34" s="147">
        <v>14950</v>
      </c>
      <c r="B34">
        <v>14950</v>
      </c>
      <c r="C34">
        <v>0</v>
      </c>
      <c r="D34">
        <v>349</v>
      </c>
      <c r="E34" s="147">
        <v>709</v>
      </c>
      <c r="F34">
        <v>46</v>
      </c>
      <c r="G34">
        <v>47</v>
      </c>
      <c r="H34">
        <v>46</v>
      </c>
      <c r="I34">
        <v>47</v>
      </c>
      <c r="J34">
        <v>41.7</v>
      </c>
    </row>
    <row r="35" spans="1:10" x14ac:dyDescent="0.25">
      <c r="A35" s="147">
        <v>15000</v>
      </c>
      <c r="B35">
        <v>15000</v>
      </c>
      <c r="C35">
        <v>0</v>
      </c>
      <c r="D35">
        <v>352</v>
      </c>
      <c r="E35" s="147">
        <v>4407</v>
      </c>
      <c r="F35">
        <v>56</v>
      </c>
      <c r="G35">
        <v>56</v>
      </c>
      <c r="H35">
        <v>46</v>
      </c>
      <c r="I35">
        <v>48.5</v>
      </c>
      <c r="J35">
        <v>46</v>
      </c>
    </row>
    <row r="36" spans="1:10" x14ac:dyDescent="0.25">
      <c r="A36" s="147">
        <v>15050</v>
      </c>
      <c r="B36">
        <v>15050</v>
      </c>
      <c r="C36">
        <v>0</v>
      </c>
      <c r="D36">
        <v>0</v>
      </c>
      <c r="E36" s="147">
        <v>516</v>
      </c>
      <c r="F36">
        <v>0</v>
      </c>
      <c r="G36">
        <v>0</v>
      </c>
      <c r="H36">
        <v>0</v>
      </c>
      <c r="I36">
        <v>0</v>
      </c>
      <c r="J36">
        <v>50.7</v>
      </c>
    </row>
    <row r="37" spans="1:10" x14ac:dyDescent="0.25">
      <c r="A37" s="147">
        <v>15100</v>
      </c>
      <c r="B37">
        <v>15100</v>
      </c>
      <c r="C37">
        <v>0</v>
      </c>
      <c r="D37">
        <v>5</v>
      </c>
      <c r="E37" s="147">
        <v>1492</v>
      </c>
      <c r="F37">
        <v>70</v>
      </c>
      <c r="G37">
        <v>70</v>
      </c>
      <c r="H37">
        <v>56</v>
      </c>
      <c r="I37">
        <v>56</v>
      </c>
      <c r="J37">
        <v>55.9</v>
      </c>
    </row>
    <row r="38" spans="1:10" x14ac:dyDescent="0.25">
      <c r="A38" s="147">
        <v>15150</v>
      </c>
      <c r="B38">
        <v>15150</v>
      </c>
      <c r="C38">
        <v>0</v>
      </c>
      <c r="D38">
        <v>20</v>
      </c>
      <c r="E38" s="147">
        <v>404</v>
      </c>
      <c r="F38">
        <v>68</v>
      </c>
      <c r="G38">
        <v>68.5</v>
      </c>
      <c r="H38">
        <v>68</v>
      </c>
      <c r="I38">
        <v>68.5</v>
      </c>
      <c r="J38">
        <v>61.6</v>
      </c>
    </row>
    <row r="39" spans="1:10" x14ac:dyDescent="0.25">
      <c r="A39" s="147">
        <v>15200</v>
      </c>
      <c r="B39">
        <v>15200</v>
      </c>
      <c r="C39">
        <v>0</v>
      </c>
      <c r="D39">
        <v>35</v>
      </c>
      <c r="E39" s="147">
        <v>4389</v>
      </c>
      <c r="F39">
        <v>86</v>
      </c>
      <c r="G39">
        <v>86</v>
      </c>
      <c r="H39">
        <v>67</v>
      </c>
      <c r="I39">
        <v>68.5</v>
      </c>
      <c r="J39">
        <v>68</v>
      </c>
    </row>
    <row r="40" spans="1:10" x14ac:dyDescent="0.25">
      <c r="A40" s="147">
        <v>15250</v>
      </c>
      <c r="B40">
        <v>15250</v>
      </c>
      <c r="C40">
        <v>0</v>
      </c>
      <c r="D40">
        <v>16</v>
      </c>
      <c r="E40" s="147">
        <v>459</v>
      </c>
      <c r="F40">
        <v>82.5</v>
      </c>
      <c r="G40">
        <v>82.5</v>
      </c>
      <c r="H40">
        <v>82.5</v>
      </c>
      <c r="I40">
        <v>82.5</v>
      </c>
      <c r="J40">
        <v>75.099999999999994</v>
      </c>
    </row>
    <row r="41" spans="1:10" x14ac:dyDescent="0.25">
      <c r="A41" s="147">
        <v>15300</v>
      </c>
      <c r="B41">
        <v>15300</v>
      </c>
      <c r="C41">
        <v>0</v>
      </c>
      <c r="D41">
        <v>34</v>
      </c>
      <c r="E41" s="147">
        <v>7044</v>
      </c>
      <c r="F41">
        <v>99</v>
      </c>
      <c r="G41">
        <v>99</v>
      </c>
      <c r="H41">
        <v>82</v>
      </c>
      <c r="I41">
        <v>85.5</v>
      </c>
      <c r="J41">
        <v>82.9</v>
      </c>
    </row>
    <row r="42" spans="1:10" x14ac:dyDescent="0.25">
      <c r="A42" s="147">
        <v>15350</v>
      </c>
      <c r="B42">
        <v>15350</v>
      </c>
      <c r="C42">
        <v>0</v>
      </c>
      <c r="D42">
        <v>1</v>
      </c>
      <c r="E42" s="147">
        <v>12036</v>
      </c>
      <c r="F42">
        <v>102</v>
      </c>
      <c r="G42">
        <v>102</v>
      </c>
      <c r="H42">
        <v>102</v>
      </c>
      <c r="I42">
        <v>102</v>
      </c>
      <c r="J42">
        <v>91.5</v>
      </c>
    </row>
    <row r="43" spans="1:10" x14ac:dyDescent="0.25">
      <c r="A43" s="147">
        <v>15400</v>
      </c>
      <c r="B43">
        <v>15400</v>
      </c>
      <c r="C43">
        <v>0</v>
      </c>
      <c r="D43">
        <v>18</v>
      </c>
      <c r="E43" s="147">
        <v>2669</v>
      </c>
      <c r="F43">
        <v>119</v>
      </c>
      <c r="G43">
        <v>119</v>
      </c>
      <c r="H43">
        <v>102</v>
      </c>
      <c r="I43">
        <v>102</v>
      </c>
      <c r="J43">
        <v>100.9</v>
      </c>
    </row>
    <row r="44" spans="1:10" x14ac:dyDescent="0.25">
      <c r="A44" s="147">
        <v>15450</v>
      </c>
      <c r="B44">
        <v>15450</v>
      </c>
      <c r="C44">
        <v>0</v>
      </c>
      <c r="D44">
        <v>0</v>
      </c>
      <c r="E44" s="147">
        <v>833</v>
      </c>
      <c r="F44">
        <v>0</v>
      </c>
      <c r="G44">
        <v>0</v>
      </c>
      <c r="H44">
        <v>0</v>
      </c>
      <c r="I44">
        <v>0</v>
      </c>
      <c r="J44">
        <v>111.2</v>
      </c>
    </row>
    <row r="45" spans="1:10" x14ac:dyDescent="0.25">
      <c r="A45" s="147">
        <v>15500</v>
      </c>
      <c r="B45">
        <v>15500</v>
      </c>
      <c r="C45">
        <v>0</v>
      </c>
      <c r="D45">
        <v>360</v>
      </c>
      <c r="E45" s="147">
        <v>3682</v>
      </c>
      <c r="F45">
        <v>133</v>
      </c>
      <c r="G45">
        <v>135</v>
      </c>
      <c r="H45">
        <v>126.5</v>
      </c>
      <c r="I45">
        <v>127</v>
      </c>
      <c r="J45">
        <v>122.6</v>
      </c>
    </row>
    <row r="46" spans="1:10" x14ac:dyDescent="0.25">
      <c r="A46" s="147">
        <v>15550</v>
      </c>
      <c r="B46">
        <v>15550</v>
      </c>
      <c r="C46">
        <v>0</v>
      </c>
      <c r="D46">
        <v>20</v>
      </c>
      <c r="E46" s="147">
        <v>527</v>
      </c>
      <c r="F46">
        <v>0</v>
      </c>
      <c r="G46">
        <v>0</v>
      </c>
      <c r="H46">
        <v>0</v>
      </c>
      <c r="I46">
        <v>0</v>
      </c>
      <c r="J46">
        <v>135.1</v>
      </c>
    </row>
    <row r="47" spans="1:10" x14ac:dyDescent="0.25">
      <c r="A47" s="147">
        <v>15600</v>
      </c>
      <c r="B47">
        <v>15600</v>
      </c>
      <c r="C47">
        <v>0</v>
      </c>
      <c r="D47">
        <v>367</v>
      </c>
      <c r="E47" s="147">
        <v>3813</v>
      </c>
      <c r="F47">
        <v>191</v>
      </c>
      <c r="G47">
        <v>191</v>
      </c>
      <c r="H47">
        <v>150</v>
      </c>
      <c r="I47">
        <v>150</v>
      </c>
      <c r="J47">
        <v>148.80000000000001</v>
      </c>
    </row>
    <row r="48" spans="1:10" x14ac:dyDescent="0.25">
      <c r="A48" s="147">
        <v>15650</v>
      </c>
      <c r="B48">
        <v>15650</v>
      </c>
      <c r="C48">
        <v>0</v>
      </c>
      <c r="D48">
        <v>50</v>
      </c>
      <c r="E48" s="147">
        <v>1627</v>
      </c>
      <c r="F48">
        <v>175</v>
      </c>
      <c r="G48">
        <v>178</v>
      </c>
      <c r="H48">
        <v>166</v>
      </c>
      <c r="I48">
        <v>167.5</v>
      </c>
      <c r="J48">
        <v>163.80000000000001</v>
      </c>
    </row>
    <row r="49" spans="1:10" x14ac:dyDescent="0.25">
      <c r="A49" s="147">
        <v>15700</v>
      </c>
      <c r="B49">
        <v>15700</v>
      </c>
      <c r="C49">
        <v>0</v>
      </c>
      <c r="D49">
        <v>1129</v>
      </c>
      <c r="E49" s="147">
        <v>20486</v>
      </c>
      <c r="F49">
        <v>193</v>
      </c>
      <c r="G49">
        <v>200</v>
      </c>
      <c r="H49">
        <v>177</v>
      </c>
      <c r="I49">
        <v>180.5</v>
      </c>
      <c r="J49">
        <v>180.2</v>
      </c>
    </row>
    <row r="50" spans="1:10" x14ac:dyDescent="0.25">
      <c r="A50" s="147">
        <v>15750</v>
      </c>
      <c r="B50">
        <v>15750</v>
      </c>
      <c r="C50">
        <v>0</v>
      </c>
      <c r="D50">
        <v>13</v>
      </c>
      <c r="E50" s="147">
        <v>714</v>
      </c>
      <c r="F50">
        <v>228</v>
      </c>
      <c r="G50">
        <v>228</v>
      </c>
      <c r="H50">
        <v>193.5</v>
      </c>
      <c r="I50">
        <v>193.5</v>
      </c>
      <c r="J50">
        <v>198.1</v>
      </c>
    </row>
    <row r="51" spans="1:10" x14ac:dyDescent="0.25">
      <c r="A51" s="147">
        <v>15800</v>
      </c>
      <c r="B51">
        <v>15800</v>
      </c>
      <c r="C51">
        <v>0</v>
      </c>
      <c r="D51">
        <v>71</v>
      </c>
      <c r="E51" s="147">
        <v>5777</v>
      </c>
      <c r="F51">
        <v>243</v>
      </c>
      <c r="G51">
        <v>243</v>
      </c>
      <c r="H51">
        <v>215</v>
      </c>
      <c r="I51">
        <v>218</v>
      </c>
      <c r="J51">
        <v>217.5</v>
      </c>
    </row>
    <row r="52" spans="1:10" x14ac:dyDescent="0.25">
      <c r="A52" s="147">
        <v>15850</v>
      </c>
      <c r="B52">
        <v>15850</v>
      </c>
      <c r="C52">
        <v>0</v>
      </c>
      <c r="D52">
        <v>3</v>
      </c>
      <c r="E52" s="147">
        <v>1871</v>
      </c>
      <c r="F52">
        <v>257</v>
      </c>
      <c r="G52">
        <v>260</v>
      </c>
      <c r="H52">
        <v>233</v>
      </c>
      <c r="I52">
        <v>233</v>
      </c>
      <c r="J52">
        <v>238.8</v>
      </c>
    </row>
    <row r="53" spans="1:10" x14ac:dyDescent="0.25">
      <c r="A53" s="147">
        <v>15900</v>
      </c>
      <c r="B53">
        <v>15900</v>
      </c>
      <c r="C53">
        <v>0</v>
      </c>
      <c r="D53">
        <v>20</v>
      </c>
      <c r="E53" s="147">
        <v>2982</v>
      </c>
      <c r="F53">
        <v>279</v>
      </c>
      <c r="G53">
        <v>279</v>
      </c>
      <c r="H53">
        <v>279</v>
      </c>
      <c r="I53">
        <v>279</v>
      </c>
      <c r="J53">
        <v>262.2</v>
      </c>
    </row>
    <row r="54" spans="1:10" x14ac:dyDescent="0.25">
      <c r="A54" s="147">
        <v>15950</v>
      </c>
      <c r="B54">
        <v>15950</v>
      </c>
      <c r="C54">
        <v>0</v>
      </c>
      <c r="D54">
        <v>0</v>
      </c>
      <c r="E54" s="147">
        <v>704</v>
      </c>
      <c r="F54">
        <v>0</v>
      </c>
      <c r="G54">
        <v>0</v>
      </c>
      <c r="H54">
        <v>0</v>
      </c>
      <c r="I54">
        <v>0</v>
      </c>
      <c r="J54">
        <v>287.60000000000002</v>
      </c>
    </row>
    <row r="55" spans="1:10" x14ac:dyDescent="0.25">
      <c r="A55" s="147">
        <v>16000</v>
      </c>
      <c r="B55">
        <v>16000</v>
      </c>
      <c r="C55">
        <v>0</v>
      </c>
      <c r="D55">
        <v>86</v>
      </c>
      <c r="E55" s="147">
        <v>4529</v>
      </c>
      <c r="F55">
        <v>365</v>
      </c>
      <c r="G55">
        <v>365</v>
      </c>
      <c r="H55">
        <v>306</v>
      </c>
      <c r="I55">
        <v>320</v>
      </c>
      <c r="J55">
        <v>314.89999999999998</v>
      </c>
    </row>
    <row r="56" spans="1:10" x14ac:dyDescent="0.25">
      <c r="A56" s="147">
        <v>16050</v>
      </c>
      <c r="B56">
        <v>16050</v>
      </c>
      <c r="C56">
        <v>0</v>
      </c>
      <c r="D56">
        <v>0</v>
      </c>
      <c r="E56" s="147">
        <v>330</v>
      </c>
      <c r="F56">
        <v>0</v>
      </c>
      <c r="G56">
        <v>0</v>
      </c>
      <c r="H56">
        <v>0</v>
      </c>
      <c r="I56">
        <v>0</v>
      </c>
      <c r="J56">
        <v>344.1</v>
      </c>
    </row>
    <row r="57" spans="1:10" x14ac:dyDescent="0.25">
      <c r="A57" s="147">
        <v>16100</v>
      </c>
      <c r="B57">
        <v>16100</v>
      </c>
      <c r="C57">
        <v>0</v>
      </c>
      <c r="D57">
        <v>0</v>
      </c>
      <c r="E57" s="147">
        <v>517</v>
      </c>
      <c r="F57">
        <v>0</v>
      </c>
      <c r="G57">
        <v>0</v>
      </c>
      <c r="H57">
        <v>0</v>
      </c>
      <c r="I57">
        <v>0</v>
      </c>
      <c r="J57">
        <v>375.4</v>
      </c>
    </row>
    <row r="58" spans="1:10" x14ac:dyDescent="0.25">
      <c r="A58" s="147">
        <v>16150</v>
      </c>
      <c r="B58">
        <v>16150</v>
      </c>
      <c r="C58">
        <v>0</v>
      </c>
      <c r="D58">
        <v>0</v>
      </c>
      <c r="E58" s="147">
        <v>1357</v>
      </c>
      <c r="F58">
        <v>0</v>
      </c>
      <c r="G58">
        <v>0</v>
      </c>
      <c r="H58">
        <v>0</v>
      </c>
      <c r="I58">
        <v>0</v>
      </c>
      <c r="J58">
        <v>408.7</v>
      </c>
    </row>
    <row r="59" spans="1:10" x14ac:dyDescent="0.25">
      <c r="A59" s="147">
        <v>16200</v>
      </c>
      <c r="B59">
        <v>16200</v>
      </c>
      <c r="C59">
        <v>0</v>
      </c>
      <c r="D59">
        <v>0</v>
      </c>
      <c r="E59" s="147">
        <v>247</v>
      </c>
      <c r="F59">
        <v>0</v>
      </c>
      <c r="G59">
        <v>0</v>
      </c>
      <c r="H59">
        <v>0</v>
      </c>
      <c r="I59">
        <v>0</v>
      </c>
      <c r="J59">
        <v>444</v>
      </c>
    </row>
    <row r="60" spans="1:10" x14ac:dyDescent="0.25">
      <c r="A60" s="147">
        <v>16250</v>
      </c>
      <c r="B60">
        <v>16250</v>
      </c>
      <c r="C60">
        <v>0</v>
      </c>
      <c r="D60">
        <v>0</v>
      </c>
      <c r="E60" s="147">
        <v>123</v>
      </c>
      <c r="F60">
        <v>0</v>
      </c>
      <c r="G60">
        <v>0</v>
      </c>
      <c r="H60">
        <v>0</v>
      </c>
      <c r="I60">
        <v>0</v>
      </c>
      <c r="J60">
        <v>481.2</v>
      </c>
    </row>
    <row r="61" spans="1:10" x14ac:dyDescent="0.25">
      <c r="A61" s="147">
        <v>16300</v>
      </c>
      <c r="B61">
        <v>16300</v>
      </c>
      <c r="C61">
        <v>0</v>
      </c>
      <c r="D61">
        <v>3</v>
      </c>
      <c r="E61" s="147">
        <v>151</v>
      </c>
      <c r="F61">
        <v>531</v>
      </c>
      <c r="G61">
        <v>531</v>
      </c>
      <c r="H61">
        <v>505</v>
      </c>
      <c r="I61">
        <v>505</v>
      </c>
      <c r="J61">
        <v>520.20000000000005</v>
      </c>
    </row>
    <row r="62" spans="1:10" x14ac:dyDescent="0.25">
      <c r="A62" s="147">
        <v>16350</v>
      </c>
      <c r="B62">
        <v>16350</v>
      </c>
      <c r="C62">
        <v>0</v>
      </c>
      <c r="D62">
        <v>0</v>
      </c>
      <c r="E62" s="147">
        <v>118</v>
      </c>
      <c r="F62">
        <v>0</v>
      </c>
      <c r="G62">
        <v>0</v>
      </c>
      <c r="H62">
        <v>0</v>
      </c>
      <c r="I62">
        <v>0</v>
      </c>
      <c r="J62">
        <v>560.70000000000005</v>
      </c>
    </row>
    <row r="63" spans="1:10" x14ac:dyDescent="0.25">
      <c r="A63" s="147">
        <v>16400</v>
      </c>
      <c r="B63">
        <v>16400</v>
      </c>
      <c r="C63">
        <v>0</v>
      </c>
      <c r="D63">
        <v>0</v>
      </c>
      <c r="E63" s="147">
        <v>82</v>
      </c>
      <c r="F63">
        <v>0</v>
      </c>
      <c r="G63">
        <v>0</v>
      </c>
      <c r="H63">
        <v>0</v>
      </c>
      <c r="I63">
        <v>0</v>
      </c>
      <c r="J63">
        <v>602.79999999999995</v>
      </c>
    </row>
    <row r="64" spans="1:10" x14ac:dyDescent="0.25">
      <c r="A64" s="147">
        <v>16450</v>
      </c>
      <c r="B64">
        <v>16450</v>
      </c>
      <c r="C64">
        <v>0</v>
      </c>
      <c r="D64">
        <v>0</v>
      </c>
      <c r="E64" s="147">
        <v>61</v>
      </c>
      <c r="F64">
        <v>0</v>
      </c>
      <c r="G64">
        <v>0</v>
      </c>
      <c r="H64">
        <v>0</v>
      </c>
      <c r="I64">
        <v>0</v>
      </c>
      <c r="J64">
        <v>646.1</v>
      </c>
    </row>
    <row r="65" spans="1:10" x14ac:dyDescent="0.25">
      <c r="A65" s="147">
        <v>16500</v>
      </c>
      <c r="B65">
        <v>16500</v>
      </c>
      <c r="C65">
        <v>0</v>
      </c>
      <c r="D65">
        <v>0</v>
      </c>
      <c r="E65" s="147">
        <v>66</v>
      </c>
      <c r="F65">
        <v>0</v>
      </c>
      <c r="G65">
        <v>0</v>
      </c>
      <c r="H65">
        <v>0</v>
      </c>
      <c r="I65">
        <v>0</v>
      </c>
      <c r="J65">
        <v>690.6</v>
      </c>
    </row>
    <row r="66" spans="1:10" x14ac:dyDescent="0.25">
      <c r="A66" s="147">
        <v>16550</v>
      </c>
      <c r="B66">
        <v>16550</v>
      </c>
      <c r="C66">
        <v>0</v>
      </c>
      <c r="D66">
        <v>0</v>
      </c>
      <c r="E66" s="147">
        <v>1</v>
      </c>
      <c r="F66">
        <v>0</v>
      </c>
      <c r="G66">
        <v>0</v>
      </c>
      <c r="H66">
        <v>0</v>
      </c>
      <c r="I66">
        <v>0</v>
      </c>
      <c r="J66">
        <v>736.2</v>
      </c>
    </row>
    <row r="67" spans="1:10" x14ac:dyDescent="0.25">
      <c r="A67" s="147">
        <v>16600</v>
      </c>
      <c r="B67">
        <v>16600</v>
      </c>
      <c r="C67">
        <v>0</v>
      </c>
      <c r="D67">
        <v>2</v>
      </c>
      <c r="E67" s="147">
        <v>28</v>
      </c>
      <c r="F67">
        <v>798</v>
      </c>
      <c r="G67">
        <v>798</v>
      </c>
      <c r="H67">
        <v>757</v>
      </c>
      <c r="I67">
        <v>757</v>
      </c>
      <c r="J67">
        <v>782.5</v>
      </c>
    </row>
    <row r="68" spans="1:10" x14ac:dyDescent="0.25">
      <c r="A68" s="147">
        <v>16650</v>
      </c>
      <c r="B68">
        <v>16650</v>
      </c>
      <c r="C68">
        <v>0</v>
      </c>
      <c r="D68">
        <v>0</v>
      </c>
      <c r="E68" s="147">
        <v>0</v>
      </c>
      <c r="F68">
        <v>0</v>
      </c>
      <c r="G68">
        <v>0</v>
      </c>
      <c r="H68">
        <v>0</v>
      </c>
      <c r="I68">
        <v>0</v>
      </c>
      <c r="J68">
        <v>829.6</v>
      </c>
    </row>
    <row r="69" spans="1:10" x14ac:dyDescent="0.25">
      <c r="A69" s="147">
        <v>16700</v>
      </c>
      <c r="B69">
        <v>16700</v>
      </c>
      <c r="C69">
        <v>0</v>
      </c>
      <c r="D69">
        <v>0</v>
      </c>
      <c r="E69" s="147">
        <v>3</v>
      </c>
      <c r="F69">
        <v>0</v>
      </c>
      <c r="G69">
        <v>0</v>
      </c>
      <c r="H69">
        <v>0</v>
      </c>
      <c r="I69">
        <v>0</v>
      </c>
      <c r="J69">
        <v>877.2</v>
      </c>
    </row>
    <row r="70" spans="1:10" x14ac:dyDescent="0.25">
      <c r="A70" s="147">
        <v>16750</v>
      </c>
      <c r="B70">
        <v>16750</v>
      </c>
      <c r="C70">
        <v>0</v>
      </c>
      <c r="D70">
        <v>0</v>
      </c>
      <c r="E70" s="147">
        <v>6</v>
      </c>
      <c r="F70">
        <v>0</v>
      </c>
      <c r="G70">
        <v>0</v>
      </c>
      <c r="H70">
        <v>0</v>
      </c>
      <c r="I70">
        <v>0</v>
      </c>
      <c r="J70">
        <v>925.2</v>
      </c>
    </row>
    <row r="71" spans="1:10" x14ac:dyDescent="0.25">
      <c r="A71" s="147">
        <v>16800</v>
      </c>
      <c r="B71">
        <v>16800</v>
      </c>
      <c r="C71">
        <v>0</v>
      </c>
      <c r="D71">
        <v>0</v>
      </c>
      <c r="E71" s="147">
        <v>5</v>
      </c>
      <c r="F71">
        <v>0</v>
      </c>
      <c r="G71">
        <v>0</v>
      </c>
      <c r="H71">
        <v>0</v>
      </c>
      <c r="I71">
        <v>0</v>
      </c>
      <c r="J71">
        <v>973.5</v>
      </c>
    </row>
    <row r="72" spans="1:10" x14ac:dyDescent="0.25">
      <c r="A72" s="147">
        <v>16850</v>
      </c>
      <c r="B72">
        <v>16850</v>
      </c>
      <c r="C72">
        <v>0</v>
      </c>
      <c r="D72">
        <v>0</v>
      </c>
      <c r="E72" s="147">
        <v>0</v>
      </c>
      <c r="F72">
        <v>0</v>
      </c>
      <c r="G72">
        <v>0</v>
      </c>
      <c r="H72">
        <v>0</v>
      </c>
      <c r="I72">
        <v>0</v>
      </c>
      <c r="J72">
        <v>1022</v>
      </c>
    </row>
    <row r="73" spans="1:10" x14ac:dyDescent="0.25">
      <c r="A73" s="147">
        <v>16900</v>
      </c>
      <c r="B73">
        <v>16900</v>
      </c>
      <c r="C73">
        <v>0</v>
      </c>
      <c r="D73">
        <v>0</v>
      </c>
      <c r="E73" s="147">
        <v>15</v>
      </c>
      <c r="F73">
        <v>0</v>
      </c>
      <c r="G73">
        <v>0</v>
      </c>
      <c r="H73">
        <v>0</v>
      </c>
      <c r="I73">
        <v>0</v>
      </c>
      <c r="J73">
        <v>1070.7</v>
      </c>
    </row>
    <row r="74" spans="1:10" x14ac:dyDescent="0.25">
      <c r="A74" s="147">
        <v>16950</v>
      </c>
      <c r="B74">
        <v>16950</v>
      </c>
      <c r="C74">
        <v>0</v>
      </c>
      <c r="D74">
        <v>0</v>
      </c>
      <c r="E74" s="147">
        <v>4</v>
      </c>
      <c r="F74">
        <v>0</v>
      </c>
      <c r="G74">
        <v>0</v>
      </c>
      <c r="H74">
        <v>0</v>
      </c>
      <c r="I74">
        <v>0</v>
      </c>
      <c r="J74">
        <v>1119.5</v>
      </c>
    </row>
    <row r="75" spans="1:10" x14ac:dyDescent="0.25">
      <c r="A75" s="147">
        <v>17000</v>
      </c>
      <c r="B75">
        <v>17000</v>
      </c>
      <c r="C75">
        <v>0</v>
      </c>
      <c r="D75">
        <v>0</v>
      </c>
      <c r="E75" s="147">
        <v>6</v>
      </c>
      <c r="F75">
        <v>0</v>
      </c>
      <c r="G75">
        <v>0</v>
      </c>
      <c r="H75">
        <v>0</v>
      </c>
      <c r="I75">
        <v>0</v>
      </c>
      <c r="J75">
        <v>1168.5</v>
      </c>
    </row>
    <row r="76" spans="1:10" x14ac:dyDescent="0.25">
      <c r="A76" s="147">
        <v>17050</v>
      </c>
      <c r="B76">
        <v>17050</v>
      </c>
      <c r="C76">
        <v>0</v>
      </c>
      <c r="D76">
        <v>0</v>
      </c>
      <c r="E76" s="147">
        <v>0</v>
      </c>
      <c r="F76">
        <v>0</v>
      </c>
      <c r="G76">
        <v>0</v>
      </c>
      <c r="H76">
        <v>0</v>
      </c>
      <c r="I76">
        <v>0</v>
      </c>
      <c r="J76">
        <v>1217.7</v>
      </c>
    </row>
    <row r="77" spans="1:10" x14ac:dyDescent="0.25">
      <c r="A77" s="147">
        <v>17100</v>
      </c>
      <c r="B77">
        <v>17100</v>
      </c>
      <c r="C77">
        <v>0</v>
      </c>
      <c r="D77">
        <v>0</v>
      </c>
      <c r="E77" s="147">
        <v>4</v>
      </c>
      <c r="F77">
        <v>0</v>
      </c>
      <c r="G77">
        <v>0</v>
      </c>
      <c r="H77">
        <v>0</v>
      </c>
      <c r="I77">
        <v>0</v>
      </c>
      <c r="J77">
        <v>1266.9000000000001</v>
      </c>
    </row>
    <row r="78" spans="1:10" x14ac:dyDescent="0.25">
      <c r="A78" s="147">
        <v>17150</v>
      </c>
      <c r="B78">
        <v>17150</v>
      </c>
      <c r="C78">
        <v>0</v>
      </c>
      <c r="D78">
        <v>0</v>
      </c>
      <c r="E78" s="147">
        <v>0</v>
      </c>
      <c r="F78">
        <v>0</v>
      </c>
      <c r="G78">
        <v>0</v>
      </c>
      <c r="H78">
        <v>0</v>
      </c>
      <c r="I78">
        <v>0</v>
      </c>
      <c r="J78">
        <v>1316.3</v>
      </c>
    </row>
    <row r="79" spans="1:10" x14ac:dyDescent="0.25">
      <c r="A79" s="147">
        <v>17200</v>
      </c>
      <c r="B79">
        <v>17200</v>
      </c>
      <c r="C79">
        <v>0</v>
      </c>
      <c r="D79">
        <v>0</v>
      </c>
      <c r="E79" s="147">
        <v>10</v>
      </c>
      <c r="F79">
        <v>0</v>
      </c>
      <c r="G79">
        <v>0</v>
      </c>
      <c r="H79">
        <v>0</v>
      </c>
      <c r="I79">
        <v>0</v>
      </c>
      <c r="J79">
        <v>1365.7</v>
      </c>
    </row>
    <row r="80" spans="1:10" x14ac:dyDescent="0.25">
      <c r="A80" s="147">
        <v>17250</v>
      </c>
      <c r="B80">
        <v>17250</v>
      </c>
      <c r="C80">
        <v>0</v>
      </c>
      <c r="D80">
        <v>0</v>
      </c>
      <c r="E80" s="147">
        <v>0</v>
      </c>
      <c r="F80">
        <v>0</v>
      </c>
      <c r="G80">
        <v>0</v>
      </c>
      <c r="H80">
        <v>0</v>
      </c>
      <c r="I80">
        <v>0</v>
      </c>
      <c r="J80">
        <v>1415.1</v>
      </c>
    </row>
    <row r="81" spans="1:10" x14ac:dyDescent="0.25">
      <c r="A81" s="147">
        <v>17300</v>
      </c>
      <c r="B81">
        <v>17300</v>
      </c>
      <c r="C81">
        <v>0</v>
      </c>
      <c r="D81">
        <v>0</v>
      </c>
      <c r="E81" s="147">
        <v>2</v>
      </c>
      <c r="F81">
        <v>0</v>
      </c>
      <c r="G81">
        <v>0</v>
      </c>
      <c r="H81">
        <v>0</v>
      </c>
      <c r="I81">
        <v>0</v>
      </c>
      <c r="J81">
        <v>1464.6</v>
      </c>
    </row>
    <row r="82" spans="1:10" x14ac:dyDescent="0.25">
      <c r="A82" s="147">
        <v>17350</v>
      </c>
      <c r="B82">
        <v>17350</v>
      </c>
      <c r="C82">
        <v>0</v>
      </c>
      <c r="D82">
        <v>0</v>
      </c>
      <c r="E82" s="147">
        <v>2</v>
      </c>
      <c r="F82">
        <v>0</v>
      </c>
      <c r="G82">
        <v>0</v>
      </c>
      <c r="H82">
        <v>0</v>
      </c>
      <c r="I82">
        <v>0</v>
      </c>
      <c r="J82">
        <v>1514.2</v>
      </c>
    </row>
    <row r="83" spans="1:10" x14ac:dyDescent="0.25">
      <c r="A83" s="147">
        <v>17400</v>
      </c>
      <c r="B83">
        <v>17400</v>
      </c>
      <c r="C83">
        <v>0</v>
      </c>
      <c r="D83">
        <v>0</v>
      </c>
      <c r="E83" s="147">
        <v>10</v>
      </c>
      <c r="F83">
        <v>0</v>
      </c>
      <c r="G83">
        <v>0</v>
      </c>
      <c r="H83">
        <v>0</v>
      </c>
      <c r="I83">
        <v>0</v>
      </c>
      <c r="J83">
        <v>1563.8</v>
      </c>
    </row>
    <row r="84" spans="1:10" x14ac:dyDescent="0.25">
      <c r="A84" s="147">
        <v>17450</v>
      </c>
      <c r="B84">
        <v>17450</v>
      </c>
      <c r="C84">
        <v>0</v>
      </c>
      <c r="D84">
        <v>0</v>
      </c>
      <c r="E84" s="147">
        <v>2</v>
      </c>
      <c r="F84">
        <v>0</v>
      </c>
      <c r="G84">
        <v>0</v>
      </c>
      <c r="H84">
        <v>0</v>
      </c>
      <c r="I84">
        <v>0</v>
      </c>
      <c r="J84">
        <v>1613.4</v>
      </c>
    </row>
    <row r="85" spans="1:10" x14ac:dyDescent="0.25">
      <c r="A85" s="147">
        <v>17500</v>
      </c>
      <c r="B85">
        <v>17500</v>
      </c>
      <c r="C85">
        <v>0</v>
      </c>
      <c r="D85">
        <v>0</v>
      </c>
      <c r="E85" s="147">
        <v>0</v>
      </c>
      <c r="F85">
        <v>0</v>
      </c>
      <c r="G85">
        <v>0</v>
      </c>
      <c r="H85">
        <v>0</v>
      </c>
      <c r="I85">
        <v>0</v>
      </c>
      <c r="J85">
        <v>1663.1</v>
      </c>
    </row>
    <row r="86" spans="1:10" x14ac:dyDescent="0.25">
      <c r="A86" s="147">
        <v>17550</v>
      </c>
      <c r="B86">
        <v>17550</v>
      </c>
      <c r="C86">
        <v>0</v>
      </c>
      <c r="D86">
        <v>0</v>
      </c>
      <c r="E86" s="147">
        <v>0</v>
      </c>
      <c r="F86">
        <v>0</v>
      </c>
      <c r="G86">
        <v>0</v>
      </c>
      <c r="H86">
        <v>0</v>
      </c>
      <c r="I86">
        <v>0</v>
      </c>
      <c r="J86">
        <v>1712.8</v>
      </c>
    </row>
    <row r="87" spans="1:10" x14ac:dyDescent="0.25">
      <c r="A87" s="147">
        <v>17600</v>
      </c>
      <c r="B87">
        <v>17600</v>
      </c>
      <c r="C87">
        <v>0</v>
      </c>
      <c r="D87">
        <v>0</v>
      </c>
      <c r="E87" s="147">
        <v>3</v>
      </c>
      <c r="F87">
        <v>0</v>
      </c>
      <c r="G87">
        <v>0</v>
      </c>
      <c r="H87">
        <v>0</v>
      </c>
      <c r="I87">
        <v>0</v>
      </c>
      <c r="J87">
        <v>1762.5</v>
      </c>
    </row>
    <row r="88" spans="1:10" x14ac:dyDescent="0.25">
      <c r="A88" s="147">
        <v>17650</v>
      </c>
      <c r="B88">
        <v>17650</v>
      </c>
      <c r="C88">
        <v>0</v>
      </c>
      <c r="D88">
        <v>0</v>
      </c>
      <c r="E88" s="147">
        <v>0</v>
      </c>
      <c r="F88">
        <v>0</v>
      </c>
      <c r="G88">
        <v>0</v>
      </c>
      <c r="H88">
        <v>0</v>
      </c>
      <c r="I88">
        <v>0</v>
      </c>
      <c r="J88">
        <v>1812.2</v>
      </c>
    </row>
    <row r="89" spans="1:10" x14ac:dyDescent="0.25">
      <c r="A89" s="147">
        <v>17700</v>
      </c>
      <c r="B89">
        <v>17700</v>
      </c>
      <c r="C89">
        <v>0</v>
      </c>
      <c r="D89">
        <v>0</v>
      </c>
      <c r="E89" s="147">
        <v>1</v>
      </c>
      <c r="F89">
        <v>0</v>
      </c>
      <c r="G89">
        <v>0</v>
      </c>
      <c r="H89">
        <v>0</v>
      </c>
      <c r="I89">
        <v>0</v>
      </c>
      <c r="J89">
        <v>1861.9</v>
      </c>
    </row>
    <row r="90" spans="1:10" x14ac:dyDescent="0.25">
      <c r="A90" s="147">
        <v>17750</v>
      </c>
      <c r="B90">
        <v>17750</v>
      </c>
      <c r="C90">
        <v>0</v>
      </c>
      <c r="D90">
        <v>0</v>
      </c>
      <c r="E90" s="147">
        <v>0</v>
      </c>
      <c r="F90">
        <v>0</v>
      </c>
      <c r="G90">
        <v>0</v>
      </c>
      <c r="H90">
        <v>0</v>
      </c>
      <c r="I90">
        <v>0</v>
      </c>
      <c r="J90">
        <v>1911.7</v>
      </c>
    </row>
    <row r="91" spans="1:10" x14ac:dyDescent="0.25">
      <c r="A91" s="147">
        <v>17800</v>
      </c>
      <c r="B91">
        <v>17800</v>
      </c>
      <c r="C91">
        <v>0</v>
      </c>
      <c r="D91">
        <v>0</v>
      </c>
      <c r="E91" s="147">
        <v>10</v>
      </c>
      <c r="F91">
        <v>0</v>
      </c>
      <c r="G91">
        <v>0</v>
      </c>
      <c r="H91">
        <v>0</v>
      </c>
      <c r="I91">
        <v>0</v>
      </c>
      <c r="J91">
        <v>1961.4</v>
      </c>
    </row>
    <row r="92" spans="1:10" x14ac:dyDescent="0.25">
      <c r="A92" s="147">
        <v>17850</v>
      </c>
      <c r="B92">
        <v>17850</v>
      </c>
      <c r="C92">
        <v>0</v>
      </c>
      <c r="D92">
        <v>0</v>
      </c>
      <c r="E92" s="147">
        <v>0</v>
      </c>
      <c r="F92">
        <v>0</v>
      </c>
      <c r="G92">
        <v>0</v>
      </c>
      <c r="H92">
        <v>0</v>
      </c>
      <c r="I92">
        <v>0</v>
      </c>
      <c r="J92">
        <v>2011.2</v>
      </c>
    </row>
    <row r="93" spans="1:10" x14ac:dyDescent="0.25">
      <c r="A93" s="147">
        <v>17900</v>
      </c>
      <c r="B93">
        <v>17900</v>
      </c>
      <c r="C93">
        <v>0</v>
      </c>
      <c r="D93">
        <v>0</v>
      </c>
      <c r="E93" s="147">
        <v>0</v>
      </c>
      <c r="F93">
        <v>0</v>
      </c>
      <c r="G93">
        <v>0</v>
      </c>
      <c r="H93">
        <v>0</v>
      </c>
      <c r="I93">
        <v>0</v>
      </c>
      <c r="J93">
        <v>2061</v>
      </c>
    </row>
    <row r="94" spans="1:10" x14ac:dyDescent="0.25">
      <c r="A94" s="147">
        <v>17950</v>
      </c>
      <c r="B94">
        <v>17950</v>
      </c>
      <c r="C94">
        <v>0</v>
      </c>
      <c r="D94">
        <v>0</v>
      </c>
      <c r="E94" s="147">
        <v>0</v>
      </c>
      <c r="F94">
        <v>0</v>
      </c>
      <c r="G94">
        <v>0</v>
      </c>
      <c r="H94">
        <v>0</v>
      </c>
      <c r="I94">
        <v>0</v>
      </c>
      <c r="J94">
        <v>2110.8000000000002</v>
      </c>
    </row>
    <row r="95" spans="1:10" x14ac:dyDescent="0.25">
      <c r="A95" t="s">
        <v>145</v>
      </c>
      <c r="B95">
        <v>18000</v>
      </c>
      <c r="C95">
        <v>0</v>
      </c>
      <c r="D95">
        <v>0</v>
      </c>
      <c r="E95">
        <v>110</v>
      </c>
      <c r="F95">
        <v>0</v>
      </c>
      <c r="G95">
        <v>0</v>
      </c>
      <c r="H95">
        <v>0</v>
      </c>
      <c r="I95">
        <v>0</v>
      </c>
      <c r="J95">
        <v>2160.6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6ABFB-C6E4-47E7-A080-7B380BA8D9F1}">
  <sheetPr codeName="Tabelle6"/>
  <dimension ref="A1:J95"/>
  <sheetViews>
    <sheetView workbookViewId="0"/>
  </sheetViews>
  <sheetFormatPr baseColWidth="10" defaultColWidth="9.140625" defaultRowHeight="15" x14ac:dyDescent="0.25"/>
  <sheetData>
    <row r="1" spans="1:10" x14ac:dyDescent="0.25">
      <c r="A1" s="150" t="s">
        <v>801</v>
      </c>
      <c r="B1" s="150" t="s">
        <v>802</v>
      </c>
      <c r="C1" s="150" t="s">
        <v>803</v>
      </c>
      <c r="D1" s="150" t="s">
        <v>804</v>
      </c>
      <c r="E1" s="150" t="s">
        <v>805</v>
      </c>
      <c r="F1" s="150" t="s">
        <v>806</v>
      </c>
      <c r="G1" s="150" t="s">
        <v>807</v>
      </c>
      <c r="H1" s="150" t="s">
        <v>808</v>
      </c>
      <c r="I1" s="150" t="s">
        <v>809</v>
      </c>
      <c r="J1" s="150" t="s">
        <v>810</v>
      </c>
    </row>
    <row r="2" spans="1:10" x14ac:dyDescent="0.25">
      <c r="A2" s="147">
        <v>11000</v>
      </c>
      <c r="B2">
        <v>11000</v>
      </c>
      <c r="C2">
        <v>0</v>
      </c>
      <c r="D2">
        <v>100</v>
      </c>
      <c r="E2" s="147">
        <v>100</v>
      </c>
      <c r="F2">
        <v>0</v>
      </c>
      <c r="G2">
        <v>0</v>
      </c>
      <c r="H2">
        <v>0</v>
      </c>
      <c r="I2">
        <v>0</v>
      </c>
      <c r="J2">
        <v>4643.6000000000004</v>
      </c>
    </row>
    <row r="3" spans="1:10" x14ac:dyDescent="0.25">
      <c r="A3" s="147">
        <v>11200</v>
      </c>
      <c r="B3">
        <v>11200</v>
      </c>
      <c r="C3">
        <v>0</v>
      </c>
      <c r="D3">
        <v>0</v>
      </c>
      <c r="E3" s="147">
        <v>0</v>
      </c>
      <c r="F3">
        <v>0</v>
      </c>
      <c r="G3">
        <v>0</v>
      </c>
      <c r="H3">
        <v>0</v>
      </c>
      <c r="I3">
        <v>0</v>
      </c>
      <c r="J3">
        <v>4445.3999999999996</v>
      </c>
    </row>
    <row r="4" spans="1:10" x14ac:dyDescent="0.25">
      <c r="A4" s="147">
        <v>11400</v>
      </c>
      <c r="B4">
        <v>11400</v>
      </c>
      <c r="C4">
        <v>0</v>
      </c>
      <c r="D4">
        <v>0</v>
      </c>
      <c r="E4" s="147">
        <v>0</v>
      </c>
      <c r="F4">
        <v>0</v>
      </c>
      <c r="G4">
        <v>0</v>
      </c>
      <c r="H4">
        <v>0</v>
      </c>
      <c r="I4">
        <v>0</v>
      </c>
      <c r="J4">
        <v>4247.3999999999996</v>
      </c>
    </row>
    <row r="5" spans="1:10" x14ac:dyDescent="0.25">
      <c r="A5" s="147">
        <v>11600</v>
      </c>
      <c r="B5">
        <v>11600</v>
      </c>
      <c r="C5">
        <v>0</v>
      </c>
      <c r="D5">
        <v>0</v>
      </c>
      <c r="E5" s="147">
        <v>0</v>
      </c>
      <c r="F5">
        <v>0</v>
      </c>
      <c r="G5">
        <v>0</v>
      </c>
      <c r="H5">
        <v>0</v>
      </c>
      <c r="I5">
        <v>0</v>
      </c>
      <c r="J5">
        <v>4049.4</v>
      </c>
    </row>
    <row r="6" spans="1:10" x14ac:dyDescent="0.25">
      <c r="A6" s="147">
        <v>11800</v>
      </c>
      <c r="B6">
        <v>11800</v>
      </c>
      <c r="C6">
        <v>0</v>
      </c>
      <c r="D6">
        <v>0</v>
      </c>
      <c r="E6" s="147">
        <v>0</v>
      </c>
      <c r="F6">
        <v>0</v>
      </c>
      <c r="G6">
        <v>0</v>
      </c>
      <c r="H6">
        <v>0</v>
      </c>
      <c r="I6">
        <v>0</v>
      </c>
      <c r="J6">
        <v>3851.6</v>
      </c>
    </row>
    <row r="7" spans="1:10" x14ac:dyDescent="0.25">
      <c r="A7" s="147">
        <v>12000</v>
      </c>
      <c r="B7">
        <v>12000</v>
      </c>
      <c r="C7">
        <v>0</v>
      </c>
      <c r="D7">
        <v>0</v>
      </c>
      <c r="E7" s="147">
        <v>0</v>
      </c>
      <c r="F7">
        <v>0</v>
      </c>
      <c r="G7">
        <v>0</v>
      </c>
      <c r="H7">
        <v>0</v>
      </c>
      <c r="I7">
        <v>0</v>
      </c>
      <c r="J7">
        <v>3654</v>
      </c>
    </row>
    <row r="8" spans="1:10" x14ac:dyDescent="0.25">
      <c r="A8" s="147">
        <v>12200</v>
      </c>
      <c r="B8">
        <v>12200</v>
      </c>
      <c r="C8">
        <v>0</v>
      </c>
      <c r="D8">
        <v>0</v>
      </c>
      <c r="E8" s="147">
        <v>0</v>
      </c>
      <c r="F8">
        <v>0</v>
      </c>
      <c r="G8">
        <v>0</v>
      </c>
      <c r="H8">
        <v>0</v>
      </c>
      <c r="I8">
        <v>0</v>
      </c>
      <c r="J8">
        <v>3456.6</v>
      </c>
    </row>
    <row r="9" spans="1:10" x14ac:dyDescent="0.25">
      <c r="A9" s="147">
        <v>12400</v>
      </c>
      <c r="B9">
        <v>12400</v>
      </c>
      <c r="C9">
        <v>0</v>
      </c>
      <c r="D9">
        <v>0</v>
      </c>
      <c r="E9" s="147">
        <v>0</v>
      </c>
      <c r="F9">
        <v>0</v>
      </c>
      <c r="G9">
        <v>0</v>
      </c>
      <c r="H9">
        <v>0</v>
      </c>
      <c r="I9">
        <v>0</v>
      </c>
      <c r="J9">
        <v>3259.4</v>
      </c>
    </row>
    <row r="10" spans="1:10" x14ac:dyDescent="0.25">
      <c r="A10" s="147">
        <v>12600</v>
      </c>
      <c r="B10">
        <v>12600</v>
      </c>
      <c r="C10">
        <v>0</v>
      </c>
      <c r="D10">
        <v>0</v>
      </c>
      <c r="E10" s="147">
        <v>0</v>
      </c>
      <c r="F10">
        <v>0</v>
      </c>
      <c r="G10">
        <v>0</v>
      </c>
      <c r="H10">
        <v>0</v>
      </c>
      <c r="I10">
        <v>0</v>
      </c>
      <c r="J10">
        <v>3062.6</v>
      </c>
    </row>
    <row r="11" spans="1:10" x14ac:dyDescent="0.25">
      <c r="A11" s="147">
        <v>12800</v>
      </c>
      <c r="B11">
        <v>12800</v>
      </c>
      <c r="C11">
        <v>0</v>
      </c>
      <c r="D11">
        <v>0</v>
      </c>
      <c r="E11" s="147">
        <v>0</v>
      </c>
      <c r="F11">
        <v>0</v>
      </c>
      <c r="G11">
        <v>0</v>
      </c>
      <c r="H11">
        <v>0</v>
      </c>
      <c r="I11">
        <v>0</v>
      </c>
      <c r="J11">
        <v>2866.1</v>
      </c>
    </row>
    <row r="12" spans="1:10" x14ac:dyDescent="0.25">
      <c r="A12" s="147">
        <v>13000</v>
      </c>
      <c r="B12">
        <v>13000</v>
      </c>
      <c r="C12">
        <v>0</v>
      </c>
      <c r="D12">
        <v>0</v>
      </c>
      <c r="E12" s="147">
        <v>1</v>
      </c>
      <c r="F12">
        <v>0</v>
      </c>
      <c r="G12">
        <v>0</v>
      </c>
      <c r="H12">
        <v>0</v>
      </c>
      <c r="I12">
        <v>0</v>
      </c>
      <c r="J12">
        <v>2670.3</v>
      </c>
    </row>
    <row r="13" spans="1:10" x14ac:dyDescent="0.25">
      <c r="A13" s="147">
        <v>13200</v>
      </c>
      <c r="B13">
        <v>13200</v>
      </c>
      <c r="C13">
        <v>0</v>
      </c>
      <c r="D13">
        <v>0</v>
      </c>
      <c r="E13" s="147">
        <v>1</v>
      </c>
      <c r="F13">
        <v>0</v>
      </c>
      <c r="G13">
        <v>0</v>
      </c>
      <c r="H13">
        <v>0</v>
      </c>
      <c r="I13">
        <v>0</v>
      </c>
      <c r="J13">
        <v>2475.1</v>
      </c>
    </row>
    <row r="14" spans="1:10" x14ac:dyDescent="0.25">
      <c r="A14" s="147">
        <v>13400</v>
      </c>
      <c r="B14">
        <v>13400</v>
      </c>
      <c r="C14">
        <v>0</v>
      </c>
      <c r="D14">
        <v>0</v>
      </c>
      <c r="E14" s="147">
        <v>2</v>
      </c>
      <c r="F14">
        <v>0</v>
      </c>
      <c r="G14">
        <v>0</v>
      </c>
      <c r="H14">
        <v>0</v>
      </c>
      <c r="I14">
        <v>0</v>
      </c>
      <c r="J14">
        <v>2280.9</v>
      </c>
    </row>
    <row r="15" spans="1:10" x14ac:dyDescent="0.25">
      <c r="A15" s="147">
        <v>13600</v>
      </c>
      <c r="B15">
        <v>13600</v>
      </c>
      <c r="C15">
        <v>0</v>
      </c>
      <c r="D15">
        <v>0</v>
      </c>
      <c r="E15" s="147">
        <v>20</v>
      </c>
      <c r="F15">
        <v>0</v>
      </c>
      <c r="G15">
        <v>0</v>
      </c>
      <c r="H15">
        <v>0</v>
      </c>
      <c r="I15">
        <v>0</v>
      </c>
      <c r="J15">
        <v>2087.9</v>
      </c>
    </row>
    <row r="16" spans="1:10" x14ac:dyDescent="0.25">
      <c r="A16" s="147">
        <v>13800</v>
      </c>
      <c r="B16">
        <v>13800</v>
      </c>
      <c r="C16">
        <v>0</v>
      </c>
      <c r="D16">
        <v>0</v>
      </c>
      <c r="E16" s="147">
        <v>882</v>
      </c>
      <c r="F16">
        <v>0</v>
      </c>
      <c r="G16">
        <v>0</v>
      </c>
      <c r="H16">
        <v>0</v>
      </c>
      <c r="I16">
        <v>0</v>
      </c>
      <c r="J16">
        <v>1896.3</v>
      </c>
    </row>
    <row r="17" spans="1:10" x14ac:dyDescent="0.25">
      <c r="A17" s="147">
        <v>13900</v>
      </c>
      <c r="B17">
        <v>13900</v>
      </c>
      <c r="C17">
        <v>0</v>
      </c>
      <c r="D17">
        <v>0</v>
      </c>
      <c r="E17" s="147">
        <v>0</v>
      </c>
      <c r="F17">
        <v>0</v>
      </c>
      <c r="G17">
        <v>0</v>
      </c>
      <c r="H17">
        <v>0</v>
      </c>
      <c r="I17">
        <v>0</v>
      </c>
      <c r="J17">
        <v>1801.3</v>
      </c>
    </row>
    <row r="18" spans="1:10" x14ac:dyDescent="0.25">
      <c r="A18" s="147">
        <v>14000</v>
      </c>
      <c r="B18">
        <v>14000</v>
      </c>
      <c r="C18">
        <v>0</v>
      </c>
      <c r="D18">
        <v>0</v>
      </c>
      <c r="E18" s="147">
        <v>27</v>
      </c>
      <c r="F18">
        <v>0</v>
      </c>
      <c r="G18">
        <v>0</v>
      </c>
      <c r="H18">
        <v>0</v>
      </c>
      <c r="I18">
        <v>0</v>
      </c>
      <c r="J18">
        <v>1706.9</v>
      </c>
    </row>
    <row r="19" spans="1:10" x14ac:dyDescent="0.25">
      <c r="A19" s="147">
        <v>14100</v>
      </c>
      <c r="B19">
        <v>14100</v>
      </c>
      <c r="C19">
        <v>0</v>
      </c>
      <c r="D19">
        <v>0</v>
      </c>
      <c r="E19" s="147">
        <v>2</v>
      </c>
      <c r="F19">
        <v>0</v>
      </c>
      <c r="G19">
        <v>0</v>
      </c>
      <c r="H19">
        <v>0</v>
      </c>
      <c r="I19">
        <v>0</v>
      </c>
      <c r="J19">
        <v>1613.1</v>
      </c>
    </row>
    <row r="20" spans="1:10" x14ac:dyDescent="0.25">
      <c r="A20" s="147">
        <v>14200</v>
      </c>
      <c r="B20">
        <v>14200</v>
      </c>
      <c r="C20">
        <v>0</v>
      </c>
      <c r="D20">
        <v>0</v>
      </c>
      <c r="E20" s="147">
        <v>2</v>
      </c>
      <c r="F20">
        <v>0</v>
      </c>
      <c r="G20">
        <v>0</v>
      </c>
      <c r="H20">
        <v>0</v>
      </c>
      <c r="I20">
        <v>0</v>
      </c>
      <c r="J20">
        <v>1520.2</v>
      </c>
    </row>
    <row r="21" spans="1:10" x14ac:dyDescent="0.25">
      <c r="A21" s="147">
        <v>14300</v>
      </c>
      <c r="B21">
        <v>14300</v>
      </c>
      <c r="C21">
        <v>0</v>
      </c>
      <c r="D21">
        <v>0</v>
      </c>
      <c r="E21" s="147">
        <v>3</v>
      </c>
      <c r="F21">
        <v>0</v>
      </c>
      <c r="G21">
        <v>0</v>
      </c>
      <c r="H21">
        <v>0</v>
      </c>
      <c r="I21">
        <v>0</v>
      </c>
      <c r="J21">
        <v>1428.1</v>
      </c>
    </row>
    <row r="22" spans="1:10" x14ac:dyDescent="0.25">
      <c r="A22" s="147">
        <v>14350</v>
      </c>
      <c r="B22">
        <v>14350</v>
      </c>
      <c r="C22">
        <v>0</v>
      </c>
      <c r="D22">
        <v>0</v>
      </c>
      <c r="E22" s="147">
        <v>0</v>
      </c>
      <c r="F22">
        <v>0</v>
      </c>
      <c r="G22">
        <v>0</v>
      </c>
      <c r="H22">
        <v>0</v>
      </c>
      <c r="I22">
        <v>0</v>
      </c>
      <c r="J22">
        <v>1382.5</v>
      </c>
    </row>
    <row r="23" spans="1:10" x14ac:dyDescent="0.25">
      <c r="A23" s="147">
        <v>14400</v>
      </c>
      <c r="B23">
        <v>14400</v>
      </c>
      <c r="C23">
        <v>0</v>
      </c>
      <c r="D23">
        <v>0</v>
      </c>
      <c r="E23" s="147">
        <v>10</v>
      </c>
      <c r="F23">
        <v>0</v>
      </c>
      <c r="G23">
        <v>0</v>
      </c>
      <c r="H23">
        <v>0</v>
      </c>
      <c r="I23">
        <v>0</v>
      </c>
      <c r="J23">
        <v>1337.1</v>
      </c>
    </row>
    <row r="24" spans="1:10" x14ac:dyDescent="0.25">
      <c r="A24" s="147">
        <v>14450</v>
      </c>
      <c r="B24">
        <v>14450</v>
      </c>
      <c r="C24">
        <v>0</v>
      </c>
      <c r="D24">
        <v>0</v>
      </c>
      <c r="E24" s="147">
        <v>0</v>
      </c>
      <c r="F24">
        <v>0</v>
      </c>
      <c r="G24">
        <v>0</v>
      </c>
      <c r="H24">
        <v>0</v>
      </c>
      <c r="I24">
        <v>0</v>
      </c>
      <c r="J24">
        <v>1292.0999999999999</v>
      </c>
    </row>
    <row r="25" spans="1:10" x14ac:dyDescent="0.25">
      <c r="A25" s="147">
        <v>14500</v>
      </c>
      <c r="B25">
        <v>14500</v>
      </c>
      <c r="C25">
        <v>0</v>
      </c>
      <c r="D25">
        <v>4</v>
      </c>
      <c r="E25" s="147">
        <v>4</v>
      </c>
      <c r="F25">
        <v>1250</v>
      </c>
      <c r="G25">
        <v>1270</v>
      </c>
      <c r="H25">
        <v>1245</v>
      </c>
      <c r="I25">
        <v>1270</v>
      </c>
      <c r="J25">
        <v>1247.3</v>
      </c>
    </row>
    <row r="26" spans="1:10" x14ac:dyDescent="0.25">
      <c r="A26" s="147">
        <v>14550</v>
      </c>
      <c r="B26">
        <v>14550</v>
      </c>
      <c r="C26">
        <v>0</v>
      </c>
      <c r="D26">
        <v>0</v>
      </c>
      <c r="E26" s="147">
        <v>0</v>
      </c>
      <c r="F26">
        <v>0</v>
      </c>
      <c r="G26">
        <v>0</v>
      </c>
      <c r="H26">
        <v>0</v>
      </c>
      <c r="I26">
        <v>0</v>
      </c>
      <c r="J26">
        <v>1202.8</v>
      </c>
    </row>
    <row r="27" spans="1:10" x14ac:dyDescent="0.25">
      <c r="A27" s="147">
        <v>14600</v>
      </c>
      <c r="B27">
        <v>14600</v>
      </c>
      <c r="C27">
        <v>0</v>
      </c>
      <c r="D27">
        <v>0</v>
      </c>
      <c r="E27" s="147">
        <v>5</v>
      </c>
      <c r="F27">
        <v>0</v>
      </c>
      <c r="G27">
        <v>0</v>
      </c>
      <c r="H27">
        <v>0</v>
      </c>
      <c r="I27">
        <v>0</v>
      </c>
      <c r="J27">
        <v>1158.7</v>
      </c>
    </row>
    <row r="28" spans="1:10" x14ac:dyDescent="0.25">
      <c r="A28" s="147">
        <v>14650</v>
      </c>
      <c r="B28">
        <v>14650</v>
      </c>
      <c r="C28">
        <v>0</v>
      </c>
      <c r="D28">
        <v>0</v>
      </c>
      <c r="E28" s="147">
        <v>0</v>
      </c>
      <c r="F28">
        <v>0</v>
      </c>
      <c r="G28">
        <v>0</v>
      </c>
      <c r="H28">
        <v>0</v>
      </c>
      <c r="I28">
        <v>0</v>
      </c>
      <c r="J28">
        <v>1114.9000000000001</v>
      </c>
    </row>
    <row r="29" spans="1:10" x14ac:dyDescent="0.25">
      <c r="A29" s="147">
        <v>14700</v>
      </c>
      <c r="B29">
        <v>14700</v>
      </c>
      <c r="C29">
        <v>0</v>
      </c>
      <c r="D29">
        <v>0</v>
      </c>
      <c r="E29" s="147">
        <v>5</v>
      </c>
      <c r="F29">
        <v>0</v>
      </c>
      <c r="G29">
        <v>0</v>
      </c>
      <c r="H29">
        <v>0</v>
      </c>
      <c r="I29">
        <v>0</v>
      </c>
      <c r="J29">
        <v>1071.5</v>
      </c>
    </row>
    <row r="30" spans="1:10" x14ac:dyDescent="0.25">
      <c r="A30" s="147">
        <v>14750</v>
      </c>
      <c r="B30">
        <v>14750</v>
      </c>
      <c r="C30">
        <v>0</v>
      </c>
      <c r="D30">
        <v>0</v>
      </c>
      <c r="E30" s="147">
        <v>0</v>
      </c>
      <c r="F30">
        <v>0</v>
      </c>
      <c r="G30">
        <v>0</v>
      </c>
      <c r="H30">
        <v>0</v>
      </c>
      <c r="I30">
        <v>0</v>
      </c>
      <c r="J30">
        <v>1028.5</v>
      </c>
    </row>
    <row r="31" spans="1:10" x14ac:dyDescent="0.25">
      <c r="A31" s="147">
        <v>14800</v>
      </c>
      <c r="B31">
        <v>14800</v>
      </c>
      <c r="C31">
        <v>0</v>
      </c>
      <c r="D31">
        <v>0</v>
      </c>
      <c r="E31" s="147">
        <v>18</v>
      </c>
      <c r="F31">
        <v>0</v>
      </c>
      <c r="G31">
        <v>0</v>
      </c>
      <c r="H31">
        <v>0</v>
      </c>
      <c r="I31">
        <v>0</v>
      </c>
      <c r="J31">
        <v>986</v>
      </c>
    </row>
    <row r="32" spans="1:10" x14ac:dyDescent="0.25">
      <c r="A32" s="147">
        <v>14850</v>
      </c>
      <c r="B32">
        <v>14850</v>
      </c>
      <c r="C32">
        <v>0</v>
      </c>
      <c r="D32">
        <v>0</v>
      </c>
      <c r="E32" s="147">
        <v>1</v>
      </c>
      <c r="F32">
        <v>0</v>
      </c>
      <c r="G32">
        <v>0</v>
      </c>
      <c r="H32">
        <v>0</v>
      </c>
      <c r="I32">
        <v>0</v>
      </c>
      <c r="J32">
        <v>944</v>
      </c>
    </row>
    <row r="33" spans="1:10" x14ac:dyDescent="0.25">
      <c r="A33" s="147">
        <v>14900</v>
      </c>
      <c r="B33">
        <v>14900</v>
      </c>
      <c r="C33">
        <v>0</v>
      </c>
      <c r="D33">
        <v>0</v>
      </c>
      <c r="E33" s="147">
        <v>2</v>
      </c>
      <c r="F33">
        <v>0</v>
      </c>
      <c r="G33">
        <v>0</v>
      </c>
      <c r="H33">
        <v>0</v>
      </c>
      <c r="I33">
        <v>0</v>
      </c>
      <c r="J33">
        <v>902.4</v>
      </c>
    </row>
    <row r="34" spans="1:10" x14ac:dyDescent="0.25">
      <c r="A34" s="147">
        <v>14950</v>
      </c>
      <c r="B34">
        <v>14950</v>
      </c>
      <c r="C34">
        <v>0</v>
      </c>
      <c r="D34">
        <v>0</v>
      </c>
      <c r="E34" s="147">
        <v>12</v>
      </c>
      <c r="F34">
        <v>0</v>
      </c>
      <c r="G34">
        <v>0</v>
      </c>
      <c r="H34">
        <v>0</v>
      </c>
      <c r="I34">
        <v>0</v>
      </c>
      <c r="J34">
        <v>861.4</v>
      </c>
    </row>
    <row r="35" spans="1:10" x14ac:dyDescent="0.25">
      <c r="A35" s="147">
        <v>15000</v>
      </c>
      <c r="B35">
        <v>15000</v>
      </c>
      <c r="C35">
        <v>0</v>
      </c>
      <c r="D35">
        <v>0</v>
      </c>
      <c r="E35" s="147">
        <v>7</v>
      </c>
      <c r="F35">
        <v>0</v>
      </c>
      <c r="G35">
        <v>0</v>
      </c>
      <c r="H35">
        <v>0</v>
      </c>
      <c r="I35">
        <v>0</v>
      </c>
      <c r="J35">
        <v>820.9</v>
      </c>
    </row>
    <row r="36" spans="1:10" x14ac:dyDescent="0.25">
      <c r="A36" s="147">
        <v>15050</v>
      </c>
      <c r="B36">
        <v>15050</v>
      </c>
      <c r="C36">
        <v>0</v>
      </c>
      <c r="D36">
        <v>0</v>
      </c>
      <c r="E36" s="147">
        <v>1</v>
      </c>
      <c r="F36">
        <v>0</v>
      </c>
      <c r="G36">
        <v>0</v>
      </c>
      <c r="H36">
        <v>0</v>
      </c>
      <c r="I36">
        <v>0</v>
      </c>
      <c r="J36">
        <v>781</v>
      </c>
    </row>
    <row r="37" spans="1:10" x14ac:dyDescent="0.25">
      <c r="A37" s="147">
        <v>15100</v>
      </c>
      <c r="B37">
        <v>15100</v>
      </c>
      <c r="C37">
        <v>0</v>
      </c>
      <c r="D37">
        <v>0</v>
      </c>
      <c r="E37" s="147">
        <v>52</v>
      </c>
      <c r="F37">
        <v>0</v>
      </c>
      <c r="G37">
        <v>0</v>
      </c>
      <c r="H37">
        <v>0</v>
      </c>
      <c r="I37">
        <v>0</v>
      </c>
      <c r="J37">
        <v>741.7</v>
      </c>
    </row>
    <row r="38" spans="1:10" x14ac:dyDescent="0.25">
      <c r="A38" s="147">
        <v>15150</v>
      </c>
      <c r="B38">
        <v>15150</v>
      </c>
      <c r="C38">
        <v>0</v>
      </c>
      <c r="D38">
        <v>0</v>
      </c>
      <c r="E38" s="147">
        <v>0</v>
      </c>
      <c r="F38">
        <v>0</v>
      </c>
      <c r="G38">
        <v>0</v>
      </c>
      <c r="H38">
        <v>0</v>
      </c>
      <c r="I38">
        <v>0</v>
      </c>
      <c r="J38">
        <v>703</v>
      </c>
    </row>
    <row r="39" spans="1:10" x14ac:dyDescent="0.25">
      <c r="A39" s="147">
        <v>15200</v>
      </c>
      <c r="B39">
        <v>15200</v>
      </c>
      <c r="C39">
        <v>0</v>
      </c>
      <c r="D39">
        <v>0</v>
      </c>
      <c r="E39" s="147">
        <v>0</v>
      </c>
      <c r="F39">
        <v>0</v>
      </c>
      <c r="G39">
        <v>0</v>
      </c>
      <c r="H39">
        <v>0</v>
      </c>
      <c r="I39">
        <v>0</v>
      </c>
      <c r="J39">
        <v>665</v>
      </c>
    </row>
    <row r="40" spans="1:10" x14ac:dyDescent="0.25">
      <c r="A40" s="147">
        <v>15250</v>
      </c>
      <c r="B40">
        <v>15250</v>
      </c>
      <c r="C40">
        <v>0</v>
      </c>
      <c r="D40">
        <v>0</v>
      </c>
      <c r="E40" s="147">
        <v>0</v>
      </c>
      <c r="F40">
        <v>0</v>
      </c>
      <c r="G40">
        <v>0</v>
      </c>
      <c r="H40">
        <v>0</v>
      </c>
      <c r="I40">
        <v>0</v>
      </c>
      <c r="J40">
        <v>627.70000000000005</v>
      </c>
    </row>
    <row r="41" spans="1:10" x14ac:dyDescent="0.25">
      <c r="A41" s="147">
        <v>15300</v>
      </c>
      <c r="B41">
        <v>15300</v>
      </c>
      <c r="C41">
        <v>0</v>
      </c>
      <c r="D41">
        <v>0</v>
      </c>
      <c r="E41" s="147">
        <v>0</v>
      </c>
      <c r="F41">
        <v>0</v>
      </c>
      <c r="G41">
        <v>0</v>
      </c>
      <c r="H41">
        <v>0</v>
      </c>
      <c r="I41">
        <v>0</v>
      </c>
      <c r="J41">
        <v>591.20000000000005</v>
      </c>
    </row>
    <row r="42" spans="1:10" x14ac:dyDescent="0.25">
      <c r="A42" s="147">
        <v>15350</v>
      </c>
      <c r="B42">
        <v>15350</v>
      </c>
      <c r="C42">
        <v>0</v>
      </c>
      <c r="D42">
        <v>0</v>
      </c>
      <c r="E42" s="147">
        <v>0</v>
      </c>
      <c r="F42">
        <v>0</v>
      </c>
      <c r="G42">
        <v>0</v>
      </c>
      <c r="H42">
        <v>0</v>
      </c>
      <c r="I42">
        <v>0</v>
      </c>
      <c r="J42">
        <v>555.5</v>
      </c>
    </row>
    <row r="43" spans="1:10" x14ac:dyDescent="0.25">
      <c r="A43" s="147">
        <v>15400</v>
      </c>
      <c r="B43">
        <v>15400</v>
      </c>
      <c r="C43">
        <v>0</v>
      </c>
      <c r="D43">
        <v>0</v>
      </c>
      <c r="E43" s="147">
        <v>7</v>
      </c>
      <c r="F43">
        <v>0</v>
      </c>
      <c r="G43">
        <v>0</v>
      </c>
      <c r="H43">
        <v>0</v>
      </c>
      <c r="I43">
        <v>0</v>
      </c>
      <c r="J43">
        <v>520.6</v>
      </c>
    </row>
    <row r="44" spans="1:10" x14ac:dyDescent="0.25">
      <c r="A44" s="147">
        <v>15450</v>
      </c>
      <c r="B44">
        <v>15450</v>
      </c>
      <c r="C44">
        <v>0</v>
      </c>
      <c r="D44">
        <v>0</v>
      </c>
      <c r="E44" s="147">
        <v>0</v>
      </c>
      <c r="F44">
        <v>0</v>
      </c>
      <c r="G44">
        <v>0</v>
      </c>
      <c r="H44">
        <v>0</v>
      </c>
      <c r="I44">
        <v>0</v>
      </c>
      <c r="J44">
        <v>486.6</v>
      </c>
    </row>
    <row r="45" spans="1:10" x14ac:dyDescent="0.25">
      <c r="A45" s="147">
        <v>15500</v>
      </c>
      <c r="B45">
        <v>15500</v>
      </c>
      <c r="C45">
        <v>0</v>
      </c>
      <c r="D45">
        <v>240</v>
      </c>
      <c r="E45" s="147">
        <v>259</v>
      </c>
      <c r="F45">
        <v>467</v>
      </c>
      <c r="G45">
        <v>467</v>
      </c>
      <c r="H45">
        <v>467</v>
      </c>
      <c r="I45">
        <v>467</v>
      </c>
      <c r="J45">
        <v>453.5</v>
      </c>
    </row>
    <row r="46" spans="1:10" x14ac:dyDescent="0.25">
      <c r="A46" s="147">
        <v>15550</v>
      </c>
      <c r="B46">
        <v>15550</v>
      </c>
      <c r="C46">
        <v>0</v>
      </c>
      <c r="D46">
        <v>0</v>
      </c>
      <c r="E46" s="147">
        <v>14</v>
      </c>
      <c r="F46">
        <v>0</v>
      </c>
      <c r="G46">
        <v>0</v>
      </c>
      <c r="H46">
        <v>0</v>
      </c>
      <c r="I46">
        <v>0</v>
      </c>
      <c r="J46">
        <v>421.4</v>
      </c>
    </row>
    <row r="47" spans="1:10" x14ac:dyDescent="0.25">
      <c r="A47" s="147">
        <v>15600</v>
      </c>
      <c r="B47">
        <v>15600</v>
      </c>
      <c r="C47">
        <v>0</v>
      </c>
      <c r="D47">
        <v>1</v>
      </c>
      <c r="E47" s="147">
        <v>35</v>
      </c>
      <c r="F47">
        <v>440</v>
      </c>
      <c r="G47">
        <v>440</v>
      </c>
      <c r="H47">
        <v>440</v>
      </c>
      <c r="I47">
        <v>440</v>
      </c>
      <c r="J47">
        <v>390.4</v>
      </c>
    </row>
    <row r="48" spans="1:10" x14ac:dyDescent="0.25">
      <c r="A48" s="147">
        <v>15650</v>
      </c>
      <c r="B48">
        <v>15650</v>
      </c>
      <c r="C48">
        <v>0</v>
      </c>
      <c r="D48">
        <v>21</v>
      </c>
      <c r="E48" s="147">
        <v>130</v>
      </c>
      <c r="F48">
        <v>404</v>
      </c>
      <c r="G48">
        <v>404</v>
      </c>
      <c r="H48">
        <v>359</v>
      </c>
      <c r="I48">
        <v>359</v>
      </c>
      <c r="J48">
        <v>360.7</v>
      </c>
    </row>
    <row r="49" spans="1:10" x14ac:dyDescent="0.25">
      <c r="A49" s="147">
        <v>15700</v>
      </c>
      <c r="B49">
        <v>15700</v>
      </c>
      <c r="C49">
        <v>0</v>
      </c>
      <c r="D49">
        <v>0</v>
      </c>
      <c r="E49" s="147">
        <v>99</v>
      </c>
      <c r="F49">
        <v>0</v>
      </c>
      <c r="G49">
        <v>0</v>
      </c>
      <c r="H49">
        <v>0</v>
      </c>
      <c r="I49">
        <v>0</v>
      </c>
      <c r="J49">
        <v>332.2</v>
      </c>
    </row>
    <row r="50" spans="1:10" x14ac:dyDescent="0.25">
      <c r="A50" s="147">
        <v>15750</v>
      </c>
      <c r="B50">
        <v>15750</v>
      </c>
      <c r="C50">
        <v>0</v>
      </c>
      <c r="D50">
        <v>75</v>
      </c>
      <c r="E50" s="147">
        <v>168</v>
      </c>
      <c r="F50">
        <v>360</v>
      </c>
      <c r="G50">
        <v>360</v>
      </c>
      <c r="H50">
        <v>308</v>
      </c>
      <c r="I50">
        <v>308</v>
      </c>
      <c r="J50">
        <v>305</v>
      </c>
    </row>
    <row r="51" spans="1:10" x14ac:dyDescent="0.25">
      <c r="A51" s="147">
        <v>15800</v>
      </c>
      <c r="B51">
        <v>15800</v>
      </c>
      <c r="C51">
        <v>0</v>
      </c>
      <c r="D51">
        <v>21</v>
      </c>
      <c r="E51" s="147">
        <v>205</v>
      </c>
      <c r="F51">
        <v>328</v>
      </c>
      <c r="G51">
        <v>329</v>
      </c>
      <c r="H51">
        <v>286</v>
      </c>
      <c r="I51">
        <v>286</v>
      </c>
      <c r="J51">
        <v>279</v>
      </c>
    </row>
    <row r="52" spans="1:10" x14ac:dyDescent="0.25">
      <c r="A52" s="147">
        <v>15850</v>
      </c>
      <c r="B52">
        <v>15850</v>
      </c>
      <c r="C52">
        <v>0</v>
      </c>
      <c r="D52">
        <v>66</v>
      </c>
      <c r="E52" s="147">
        <v>112</v>
      </c>
      <c r="F52">
        <v>248</v>
      </c>
      <c r="G52">
        <v>248</v>
      </c>
      <c r="H52">
        <v>248</v>
      </c>
      <c r="I52">
        <v>248</v>
      </c>
      <c r="J52">
        <v>254.3</v>
      </c>
    </row>
    <row r="53" spans="1:10" x14ac:dyDescent="0.25">
      <c r="A53" s="147">
        <v>15900</v>
      </c>
      <c r="B53">
        <v>15900</v>
      </c>
      <c r="C53">
        <v>0</v>
      </c>
      <c r="D53">
        <v>0</v>
      </c>
      <c r="E53" s="147">
        <v>346</v>
      </c>
      <c r="F53">
        <v>0</v>
      </c>
      <c r="G53">
        <v>0</v>
      </c>
      <c r="H53">
        <v>0</v>
      </c>
      <c r="I53">
        <v>0</v>
      </c>
      <c r="J53">
        <v>230.8</v>
      </c>
    </row>
    <row r="54" spans="1:10" x14ac:dyDescent="0.25">
      <c r="A54" s="147">
        <v>15950</v>
      </c>
      <c r="B54">
        <v>15950</v>
      </c>
      <c r="C54">
        <v>0</v>
      </c>
      <c r="D54">
        <v>0</v>
      </c>
      <c r="E54" s="147">
        <v>300</v>
      </c>
      <c r="F54">
        <v>0</v>
      </c>
      <c r="G54">
        <v>0</v>
      </c>
      <c r="H54">
        <v>0</v>
      </c>
      <c r="I54">
        <v>0</v>
      </c>
      <c r="J54">
        <v>208.5</v>
      </c>
    </row>
    <row r="55" spans="1:10" x14ac:dyDescent="0.25">
      <c r="A55" s="147">
        <v>16000</v>
      </c>
      <c r="B55">
        <v>16000</v>
      </c>
      <c r="C55">
        <v>0</v>
      </c>
      <c r="D55">
        <v>74</v>
      </c>
      <c r="E55" s="147">
        <v>350</v>
      </c>
      <c r="F55">
        <v>224.5</v>
      </c>
      <c r="G55">
        <v>227.5</v>
      </c>
      <c r="H55">
        <v>190</v>
      </c>
      <c r="I55">
        <v>190</v>
      </c>
      <c r="J55">
        <v>187.6</v>
      </c>
    </row>
    <row r="56" spans="1:10" x14ac:dyDescent="0.25">
      <c r="A56" s="147">
        <v>16050</v>
      </c>
      <c r="B56">
        <v>16050</v>
      </c>
      <c r="C56">
        <v>0</v>
      </c>
      <c r="D56">
        <v>1</v>
      </c>
      <c r="E56" s="147">
        <v>138</v>
      </c>
      <c r="F56">
        <v>169</v>
      </c>
      <c r="G56">
        <v>169</v>
      </c>
      <c r="H56">
        <v>169</v>
      </c>
      <c r="I56">
        <v>169</v>
      </c>
      <c r="J56">
        <v>168.1</v>
      </c>
    </row>
    <row r="57" spans="1:10" x14ac:dyDescent="0.25">
      <c r="A57" s="147">
        <v>16100</v>
      </c>
      <c r="B57">
        <v>16100</v>
      </c>
      <c r="C57">
        <v>0</v>
      </c>
      <c r="D57">
        <v>5</v>
      </c>
      <c r="E57" s="147">
        <v>275</v>
      </c>
      <c r="F57">
        <v>180</v>
      </c>
      <c r="G57">
        <v>180</v>
      </c>
      <c r="H57">
        <v>161.5</v>
      </c>
      <c r="I57">
        <v>161.5</v>
      </c>
      <c r="J57">
        <v>150</v>
      </c>
    </row>
    <row r="58" spans="1:10" x14ac:dyDescent="0.25">
      <c r="A58" s="147">
        <v>16150</v>
      </c>
      <c r="B58">
        <v>16150</v>
      </c>
      <c r="C58">
        <v>0</v>
      </c>
      <c r="D58">
        <v>141</v>
      </c>
      <c r="E58" s="147">
        <v>156</v>
      </c>
      <c r="F58">
        <v>133.5</v>
      </c>
      <c r="G58">
        <v>140.5</v>
      </c>
      <c r="H58">
        <v>132.5</v>
      </c>
      <c r="I58">
        <v>140.5</v>
      </c>
      <c r="J58">
        <v>133.4</v>
      </c>
    </row>
    <row r="59" spans="1:10" x14ac:dyDescent="0.25">
      <c r="A59" s="147">
        <v>16200</v>
      </c>
      <c r="B59">
        <v>16200</v>
      </c>
      <c r="C59">
        <v>0</v>
      </c>
      <c r="D59">
        <v>30</v>
      </c>
      <c r="E59" s="147">
        <v>204</v>
      </c>
      <c r="F59">
        <v>141.5</v>
      </c>
      <c r="G59">
        <v>145</v>
      </c>
      <c r="H59">
        <v>128</v>
      </c>
      <c r="I59">
        <v>128</v>
      </c>
      <c r="J59">
        <v>118.1</v>
      </c>
    </row>
    <row r="60" spans="1:10" x14ac:dyDescent="0.25">
      <c r="A60" s="147">
        <v>16250</v>
      </c>
      <c r="B60">
        <v>16250</v>
      </c>
      <c r="C60">
        <v>0</v>
      </c>
      <c r="D60">
        <v>21</v>
      </c>
      <c r="E60" s="147">
        <v>82</v>
      </c>
      <c r="F60">
        <v>124</v>
      </c>
      <c r="G60">
        <v>124</v>
      </c>
      <c r="H60">
        <v>105</v>
      </c>
      <c r="I60">
        <v>115.5</v>
      </c>
      <c r="J60">
        <v>104.2</v>
      </c>
    </row>
    <row r="61" spans="1:10" x14ac:dyDescent="0.25">
      <c r="A61" s="147">
        <v>16300</v>
      </c>
      <c r="B61">
        <v>16300</v>
      </c>
      <c r="C61">
        <v>0</v>
      </c>
      <c r="D61">
        <v>538</v>
      </c>
      <c r="E61" s="147">
        <v>691</v>
      </c>
      <c r="F61">
        <v>93</v>
      </c>
      <c r="G61">
        <v>99</v>
      </c>
      <c r="H61">
        <v>93</v>
      </c>
      <c r="I61">
        <v>99</v>
      </c>
      <c r="J61">
        <v>91.6</v>
      </c>
    </row>
    <row r="62" spans="1:10" x14ac:dyDescent="0.25">
      <c r="A62" s="147">
        <v>16350</v>
      </c>
      <c r="B62">
        <v>16350</v>
      </c>
      <c r="C62">
        <v>0</v>
      </c>
      <c r="D62">
        <v>2</v>
      </c>
      <c r="E62" s="147">
        <v>103</v>
      </c>
      <c r="F62">
        <v>81.5</v>
      </c>
      <c r="G62">
        <v>83.5</v>
      </c>
      <c r="H62">
        <v>81.5</v>
      </c>
      <c r="I62">
        <v>83.5</v>
      </c>
      <c r="J62">
        <v>80.2</v>
      </c>
    </row>
    <row r="63" spans="1:10" x14ac:dyDescent="0.25">
      <c r="A63" s="147">
        <v>16400</v>
      </c>
      <c r="B63">
        <v>16400</v>
      </c>
      <c r="C63">
        <v>0</v>
      </c>
      <c r="D63">
        <v>81</v>
      </c>
      <c r="E63" s="147">
        <v>263</v>
      </c>
      <c r="F63">
        <v>91</v>
      </c>
      <c r="G63">
        <v>91</v>
      </c>
      <c r="H63">
        <v>75</v>
      </c>
      <c r="I63">
        <v>75</v>
      </c>
      <c r="J63">
        <v>70.099999999999994</v>
      </c>
    </row>
    <row r="64" spans="1:10" x14ac:dyDescent="0.25">
      <c r="A64" s="147">
        <v>16450</v>
      </c>
      <c r="B64">
        <v>16450</v>
      </c>
      <c r="C64">
        <v>0</v>
      </c>
      <c r="D64">
        <v>51</v>
      </c>
      <c r="E64" s="147">
        <v>64</v>
      </c>
      <c r="F64">
        <v>79.5</v>
      </c>
      <c r="G64">
        <v>79.5</v>
      </c>
      <c r="H64">
        <v>62</v>
      </c>
      <c r="I64">
        <v>62</v>
      </c>
      <c r="J64">
        <v>61.1</v>
      </c>
    </row>
    <row r="65" spans="1:10" x14ac:dyDescent="0.25">
      <c r="A65" s="147">
        <v>16500</v>
      </c>
      <c r="B65">
        <v>16500</v>
      </c>
      <c r="C65">
        <v>0</v>
      </c>
      <c r="D65">
        <v>12</v>
      </c>
      <c r="E65" s="147">
        <v>408</v>
      </c>
      <c r="F65">
        <v>63</v>
      </c>
      <c r="G65">
        <v>63.5</v>
      </c>
      <c r="H65">
        <v>58</v>
      </c>
      <c r="I65">
        <v>58</v>
      </c>
      <c r="J65">
        <v>53.2</v>
      </c>
    </row>
    <row r="66" spans="1:10" x14ac:dyDescent="0.25">
      <c r="A66" s="147">
        <v>16550</v>
      </c>
      <c r="B66">
        <v>16550</v>
      </c>
      <c r="C66">
        <v>0</v>
      </c>
      <c r="D66">
        <v>19</v>
      </c>
      <c r="E66" s="147">
        <v>215</v>
      </c>
      <c r="F66">
        <v>57.5</v>
      </c>
      <c r="G66">
        <v>57.5</v>
      </c>
      <c r="H66">
        <v>47</v>
      </c>
      <c r="I66">
        <v>47</v>
      </c>
      <c r="J66">
        <v>46.3</v>
      </c>
    </row>
    <row r="67" spans="1:10" x14ac:dyDescent="0.25">
      <c r="A67" s="147">
        <v>16600</v>
      </c>
      <c r="B67">
        <v>16600</v>
      </c>
      <c r="C67">
        <v>0</v>
      </c>
      <c r="D67">
        <v>38</v>
      </c>
      <c r="E67" s="147">
        <v>173</v>
      </c>
      <c r="F67">
        <v>41.5</v>
      </c>
      <c r="G67">
        <v>45</v>
      </c>
      <c r="H67">
        <v>40</v>
      </c>
      <c r="I67">
        <v>45</v>
      </c>
      <c r="J67">
        <v>40.299999999999997</v>
      </c>
    </row>
    <row r="68" spans="1:10" x14ac:dyDescent="0.25">
      <c r="A68" s="147">
        <v>16650</v>
      </c>
      <c r="B68">
        <v>16650</v>
      </c>
      <c r="C68">
        <v>0</v>
      </c>
      <c r="D68">
        <v>23</v>
      </c>
      <c r="E68" s="147">
        <v>59</v>
      </c>
      <c r="F68">
        <v>38.5</v>
      </c>
      <c r="G68">
        <v>38.5</v>
      </c>
      <c r="H68">
        <v>38.5</v>
      </c>
      <c r="I68">
        <v>38.5</v>
      </c>
      <c r="J68">
        <v>35.1</v>
      </c>
    </row>
    <row r="69" spans="1:10" x14ac:dyDescent="0.25">
      <c r="A69" s="147">
        <v>16700</v>
      </c>
      <c r="B69">
        <v>16700</v>
      </c>
      <c r="C69">
        <v>0</v>
      </c>
      <c r="D69">
        <v>0</v>
      </c>
      <c r="E69" s="147">
        <v>354</v>
      </c>
      <c r="F69">
        <v>0</v>
      </c>
      <c r="G69">
        <v>0</v>
      </c>
      <c r="H69">
        <v>0</v>
      </c>
      <c r="I69">
        <v>0</v>
      </c>
      <c r="J69">
        <v>30.6</v>
      </c>
    </row>
    <row r="70" spans="1:10" x14ac:dyDescent="0.25">
      <c r="A70" s="147">
        <v>16750</v>
      </c>
      <c r="B70">
        <v>16750</v>
      </c>
      <c r="C70">
        <v>0</v>
      </c>
      <c r="D70">
        <v>8</v>
      </c>
      <c r="E70" s="147">
        <v>551</v>
      </c>
      <c r="F70">
        <v>29.5</v>
      </c>
      <c r="G70">
        <v>29.5</v>
      </c>
      <c r="H70">
        <v>29</v>
      </c>
      <c r="I70">
        <v>29</v>
      </c>
      <c r="J70">
        <v>26.8</v>
      </c>
    </row>
    <row r="71" spans="1:10" x14ac:dyDescent="0.25">
      <c r="A71" s="147">
        <v>16800</v>
      </c>
      <c r="B71">
        <v>16800</v>
      </c>
      <c r="C71">
        <v>0</v>
      </c>
      <c r="D71">
        <v>41</v>
      </c>
      <c r="E71" s="147">
        <v>364</v>
      </c>
      <c r="F71">
        <v>23.5</v>
      </c>
      <c r="G71">
        <v>25.5</v>
      </c>
      <c r="H71">
        <v>23.5</v>
      </c>
      <c r="I71">
        <v>25.5</v>
      </c>
      <c r="J71">
        <v>23.5</v>
      </c>
    </row>
    <row r="72" spans="1:10" x14ac:dyDescent="0.25">
      <c r="A72" s="147">
        <v>16850</v>
      </c>
      <c r="B72">
        <v>16850</v>
      </c>
      <c r="C72">
        <v>0</v>
      </c>
      <c r="D72">
        <v>1</v>
      </c>
      <c r="E72" s="147">
        <v>143</v>
      </c>
      <c r="F72">
        <v>21.7</v>
      </c>
      <c r="G72">
        <v>21.7</v>
      </c>
      <c r="H72">
        <v>21.7</v>
      </c>
      <c r="I72">
        <v>21.7</v>
      </c>
      <c r="J72">
        <v>20.7</v>
      </c>
    </row>
    <row r="73" spans="1:10" x14ac:dyDescent="0.25">
      <c r="A73" s="147">
        <v>16900</v>
      </c>
      <c r="B73">
        <v>16900</v>
      </c>
      <c r="C73">
        <v>0</v>
      </c>
      <c r="D73">
        <v>102</v>
      </c>
      <c r="E73" s="147">
        <v>488</v>
      </c>
      <c r="F73">
        <v>21</v>
      </c>
      <c r="G73">
        <v>21</v>
      </c>
      <c r="H73">
        <v>19</v>
      </c>
      <c r="I73">
        <v>19</v>
      </c>
      <c r="J73">
        <v>18.2</v>
      </c>
    </row>
    <row r="74" spans="1:10" x14ac:dyDescent="0.25">
      <c r="A74" s="147">
        <v>16950</v>
      </c>
      <c r="B74">
        <v>16950</v>
      </c>
      <c r="C74">
        <v>0</v>
      </c>
      <c r="D74">
        <v>16</v>
      </c>
      <c r="E74" s="147">
        <v>190</v>
      </c>
      <c r="F74">
        <v>18.5</v>
      </c>
      <c r="G74">
        <v>18.5</v>
      </c>
      <c r="H74">
        <v>18.5</v>
      </c>
      <c r="I74">
        <v>18.5</v>
      </c>
      <c r="J74">
        <v>16</v>
      </c>
    </row>
    <row r="75" spans="1:10" x14ac:dyDescent="0.25">
      <c r="A75" s="147">
        <v>17000</v>
      </c>
      <c r="B75">
        <v>17000</v>
      </c>
      <c r="C75">
        <v>0</v>
      </c>
      <c r="D75">
        <v>15</v>
      </c>
      <c r="E75" s="147">
        <v>306</v>
      </c>
      <c r="F75">
        <v>16.5</v>
      </c>
      <c r="G75">
        <v>16.5</v>
      </c>
      <c r="H75">
        <v>16.5</v>
      </c>
      <c r="I75">
        <v>16.5</v>
      </c>
      <c r="J75">
        <v>14.1</v>
      </c>
    </row>
    <row r="76" spans="1:10" x14ac:dyDescent="0.25">
      <c r="A76" s="147">
        <v>17050</v>
      </c>
      <c r="B76">
        <v>17050</v>
      </c>
      <c r="C76">
        <v>0</v>
      </c>
      <c r="D76">
        <v>1</v>
      </c>
      <c r="E76" s="147">
        <v>104</v>
      </c>
      <c r="F76">
        <v>15.2</v>
      </c>
      <c r="G76">
        <v>15.2</v>
      </c>
      <c r="H76">
        <v>15.2</v>
      </c>
      <c r="I76">
        <v>15.2</v>
      </c>
      <c r="J76">
        <v>12.4</v>
      </c>
    </row>
    <row r="77" spans="1:10" x14ac:dyDescent="0.25">
      <c r="A77" s="147">
        <v>17100</v>
      </c>
      <c r="B77">
        <v>17100</v>
      </c>
      <c r="C77">
        <v>0</v>
      </c>
      <c r="D77">
        <v>27</v>
      </c>
      <c r="E77" s="147">
        <v>87</v>
      </c>
      <c r="F77">
        <v>12</v>
      </c>
      <c r="G77">
        <v>12</v>
      </c>
      <c r="H77">
        <v>10.8</v>
      </c>
      <c r="I77">
        <v>10.8</v>
      </c>
      <c r="J77">
        <v>10.9</v>
      </c>
    </row>
    <row r="78" spans="1:10" x14ac:dyDescent="0.25">
      <c r="A78" s="147">
        <v>17150</v>
      </c>
      <c r="B78">
        <v>17150</v>
      </c>
      <c r="C78">
        <v>0</v>
      </c>
      <c r="D78">
        <v>0</v>
      </c>
      <c r="E78" s="147">
        <v>151</v>
      </c>
      <c r="F78">
        <v>0</v>
      </c>
      <c r="G78">
        <v>0</v>
      </c>
      <c r="H78">
        <v>0</v>
      </c>
      <c r="I78">
        <v>0</v>
      </c>
      <c r="J78">
        <v>9.6999999999999993</v>
      </c>
    </row>
    <row r="79" spans="1:10" x14ac:dyDescent="0.25">
      <c r="A79" s="147">
        <v>17200</v>
      </c>
      <c r="B79">
        <v>17200</v>
      </c>
      <c r="C79">
        <v>0</v>
      </c>
      <c r="D79">
        <v>0</v>
      </c>
      <c r="E79" s="147">
        <v>50</v>
      </c>
      <c r="F79">
        <v>0</v>
      </c>
      <c r="G79">
        <v>0</v>
      </c>
      <c r="H79">
        <v>0</v>
      </c>
      <c r="I79">
        <v>0</v>
      </c>
      <c r="J79">
        <v>8.6</v>
      </c>
    </row>
    <row r="80" spans="1:10" x14ac:dyDescent="0.25">
      <c r="A80" s="147">
        <v>17250</v>
      </c>
      <c r="B80">
        <v>17250</v>
      </c>
      <c r="C80">
        <v>0</v>
      </c>
      <c r="D80">
        <v>0</v>
      </c>
      <c r="E80" s="147">
        <v>1405</v>
      </c>
      <c r="F80">
        <v>0</v>
      </c>
      <c r="G80">
        <v>0</v>
      </c>
      <c r="H80">
        <v>0</v>
      </c>
      <c r="I80">
        <v>0</v>
      </c>
      <c r="J80">
        <v>7.6</v>
      </c>
    </row>
    <row r="81" spans="1:10" x14ac:dyDescent="0.25">
      <c r="A81" s="147">
        <v>17300</v>
      </c>
      <c r="B81">
        <v>17300</v>
      </c>
      <c r="C81">
        <v>0</v>
      </c>
      <c r="D81">
        <v>0</v>
      </c>
      <c r="E81" s="147">
        <v>421</v>
      </c>
      <c r="F81">
        <v>0</v>
      </c>
      <c r="G81">
        <v>0</v>
      </c>
      <c r="H81">
        <v>0</v>
      </c>
      <c r="I81">
        <v>0</v>
      </c>
      <c r="J81">
        <v>6.7</v>
      </c>
    </row>
    <row r="82" spans="1:10" x14ac:dyDescent="0.25">
      <c r="A82" s="147">
        <v>17350</v>
      </c>
      <c r="B82">
        <v>17350</v>
      </c>
      <c r="C82">
        <v>0</v>
      </c>
      <c r="D82">
        <v>0</v>
      </c>
      <c r="E82" s="147">
        <v>40</v>
      </c>
      <c r="F82">
        <v>0</v>
      </c>
      <c r="G82">
        <v>0</v>
      </c>
      <c r="H82">
        <v>0</v>
      </c>
      <c r="I82">
        <v>0</v>
      </c>
      <c r="J82">
        <v>5.9</v>
      </c>
    </row>
    <row r="83" spans="1:10" x14ac:dyDescent="0.25">
      <c r="A83" s="147">
        <v>17400</v>
      </c>
      <c r="B83">
        <v>17400</v>
      </c>
      <c r="C83">
        <v>0</v>
      </c>
      <c r="D83">
        <v>0</v>
      </c>
      <c r="E83" s="147">
        <v>37</v>
      </c>
      <c r="F83">
        <v>0</v>
      </c>
      <c r="G83">
        <v>0</v>
      </c>
      <c r="H83">
        <v>0</v>
      </c>
      <c r="I83">
        <v>0</v>
      </c>
      <c r="J83">
        <v>5.2</v>
      </c>
    </row>
    <row r="84" spans="1:10" x14ac:dyDescent="0.25">
      <c r="A84" s="147">
        <v>17450</v>
      </c>
      <c r="B84">
        <v>17450</v>
      </c>
      <c r="C84">
        <v>0</v>
      </c>
      <c r="D84">
        <v>0</v>
      </c>
      <c r="E84" s="147">
        <v>20</v>
      </c>
      <c r="F84">
        <v>0</v>
      </c>
      <c r="G84">
        <v>0</v>
      </c>
      <c r="H84">
        <v>0</v>
      </c>
      <c r="I84">
        <v>0</v>
      </c>
      <c r="J84">
        <v>4.5999999999999996</v>
      </c>
    </row>
    <row r="85" spans="1:10" x14ac:dyDescent="0.25">
      <c r="A85" s="147">
        <v>17500</v>
      </c>
      <c r="B85">
        <v>17500</v>
      </c>
      <c r="C85">
        <v>0</v>
      </c>
      <c r="D85">
        <v>1</v>
      </c>
      <c r="E85" s="147">
        <v>88</v>
      </c>
      <c r="F85">
        <v>0</v>
      </c>
      <c r="G85">
        <v>0</v>
      </c>
      <c r="H85">
        <v>0</v>
      </c>
      <c r="I85">
        <v>0</v>
      </c>
      <c r="J85">
        <v>4.0999999999999996</v>
      </c>
    </row>
    <row r="86" spans="1:10" x14ac:dyDescent="0.25">
      <c r="A86" s="147">
        <v>17550</v>
      </c>
      <c r="B86">
        <v>17550</v>
      </c>
      <c r="C86">
        <v>0</v>
      </c>
      <c r="D86">
        <v>0</v>
      </c>
      <c r="E86" s="147">
        <v>144</v>
      </c>
      <c r="F86">
        <v>0</v>
      </c>
      <c r="G86">
        <v>0</v>
      </c>
      <c r="H86">
        <v>0</v>
      </c>
      <c r="I86">
        <v>0</v>
      </c>
      <c r="J86">
        <v>3.6</v>
      </c>
    </row>
    <row r="87" spans="1:10" x14ac:dyDescent="0.25">
      <c r="A87" s="147">
        <v>17600</v>
      </c>
      <c r="B87">
        <v>17600</v>
      </c>
      <c r="C87">
        <v>0</v>
      </c>
      <c r="D87">
        <v>0</v>
      </c>
      <c r="E87" s="147">
        <v>319</v>
      </c>
      <c r="F87">
        <v>0</v>
      </c>
      <c r="G87">
        <v>0</v>
      </c>
      <c r="H87">
        <v>0</v>
      </c>
      <c r="I87">
        <v>0</v>
      </c>
      <c r="J87">
        <v>3.2</v>
      </c>
    </row>
    <row r="88" spans="1:10" x14ac:dyDescent="0.25">
      <c r="A88" s="147">
        <v>17650</v>
      </c>
      <c r="B88">
        <v>17650</v>
      </c>
      <c r="C88">
        <v>0</v>
      </c>
      <c r="D88">
        <v>0</v>
      </c>
      <c r="E88" s="147">
        <v>9</v>
      </c>
      <c r="F88">
        <v>0</v>
      </c>
      <c r="G88">
        <v>0</v>
      </c>
      <c r="H88">
        <v>0</v>
      </c>
      <c r="I88">
        <v>0</v>
      </c>
      <c r="J88">
        <v>2.8</v>
      </c>
    </row>
    <row r="89" spans="1:10" x14ac:dyDescent="0.25">
      <c r="A89" s="147">
        <v>17700</v>
      </c>
      <c r="B89">
        <v>17700</v>
      </c>
      <c r="C89">
        <v>0</v>
      </c>
      <c r="D89">
        <v>0</v>
      </c>
      <c r="E89" s="147">
        <v>96</v>
      </c>
      <c r="F89">
        <v>0</v>
      </c>
      <c r="G89">
        <v>0</v>
      </c>
      <c r="H89">
        <v>0</v>
      </c>
      <c r="I89">
        <v>0</v>
      </c>
      <c r="J89">
        <v>2.5</v>
      </c>
    </row>
    <row r="90" spans="1:10" x14ac:dyDescent="0.25">
      <c r="A90" s="147">
        <v>17750</v>
      </c>
      <c r="B90">
        <v>17750</v>
      </c>
      <c r="C90">
        <v>0</v>
      </c>
      <c r="D90">
        <v>0</v>
      </c>
      <c r="E90" s="147">
        <v>1</v>
      </c>
      <c r="F90">
        <v>0</v>
      </c>
      <c r="G90">
        <v>0</v>
      </c>
      <c r="H90">
        <v>0</v>
      </c>
      <c r="I90">
        <v>0</v>
      </c>
      <c r="J90">
        <v>2.2000000000000002</v>
      </c>
    </row>
    <row r="91" spans="1:10" x14ac:dyDescent="0.25">
      <c r="A91" s="147">
        <v>17800</v>
      </c>
      <c r="B91">
        <v>17800</v>
      </c>
      <c r="C91">
        <v>0</v>
      </c>
      <c r="D91">
        <v>0</v>
      </c>
      <c r="E91" s="147">
        <v>0</v>
      </c>
      <c r="F91">
        <v>0</v>
      </c>
      <c r="G91">
        <v>0</v>
      </c>
      <c r="H91">
        <v>0</v>
      </c>
      <c r="I91">
        <v>0</v>
      </c>
      <c r="J91">
        <v>1.9</v>
      </c>
    </row>
    <row r="92" spans="1:10" x14ac:dyDescent="0.25">
      <c r="A92" s="147">
        <v>17850</v>
      </c>
      <c r="B92">
        <v>17850</v>
      </c>
      <c r="C92">
        <v>0</v>
      </c>
      <c r="D92">
        <v>0</v>
      </c>
      <c r="E92" s="147">
        <v>0</v>
      </c>
      <c r="F92">
        <v>0</v>
      </c>
      <c r="G92">
        <v>0</v>
      </c>
      <c r="H92">
        <v>0</v>
      </c>
      <c r="I92">
        <v>0</v>
      </c>
      <c r="J92">
        <v>1.7</v>
      </c>
    </row>
    <row r="93" spans="1:10" x14ac:dyDescent="0.25">
      <c r="A93" s="147">
        <v>17900</v>
      </c>
      <c r="B93">
        <v>17900</v>
      </c>
      <c r="C93">
        <v>0</v>
      </c>
      <c r="D93">
        <v>0</v>
      </c>
      <c r="E93" s="147">
        <v>0</v>
      </c>
      <c r="F93">
        <v>0</v>
      </c>
      <c r="G93">
        <v>0</v>
      </c>
      <c r="H93">
        <v>0</v>
      </c>
      <c r="I93">
        <v>0</v>
      </c>
      <c r="J93">
        <v>1.5</v>
      </c>
    </row>
    <row r="94" spans="1:10" x14ac:dyDescent="0.25">
      <c r="A94" s="147">
        <v>17950</v>
      </c>
      <c r="B94">
        <v>17950</v>
      </c>
      <c r="C94">
        <v>0</v>
      </c>
      <c r="D94">
        <v>0</v>
      </c>
      <c r="E94" s="147">
        <v>0</v>
      </c>
      <c r="F94">
        <v>0</v>
      </c>
      <c r="G94">
        <v>0</v>
      </c>
      <c r="H94">
        <v>0</v>
      </c>
      <c r="I94">
        <v>0</v>
      </c>
      <c r="J94">
        <v>1.3</v>
      </c>
    </row>
    <row r="95" spans="1:10" x14ac:dyDescent="0.25">
      <c r="A95" t="s">
        <v>146</v>
      </c>
      <c r="B95">
        <v>18000</v>
      </c>
      <c r="C95">
        <v>0</v>
      </c>
      <c r="D95">
        <v>100</v>
      </c>
      <c r="E95">
        <v>100</v>
      </c>
      <c r="F95">
        <v>0</v>
      </c>
      <c r="G95">
        <v>0</v>
      </c>
      <c r="H95">
        <v>0</v>
      </c>
      <c r="I95">
        <v>0</v>
      </c>
      <c r="J95">
        <v>1.2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09269-CA4E-4B92-A844-29E07AF18C87}">
  <sheetPr codeName="Tabelle18"/>
  <dimension ref="A1:J95"/>
  <sheetViews>
    <sheetView workbookViewId="0"/>
  </sheetViews>
  <sheetFormatPr baseColWidth="10" defaultColWidth="9.140625" defaultRowHeight="15" x14ac:dyDescent="0.25"/>
  <sheetData>
    <row r="1" spans="1:10" x14ac:dyDescent="0.25">
      <c r="A1" s="150" t="s">
        <v>801</v>
      </c>
      <c r="B1" s="150" t="s">
        <v>802</v>
      </c>
      <c r="C1" s="150" t="s">
        <v>803</v>
      </c>
      <c r="D1" s="150" t="s">
        <v>804</v>
      </c>
      <c r="E1" s="150" t="s">
        <v>805</v>
      </c>
      <c r="F1" s="150" t="s">
        <v>806</v>
      </c>
      <c r="G1" s="150" t="s">
        <v>807</v>
      </c>
      <c r="H1" s="150" t="s">
        <v>808</v>
      </c>
      <c r="I1" s="150" t="s">
        <v>809</v>
      </c>
      <c r="J1" s="150" t="s">
        <v>810</v>
      </c>
    </row>
    <row r="2" spans="1:10" x14ac:dyDescent="0.25">
      <c r="A2" s="147">
        <v>11000</v>
      </c>
      <c r="B2">
        <v>11000</v>
      </c>
      <c r="C2">
        <v>0</v>
      </c>
      <c r="D2">
        <v>100</v>
      </c>
      <c r="E2" s="147">
        <v>199</v>
      </c>
      <c r="F2">
        <v>0</v>
      </c>
      <c r="G2">
        <v>0</v>
      </c>
      <c r="H2">
        <v>0</v>
      </c>
      <c r="I2">
        <v>0</v>
      </c>
      <c r="J2">
        <v>4.5999999999999996</v>
      </c>
    </row>
    <row r="3" spans="1:10" x14ac:dyDescent="0.25">
      <c r="A3" s="147">
        <v>11200</v>
      </c>
      <c r="B3">
        <v>11200</v>
      </c>
      <c r="C3">
        <v>0</v>
      </c>
      <c r="D3">
        <v>0</v>
      </c>
      <c r="E3" s="147">
        <v>50</v>
      </c>
      <c r="F3">
        <v>0</v>
      </c>
      <c r="G3">
        <v>0</v>
      </c>
      <c r="H3">
        <v>0</v>
      </c>
      <c r="I3">
        <v>0</v>
      </c>
      <c r="J3">
        <v>5.2</v>
      </c>
    </row>
    <row r="4" spans="1:10" x14ac:dyDescent="0.25">
      <c r="A4" s="147">
        <v>11400</v>
      </c>
      <c r="B4">
        <v>11400</v>
      </c>
      <c r="C4">
        <v>0</v>
      </c>
      <c r="D4">
        <v>0</v>
      </c>
      <c r="E4" s="147">
        <v>545</v>
      </c>
      <c r="F4">
        <v>0</v>
      </c>
      <c r="G4">
        <v>0</v>
      </c>
      <c r="H4">
        <v>0</v>
      </c>
      <c r="I4">
        <v>0</v>
      </c>
      <c r="J4">
        <v>5.9</v>
      </c>
    </row>
    <row r="5" spans="1:10" x14ac:dyDescent="0.25">
      <c r="A5" s="147">
        <v>11600</v>
      </c>
      <c r="B5">
        <v>11600</v>
      </c>
      <c r="C5">
        <v>0</v>
      </c>
      <c r="D5">
        <v>0</v>
      </c>
      <c r="E5" s="147">
        <v>15</v>
      </c>
      <c r="F5">
        <v>0</v>
      </c>
      <c r="G5">
        <v>0</v>
      </c>
      <c r="H5">
        <v>0</v>
      </c>
      <c r="I5">
        <v>0</v>
      </c>
      <c r="J5">
        <v>6.7</v>
      </c>
    </row>
    <row r="6" spans="1:10" x14ac:dyDescent="0.25">
      <c r="A6" s="147">
        <v>11800</v>
      </c>
      <c r="B6">
        <v>11800</v>
      </c>
      <c r="C6">
        <v>0</v>
      </c>
      <c r="D6">
        <v>0</v>
      </c>
      <c r="E6" s="147">
        <v>61</v>
      </c>
      <c r="F6">
        <v>0</v>
      </c>
      <c r="G6">
        <v>0</v>
      </c>
      <c r="H6">
        <v>0</v>
      </c>
      <c r="I6">
        <v>0</v>
      </c>
      <c r="J6">
        <v>7.6</v>
      </c>
    </row>
    <row r="7" spans="1:10" x14ac:dyDescent="0.25">
      <c r="A7" s="147">
        <v>12000</v>
      </c>
      <c r="B7">
        <v>12000</v>
      </c>
      <c r="C7">
        <v>0</v>
      </c>
      <c r="D7">
        <v>10</v>
      </c>
      <c r="E7" s="147">
        <v>438</v>
      </c>
      <c r="F7">
        <v>8.1</v>
      </c>
      <c r="G7">
        <v>9.4</v>
      </c>
      <c r="H7">
        <v>8.1</v>
      </c>
      <c r="I7">
        <v>9</v>
      </c>
      <c r="J7">
        <v>8.6999999999999993</v>
      </c>
    </row>
    <row r="8" spans="1:10" x14ac:dyDescent="0.25">
      <c r="A8" s="147">
        <v>12200</v>
      </c>
      <c r="B8">
        <v>12200</v>
      </c>
      <c r="C8">
        <v>0</v>
      </c>
      <c r="D8">
        <v>3</v>
      </c>
      <c r="E8" s="147">
        <v>781</v>
      </c>
      <c r="F8">
        <v>9.8000000000000007</v>
      </c>
      <c r="G8">
        <v>9.9</v>
      </c>
      <c r="H8">
        <v>9.8000000000000007</v>
      </c>
      <c r="I8">
        <v>9.9</v>
      </c>
      <c r="J8">
        <v>10</v>
      </c>
    </row>
    <row r="9" spans="1:10" x14ac:dyDescent="0.25">
      <c r="A9" s="147">
        <v>12400</v>
      </c>
      <c r="B9">
        <v>12400</v>
      </c>
      <c r="C9">
        <v>0</v>
      </c>
      <c r="D9">
        <v>34</v>
      </c>
      <c r="E9" s="147">
        <v>425</v>
      </c>
      <c r="F9">
        <v>11.3</v>
      </c>
      <c r="G9">
        <v>11.3</v>
      </c>
      <c r="H9">
        <v>11</v>
      </c>
      <c r="I9">
        <v>11</v>
      </c>
      <c r="J9">
        <v>11.6</v>
      </c>
    </row>
    <row r="10" spans="1:10" x14ac:dyDescent="0.25">
      <c r="A10" s="147">
        <v>12600</v>
      </c>
      <c r="B10">
        <v>12600</v>
      </c>
      <c r="C10">
        <v>0</v>
      </c>
      <c r="D10">
        <v>10</v>
      </c>
      <c r="E10" s="147">
        <v>433</v>
      </c>
      <c r="F10">
        <v>13</v>
      </c>
      <c r="G10">
        <v>13</v>
      </c>
      <c r="H10">
        <v>13</v>
      </c>
      <c r="I10">
        <v>13</v>
      </c>
      <c r="J10">
        <v>13.5</v>
      </c>
    </row>
    <row r="11" spans="1:10" x14ac:dyDescent="0.25">
      <c r="A11" s="147">
        <v>12800</v>
      </c>
      <c r="B11">
        <v>12800</v>
      </c>
      <c r="C11">
        <v>0</v>
      </c>
      <c r="D11">
        <v>6</v>
      </c>
      <c r="E11" s="147">
        <v>235</v>
      </c>
      <c r="F11">
        <v>14.3</v>
      </c>
      <c r="G11">
        <v>14.3</v>
      </c>
      <c r="H11">
        <v>14.3</v>
      </c>
      <c r="I11">
        <v>14.3</v>
      </c>
      <c r="J11">
        <v>15.8</v>
      </c>
    </row>
    <row r="12" spans="1:10" x14ac:dyDescent="0.25">
      <c r="A12" s="147">
        <v>13000</v>
      </c>
      <c r="B12">
        <v>13000</v>
      </c>
      <c r="C12">
        <v>0</v>
      </c>
      <c r="D12">
        <v>19</v>
      </c>
      <c r="E12" s="147">
        <v>538</v>
      </c>
      <c r="F12">
        <v>20</v>
      </c>
      <c r="G12">
        <v>20</v>
      </c>
      <c r="H12">
        <v>20</v>
      </c>
      <c r="I12">
        <v>20</v>
      </c>
      <c r="J12">
        <v>18.600000000000001</v>
      </c>
    </row>
    <row r="13" spans="1:10" x14ac:dyDescent="0.25">
      <c r="A13" s="147">
        <v>13200</v>
      </c>
      <c r="B13">
        <v>13200</v>
      </c>
      <c r="C13">
        <v>0</v>
      </c>
      <c r="D13">
        <v>4</v>
      </c>
      <c r="E13" s="147">
        <v>1184</v>
      </c>
      <c r="F13">
        <v>20.2</v>
      </c>
      <c r="G13">
        <v>22.1</v>
      </c>
      <c r="H13">
        <v>20.2</v>
      </c>
      <c r="I13">
        <v>21.5</v>
      </c>
      <c r="J13">
        <v>22.2</v>
      </c>
    </row>
    <row r="14" spans="1:10" x14ac:dyDescent="0.25">
      <c r="A14" s="147">
        <v>13400</v>
      </c>
      <c r="B14">
        <v>13400</v>
      </c>
      <c r="C14">
        <v>0</v>
      </c>
      <c r="D14">
        <v>0</v>
      </c>
      <c r="E14" s="147">
        <v>350</v>
      </c>
      <c r="F14">
        <v>0</v>
      </c>
      <c r="G14">
        <v>0</v>
      </c>
      <c r="H14">
        <v>0</v>
      </c>
      <c r="I14">
        <v>0</v>
      </c>
      <c r="J14">
        <v>26.7</v>
      </c>
    </row>
    <row r="15" spans="1:10" x14ac:dyDescent="0.25">
      <c r="A15" s="147">
        <v>13600</v>
      </c>
      <c r="B15">
        <v>13600</v>
      </c>
      <c r="C15">
        <v>0</v>
      </c>
      <c r="D15">
        <v>0</v>
      </c>
      <c r="E15" s="147">
        <v>338</v>
      </c>
      <c r="F15">
        <v>0</v>
      </c>
      <c r="G15">
        <v>0</v>
      </c>
      <c r="H15">
        <v>0</v>
      </c>
      <c r="I15">
        <v>0</v>
      </c>
      <c r="J15">
        <v>32.4</v>
      </c>
    </row>
    <row r="16" spans="1:10" x14ac:dyDescent="0.25">
      <c r="A16" s="147">
        <v>13800</v>
      </c>
      <c r="B16">
        <v>13800</v>
      </c>
      <c r="C16">
        <v>0</v>
      </c>
      <c r="D16">
        <v>42</v>
      </c>
      <c r="E16" s="147">
        <v>209</v>
      </c>
      <c r="F16">
        <v>34</v>
      </c>
      <c r="G16">
        <v>38.5</v>
      </c>
      <c r="H16">
        <v>34</v>
      </c>
      <c r="I16">
        <v>36.5</v>
      </c>
      <c r="J16">
        <v>39.6</v>
      </c>
    </row>
    <row r="17" spans="1:10" x14ac:dyDescent="0.25">
      <c r="A17" s="147">
        <v>13900</v>
      </c>
      <c r="B17">
        <v>13900</v>
      </c>
      <c r="C17">
        <v>0</v>
      </c>
      <c r="D17">
        <v>0</v>
      </c>
      <c r="E17" s="147">
        <v>13</v>
      </c>
      <c r="F17">
        <v>0</v>
      </c>
      <c r="G17">
        <v>0</v>
      </c>
      <c r="H17">
        <v>0</v>
      </c>
      <c r="I17">
        <v>0</v>
      </c>
      <c r="J17">
        <v>44</v>
      </c>
    </row>
    <row r="18" spans="1:10" x14ac:dyDescent="0.25">
      <c r="A18" s="147">
        <v>14000</v>
      </c>
      <c r="B18">
        <v>14000</v>
      </c>
      <c r="C18">
        <v>0</v>
      </c>
      <c r="D18">
        <v>68</v>
      </c>
      <c r="E18" s="147">
        <v>767</v>
      </c>
      <c r="F18">
        <v>42</v>
      </c>
      <c r="G18">
        <v>50</v>
      </c>
      <c r="H18">
        <v>40.5</v>
      </c>
      <c r="I18">
        <v>46.5</v>
      </c>
      <c r="J18">
        <v>48.9</v>
      </c>
    </row>
    <row r="19" spans="1:10" x14ac:dyDescent="0.25">
      <c r="A19" s="147">
        <v>14100</v>
      </c>
      <c r="B19">
        <v>14100</v>
      </c>
      <c r="C19">
        <v>0</v>
      </c>
      <c r="D19">
        <v>33</v>
      </c>
      <c r="E19" s="147">
        <v>71</v>
      </c>
      <c r="F19">
        <v>51.5</v>
      </c>
      <c r="G19">
        <v>51.5</v>
      </c>
      <c r="H19">
        <v>51.5</v>
      </c>
      <c r="I19">
        <v>51.5</v>
      </c>
      <c r="J19">
        <v>54.5</v>
      </c>
    </row>
    <row r="20" spans="1:10" x14ac:dyDescent="0.25">
      <c r="A20" s="147">
        <v>14200</v>
      </c>
      <c r="B20">
        <v>14200</v>
      </c>
      <c r="C20">
        <v>0</v>
      </c>
      <c r="D20">
        <v>1</v>
      </c>
      <c r="E20" s="147">
        <v>668</v>
      </c>
      <c r="F20">
        <v>60</v>
      </c>
      <c r="G20">
        <v>60</v>
      </c>
      <c r="H20">
        <v>60</v>
      </c>
      <c r="I20">
        <v>60</v>
      </c>
      <c r="J20">
        <v>60.9</v>
      </c>
    </row>
    <row r="21" spans="1:10" x14ac:dyDescent="0.25">
      <c r="A21" s="147">
        <v>14300</v>
      </c>
      <c r="B21">
        <v>14300</v>
      </c>
      <c r="C21">
        <v>0</v>
      </c>
      <c r="D21">
        <v>1</v>
      </c>
      <c r="E21" s="147">
        <v>135</v>
      </c>
      <c r="F21">
        <v>66</v>
      </c>
      <c r="G21">
        <v>66</v>
      </c>
      <c r="H21">
        <v>66</v>
      </c>
      <c r="I21">
        <v>66</v>
      </c>
      <c r="J21">
        <v>68.2</v>
      </c>
    </row>
    <row r="22" spans="1:10" x14ac:dyDescent="0.25">
      <c r="A22" s="147">
        <v>14350</v>
      </c>
      <c r="B22">
        <v>14350</v>
      </c>
      <c r="C22">
        <v>0</v>
      </c>
      <c r="D22">
        <v>0</v>
      </c>
      <c r="E22" s="147">
        <v>76</v>
      </c>
      <c r="F22">
        <v>0</v>
      </c>
      <c r="G22">
        <v>0</v>
      </c>
      <c r="H22">
        <v>0</v>
      </c>
      <c r="I22">
        <v>0</v>
      </c>
      <c r="J22">
        <v>72.3</v>
      </c>
    </row>
    <row r="23" spans="1:10" x14ac:dyDescent="0.25">
      <c r="A23" s="147">
        <v>14400</v>
      </c>
      <c r="B23">
        <v>14400</v>
      </c>
      <c r="C23">
        <v>0</v>
      </c>
      <c r="D23">
        <v>102</v>
      </c>
      <c r="E23" s="147">
        <v>556</v>
      </c>
      <c r="F23">
        <v>74.5</v>
      </c>
      <c r="G23">
        <v>74.5</v>
      </c>
      <c r="H23">
        <v>74</v>
      </c>
      <c r="I23">
        <v>74</v>
      </c>
      <c r="J23">
        <v>76.599999999999994</v>
      </c>
    </row>
    <row r="24" spans="1:10" x14ac:dyDescent="0.25">
      <c r="A24" s="147">
        <v>14450</v>
      </c>
      <c r="B24">
        <v>14450</v>
      </c>
      <c r="C24">
        <v>0</v>
      </c>
      <c r="D24">
        <v>17</v>
      </c>
      <c r="E24" s="147">
        <v>181</v>
      </c>
      <c r="F24">
        <v>79.5</v>
      </c>
      <c r="G24">
        <v>79.5</v>
      </c>
      <c r="H24">
        <v>79.5</v>
      </c>
      <c r="I24">
        <v>79.5</v>
      </c>
      <c r="J24">
        <v>81.2</v>
      </c>
    </row>
    <row r="25" spans="1:10" x14ac:dyDescent="0.25">
      <c r="A25" s="147">
        <v>14500</v>
      </c>
      <c r="B25">
        <v>14500</v>
      </c>
      <c r="C25">
        <v>0</v>
      </c>
      <c r="D25">
        <v>3</v>
      </c>
      <c r="E25" s="147">
        <v>723</v>
      </c>
      <c r="F25">
        <v>85</v>
      </c>
      <c r="G25">
        <v>85</v>
      </c>
      <c r="H25">
        <v>85</v>
      </c>
      <c r="I25">
        <v>85</v>
      </c>
      <c r="J25">
        <v>86.1</v>
      </c>
    </row>
    <row r="26" spans="1:10" x14ac:dyDescent="0.25">
      <c r="A26" s="147">
        <v>14550</v>
      </c>
      <c r="B26">
        <v>14550</v>
      </c>
      <c r="C26">
        <v>0</v>
      </c>
      <c r="D26">
        <v>75</v>
      </c>
      <c r="E26" s="147">
        <v>87</v>
      </c>
      <c r="F26">
        <v>87.5</v>
      </c>
      <c r="G26">
        <v>87.5</v>
      </c>
      <c r="H26">
        <v>87.5</v>
      </c>
      <c r="I26">
        <v>87.5</v>
      </c>
      <c r="J26">
        <v>91.3</v>
      </c>
    </row>
    <row r="27" spans="1:10" x14ac:dyDescent="0.25">
      <c r="A27" s="147">
        <v>14600</v>
      </c>
      <c r="B27">
        <v>14600</v>
      </c>
      <c r="C27">
        <v>0</v>
      </c>
      <c r="D27">
        <v>2</v>
      </c>
      <c r="E27" s="147">
        <v>254</v>
      </c>
      <c r="F27">
        <v>93</v>
      </c>
      <c r="G27">
        <v>93</v>
      </c>
      <c r="H27">
        <v>93</v>
      </c>
      <c r="I27">
        <v>93</v>
      </c>
      <c r="J27">
        <v>96.9</v>
      </c>
    </row>
    <row r="28" spans="1:10" x14ac:dyDescent="0.25">
      <c r="A28" s="147">
        <v>14650</v>
      </c>
      <c r="B28">
        <v>14650</v>
      </c>
      <c r="C28">
        <v>0</v>
      </c>
      <c r="D28">
        <v>0</v>
      </c>
      <c r="E28" s="147">
        <v>139</v>
      </c>
      <c r="F28">
        <v>0</v>
      </c>
      <c r="G28">
        <v>0</v>
      </c>
      <c r="H28">
        <v>0</v>
      </c>
      <c r="I28">
        <v>0</v>
      </c>
      <c r="J28">
        <v>102.8</v>
      </c>
    </row>
    <row r="29" spans="1:10" x14ac:dyDescent="0.25">
      <c r="A29" s="147">
        <v>14700</v>
      </c>
      <c r="B29">
        <v>14700</v>
      </c>
      <c r="C29">
        <v>0</v>
      </c>
      <c r="D29">
        <v>101</v>
      </c>
      <c r="E29" s="147">
        <v>415</v>
      </c>
      <c r="F29">
        <v>95.5</v>
      </c>
      <c r="G29">
        <v>101.5</v>
      </c>
      <c r="H29">
        <v>95.5</v>
      </c>
      <c r="I29">
        <v>101.5</v>
      </c>
      <c r="J29">
        <v>109.1</v>
      </c>
    </row>
    <row r="30" spans="1:10" x14ac:dyDescent="0.25">
      <c r="A30" s="147">
        <v>14750</v>
      </c>
      <c r="B30">
        <v>14750</v>
      </c>
      <c r="C30">
        <v>0</v>
      </c>
      <c r="D30">
        <v>4</v>
      </c>
      <c r="E30" s="147">
        <v>120</v>
      </c>
      <c r="F30">
        <v>109</v>
      </c>
      <c r="G30">
        <v>110</v>
      </c>
      <c r="H30">
        <v>109</v>
      </c>
      <c r="I30">
        <v>110</v>
      </c>
      <c r="J30">
        <v>115.8</v>
      </c>
    </row>
    <row r="31" spans="1:10" x14ac:dyDescent="0.25">
      <c r="A31" s="147">
        <v>14800</v>
      </c>
      <c r="B31">
        <v>14800</v>
      </c>
      <c r="C31">
        <v>0</v>
      </c>
      <c r="D31">
        <v>83</v>
      </c>
      <c r="E31" s="147">
        <v>508</v>
      </c>
      <c r="F31">
        <v>114</v>
      </c>
      <c r="G31">
        <v>121</v>
      </c>
      <c r="H31">
        <v>113</v>
      </c>
      <c r="I31">
        <v>121</v>
      </c>
      <c r="J31">
        <v>123</v>
      </c>
    </row>
    <row r="32" spans="1:10" x14ac:dyDescent="0.25">
      <c r="A32" s="147">
        <v>14850</v>
      </c>
      <c r="B32">
        <v>14850</v>
      </c>
      <c r="C32">
        <v>0</v>
      </c>
      <c r="D32">
        <v>0</v>
      </c>
      <c r="E32" s="147">
        <v>121</v>
      </c>
      <c r="F32">
        <v>0</v>
      </c>
      <c r="G32">
        <v>0</v>
      </c>
      <c r="H32">
        <v>0</v>
      </c>
      <c r="I32">
        <v>0</v>
      </c>
      <c r="J32">
        <v>130.6</v>
      </c>
    </row>
    <row r="33" spans="1:10" x14ac:dyDescent="0.25">
      <c r="A33" s="147">
        <v>14900</v>
      </c>
      <c r="B33">
        <v>14900</v>
      </c>
      <c r="C33">
        <v>0</v>
      </c>
      <c r="D33">
        <v>1</v>
      </c>
      <c r="E33" s="147">
        <v>86</v>
      </c>
      <c r="F33">
        <v>119</v>
      </c>
      <c r="G33">
        <v>119</v>
      </c>
      <c r="H33">
        <v>119</v>
      </c>
      <c r="I33">
        <v>119</v>
      </c>
      <c r="J33">
        <v>138.69999999999999</v>
      </c>
    </row>
    <row r="34" spans="1:10" x14ac:dyDescent="0.25">
      <c r="A34" s="147">
        <v>14950</v>
      </c>
      <c r="B34">
        <v>14950</v>
      </c>
      <c r="C34">
        <v>0</v>
      </c>
      <c r="D34">
        <v>8</v>
      </c>
      <c r="E34" s="147">
        <v>177</v>
      </c>
      <c r="F34">
        <v>0</v>
      </c>
      <c r="G34">
        <v>0</v>
      </c>
      <c r="H34">
        <v>0</v>
      </c>
      <c r="I34">
        <v>0</v>
      </c>
      <c r="J34">
        <v>147.4</v>
      </c>
    </row>
    <row r="35" spans="1:10" x14ac:dyDescent="0.25">
      <c r="A35" s="147">
        <v>15000</v>
      </c>
      <c r="B35">
        <v>15000</v>
      </c>
      <c r="C35">
        <v>0</v>
      </c>
      <c r="D35">
        <v>244</v>
      </c>
      <c r="E35" s="147">
        <v>772</v>
      </c>
      <c r="F35">
        <v>136.5</v>
      </c>
      <c r="G35">
        <v>162.5</v>
      </c>
      <c r="H35">
        <v>136</v>
      </c>
      <c r="I35">
        <v>145</v>
      </c>
      <c r="J35">
        <v>156.6</v>
      </c>
    </row>
    <row r="36" spans="1:10" x14ac:dyDescent="0.25">
      <c r="A36" s="147">
        <v>15050</v>
      </c>
      <c r="B36">
        <v>15050</v>
      </c>
      <c r="C36">
        <v>0</v>
      </c>
      <c r="D36">
        <v>0</v>
      </c>
      <c r="E36" s="147">
        <v>19</v>
      </c>
      <c r="F36">
        <v>0</v>
      </c>
      <c r="G36">
        <v>0</v>
      </c>
      <c r="H36">
        <v>0</v>
      </c>
      <c r="I36">
        <v>0</v>
      </c>
      <c r="J36">
        <v>166.3</v>
      </c>
    </row>
    <row r="37" spans="1:10" x14ac:dyDescent="0.25">
      <c r="A37" s="147">
        <v>15100</v>
      </c>
      <c r="B37">
        <v>15100</v>
      </c>
      <c r="C37">
        <v>0</v>
      </c>
      <c r="D37">
        <v>2</v>
      </c>
      <c r="E37" s="147">
        <v>656</v>
      </c>
      <c r="F37">
        <v>171.5</v>
      </c>
      <c r="G37">
        <v>171.5</v>
      </c>
      <c r="H37">
        <v>171.5</v>
      </c>
      <c r="I37">
        <v>171.5</v>
      </c>
      <c r="J37">
        <v>176.7</v>
      </c>
    </row>
    <row r="38" spans="1:10" x14ac:dyDescent="0.25">
      <c r="A38" s="147">
        <v>15150</v>
      </c>
      <c r="B38">
        <v>15150</v>
      </c>
      <c r="C38">
        <v>0</v>
      </c>
      <c r="D38">
        <v>115</v>
      </c>
      <c r="E38" s="147">
        <v>129</v>
      </c>
      <c r="F38">
        <v>177.5</v>
      </c>
      <c r="G38">
        <v>189</v>
      </c>
      <c r="H38">
        <v>177.5</v>
      </c>
      <c r="I38">
        <v>189</v>
      </c>
      <c r="J38">
        <v>187.7</v>
      </c>
    </row>
    <row r="39" spans="1:10" x14ac:dyDescent="0.25">
      <c r="A39" s="147">
        <v>15200</v>
      </c>
      <c r="B39">
        <v>15200</v>
      </c>
      <c r="C39">
        <v>0</v>
      </c>
      <c r="D39">
        <v>20</v>
      </c>
      <c r="E39" s="147">
        <v>465</v>
      </c>
      <c r="F39">
        <v>173</v>
      </c>
      <c r="G39">
        <v>203</v>
      </c>
      <c r="H39">
        <v>173</v>
      </c>
      <c r="I39">
        <v>194.5</v>
      </c>
      <c r="J39">
        <v>199.4</v>
      </c>
    </row>
    <row r="40" spans="1:10" x14ac:dyDescent="0.25">
      <c r="A40" s="147">
        <v>15250</v>
      </c>
      <c r="B40">
        <v>15250</v>
      </c>
      <c r="C40">
        <v>0</v>
      </c>
      <c r="D40">
        <v>0</v>
      </c>
      <c r="E40" s="147">
        <v>239</v>
      </c>
      <c r="F40">
        <v>0</v>
      </c>
      <c r="G40">
        <v>0</v>
      </c>
      <c r="H40">
        <v>0</v>
      </c>
      <c r="I40">
        <v>0</v>
      </c>
      <c r="J40">
        <v>211.8</v>
      </c>
    </row>
    <row r="41" spans="1:10" x14ac:dyDescent="0.25">
      <c r="A41" s="147">
        <v>15300</v>
      </c>
      <c r="B41">
        <v>15300</v>
      </c>
      <c r="C41">
        <v>0</v>
      </c>
      <c r="D41">
        <v>31</v>
      </c>
      <c r="E41" s="147">
        <v>928</v>
      </c>
      <c r="F41">
        <v>190</v>
      </c>
      <c r="G41">
        <v>212.5</v>
      </c>
      <c r="H41">
        <v>190</v>
      </c>
      <c r="I41">
        <v>212.5</v>
      </c>
      <c r="J41">
        <v>225</v>
      </c>
    </row>
    <row r="42" spans="1:10" x14ac:dyDescent="0.25">
      <c r="A42" s="147">
        <v>15350</v>
      </c>
      <c r="B42">
        <v>15350</v>
      </c>
      <c r="C42">
        <v>0</v>
      </c>
      <c r="D42">
        <v>1</v>
      </c>
      <c r="E42" s="147">
        <v>120</v>
      </c>
      <c r="F42">
        <v>203</v>
      </c>
      <c r="G42">
        <v>203</v>
      </c>
      <c r="H42">
        <v>203</v>
      </c>
      <c r="I42">
        <v>203</v>
      </c>
      <c r="J42">
        <v>238.9</v>
      </c>
    </row>
    <row r="43" spans="1:10" x14ac:dyDescent="0.25">
      <c r="A43" s="147">
        <v>15400</v>
      </c>
      <c r="B43">
        <v>15400</v>
      </c>
      <c r="C43">
        <v>0</v>
      </c>
      <c r="D43">
        <v>15</v>
      </c>
      <c r="E43" s="147">
        <v>385</v>
      </c>
      <c r="F43">
        <v>244</v>
      </c>
      <c r="G43">
        <v>244</v>
      </c>
      <c r="H43">
        <v>243.5</v>
      </c>
      <c r="I43">
        <v>243.5</v>
      </c>
      <c r="J43">
        <v>253.7</v>
      </c>
    </row>
    <row r="44" spans="1:10" x14ac:dyDescent="0.25">
      <c r="A44" s="147">
        <v>15450</v>
      </c>
      <c r="B44">
        <v>15450</v>
      </c>
      <c r="C44">
        <v>0</v>
      </c>
      <c r="D44">
        <v>1</v>
      </c>
      <c r="E44" s="147">
        <v>96</v>
      </c>
      <c r="F44">
        <v>250</v>
      </c>
      <c r="G44">
        <v>250</v>
      </c>
      <c r="H44">
        <v>250</v>
      </c>
      <c r="I44">
        <v>250</v>
      </c>
      <c r="J44">
        <v>269.39999999999998</v>
      </c>
    </row>
    <row r="45" spans="1:10" x14ac:dyDescent="0.25">
      <c r="A45" s="147">
        <v>15500</v>
      </c>
      <c r="B45">
        <v>15500</v>
      </c>
      <c r="C45">
        <v>0</v>
      </c>
      <c r="D45">
        <v>254</v>
      </c>
      <c r="E45" s="147">
        <v>391</v>
      </c>
      <c r="F45">
        <v>255</v>
      </c>
      <c r="G45">
        <v>278</v>
      </c>
      <c r="H45">
        <v>248</v>
      </c>
      <c r="I45">
        <v>275</v>
      </c>
      <c r="J45">
        <v>286</v>
      </c>
    </row>
    <row r="46" spans="1:10" x14ac:dyDescent="0.25">
      <c r="A46" s="147">
        <v>15550</v>
      </c>
      <c r="B46">
        <v>15550</v>
      </c>
      <c r="C46">
        <v>0</v>
      </c>
      <c r="D46">
        <v>0</v>
      </c>
      <c r="E46" s="147">
        <v>197</v>
      </c>
      <c r="F46">
        <v>0</v>
      </c>
      <c r="G46">
        <v>0</v>
      </c>
      <c r="H46">
        <v>0</v>
      </c>
      <c r="I46">
        <v>0</v>
      </c>
      <c r="J46">
        <v>303.60000000000002</v>
      </c>
    </row>
    <row r="47" spans="1:10" x14ac:dyDescent="0.25">
      <c r="A47" s="147">
        <v>15600</v>
      </c>
      <c r="B47">
        <v>15600</v>
      </c>
      <c r="C47">
        <v>0</v>
      </c>
      <c r="D47">
        <v>6</v>
      </c>
      <c r="E47" s="147">
        <v>1142</v>
      </c>
      <c r="F47">
        <v>298</v>
      </c>
      <c r="G47">
        <v>325</v>
      </c>
      <c r="H47">
        <v>298</v>
      </c>
      <c r="I47">
        <v>325</v>
      </c>
      <c r="J47">
        <v>322.3</v>
      </c>
    </row>
    <row r="48" spans="1:10" x14ac:dyDescent="0.25">
      <c r="A48" s="147">
        <v>15650</v>
      </c>
      <c r="B48">
        <v>15650</v>
      </c>
      <c r="C48">
        <v>0</v>
      </c>
      <c r="D48">
        <v>0</v>
      </c>
      <c r="E48" s="147">
        <v>536</v>
      </c>
      <c r="F48">
        <v>0</v>
      </c>
      <c r="G48">
        <v>0</v>
      </c>
      <c r="H48">
        <v>0</v>
      </c>
      <c r="I48">
        <v>0</v>
      </c>
      <c r="J48">
        <v>342.2</v>
      </c>
    </row>
    <row r="49" spans="1:10" x14ac:dyDescent="0.25">
      <c r="A49" s="147">
        <v>15700</v>
      </c>
      <c r="B49">
        <v>15700</v>
      </c>
      <c r="C49">
        <v>0</v>
      </c>
      <c r="D49">
        <v>161</v>
      </c>
      <c r="E49" s="147">
        <v>410</v>
      </c>
      <c r="F49">
        <v>305</v>
      </c>
      <c r="G49">
        <v>370</v>
      </c>
      <c r="H49">
        <v>305</v>
      </c>
      <c r="I49">
        <v>354</v>
      </c>
      <c r="J49">
        <v>363.4</v>
      </c>
    </row>
    <row r="50" spans="1:10" x14ac:dyDescent="0.25">
      <c r="A50" s="147">
        <v>15750</v>
      </c>
      <c r="B50">
        <v>15750</v>
      </c>
      <c r="C50">
        <v>0</v>
      </c>
      <c r="D50">
        <v>13</v>
      </c>
      <c r="E50" s="147">
        <v>275</v>
      </c>
      <c r="F50">
        <v>369</v>
      </c>
      <c r="G50">
        <v>369</v>
      </c>
      <c r="H50">
        <v>369</v>
      </c>
      <c r="I50">
        <v>369</v>
      </c>
      <c r="J50">
        <v>385.9</v>
      </c>
    </row>
    <row r="51" spans="1:10" x14ac:dyDescent="0.25">
      <c r="A51" s="147">
        <v>15800</v>
      </c>
      <c r="B51">
        <v>15800</v>
      </c>
      <c r="C51">
        <v>0</v>
      </c>
      <c r="D51">
        <v>1</v>
      </c>
      <c r="E51" s="147">
        <v>1409</v>
      </c>
      <c r="F51">
        <v>398</v>
      </c>
      <c r="G51">
        <v>398</v>
      </c>
      <c r="H51">
        <v>398</v>
      </c>
      <c r="I51">
        <v>398</v>
      </c>
      <c r="J51">
        <v>409.6</v>
      </c>
    </row>
    <row r="52" spans="1:10" x14ac:dyDescent="0.25">
      <c r="A52" s="147">
        <v>15850</v>
      </c>
      <c r="B52">
        <v>15850</v>
      </c>
      <c r="C52">
        <v>0</v>
      </c>
      <c r="D52">
        <v>2</v>
      </c>
      <c r="E52" s="147">
        <v>385</v>
      </c>
      <c r="F52">
        <v>385</v>
      </c>
      <c r="G52">
        <v>433</v>
      </c>
      <c r="H52">
        <v>385</v>
      </c>
      <c r="I52">
        <v>433</v>
      </c>
      <c r="J52">
        <v>434.6</v>
      </c>
    </row>
    <row r="53" spans="1:10" x14ac:dyDescent="0.25">
      <c r="A53" s="147">
        <v>15900</v>
      </c>
      <c r="B53">
        <v>15900</v>
      </c>
      <c r="C53">
        <v>0</v>
      </c>
      <c r="D53">
        <v>0</v>
      </c>
      <c r="E53" s="147">
        <v>136</v>
      </c>
      <c r="F53">
        <v>0</v>
      </c>
      <c r="G53">
        <v>0</v>
      </c>
      <c r="H53">
        <v>0</v>
      </c>
      <c r="I53">
        <v>0</v>
      </c>
      <c r="J53">
        <v>460.8</v>
      </c>
    </row>
    <row r="54" spans="1:10" x14ac:dyDescent="0.25">
      <c r="A54" s="147">
        <v>15950</v>
      </c>
      <c r="B54">
        <v>15950</v>
      </c>
      <c r="C54">
        <v>0</v>
      </c>
      <c r="D54">
        <v>0</v>
      </c>
      <c r="E54" s="147">
        <v>64</v>
      </c>
      <c r="F54">
        <v>0</v>
      </c>
      <c r="G54">
        <v>0</v>
      </c>
      <c r="H54">
        <v>0</v>
      </c>
      <c r="I54">
        <v>0</v>
      </c>
      <c r="J54">
        <v>488.2</v>
      </c>
    </row>
    <row r="55" spans="1:10" x14ac:dyDescent="0.25">
      <c r="A55" s="147">
        <v>16000</v>
      </c>
      <c r="B55">
        <v>16000</v>
      </c>
      <c r="C55">
        <v>0</v>
      </c>
      <c r="D55">
        <v>15</v>
      </c>
      <c r="E55" s="147">
        <v>229</v>
      </c>
      <c r="F55">
        <v>453</v>
      </c>
      <c r="G55">
        <v>498</v>
      </c>
      <c r="H55">
        <v>437</v>
      </c>
      <c r="I55">
        <v>494</v>
      </c>
      <c r="J55">
        <v>516.9</v>
      </c>
    </row>
    <row r="56" spans="1:10" x14ac:dyDescent="0.25">
      <c r="A56" s="147">
        <v>16050</v>
      </c>
      <c r="B56">
        <v>16050</v>
      </c>
      <c r="C56">
        <v>0</v>
      </c>
      <c r="D56">
        <v>10</v>
      </c>
      <c r="E56" s="147">
        <v>249</v>
      </c>
      <c r="F56">
        <v>490</v>
      </c>
      <c r="G56">
        <v>535</v>
      </c>
      <c r="H56">
        <v>490</v>
      </c>
      <c r="I56">
        <v>535</v>
      </c>
      <c r="J56">
        <v>547.1</v>
      </c>
    </row>
    <row r="57" spans="1:10" x14ac:dyDescent="0.25">
      <c r="A57" s="147">
        <v>16100</v>
      </c>
      <c r="B57">
        <v>16100</v>
      </c>
      <c r="C57">
        <v>0</v>
      </c>
      <c r="D57">
        <v>35</v>
      </c>
      <c r="E57" s="147">
        <v>148</v>
      </c>
      <c r="F57">
        <v>525</v>
      </c>
      <c r="G57">
        <v>588</v>
      </c>
      <c r="H57">
        <v>500</v>
      </c>
      <c r="I57">
        <v>542</v>
      </c>
      <c r="J57">
        <v>578.70000000000005</v>
      </c>
    </row>
    <row r="58" spans="1:10" x14ac:dyDescent="0.25">
      <c r="A58" s="147">
        <v>16150</v>
      </c>
      <c r="B58">
        <v>16150</v>
      </c>
      <c r="C58">
        <v>0</v>
      </c>
      <c r="D58">
        <v>0</v>
      </c>
      <c r="E58" s="147">
        <v>67</v>
      </c>
      <c r="F58">
        <v>0</v>
      </c>
      <c r="G58">
        <v>0</v>
      </c>
      <c r="H58">
        <v>0</v>
      </c>
      <c r="I58">
        <v>0</v>
      </c>
      <c r="J58">
        <v>611.79999999999995</v>
      </c>
    </row>
    <row r="59" spans="1:10" x14ac:dyDescent="0.25">
      <c r="A59" s="147">
        <v>16200</v>
      </c>
      <c r="B59">
        <v>16200</v>
      </c>
      <c r="C59">
        <v>0</v>
      </c>
      <c r="D59">
        <v>0</v>
      </c>
      <c r="E59" s="147">
        <v>99</v>
      </c>
      <c r="F59">
        <v>0</v>
      </c>
      <c r="G59">
        <v>0</v>
      </c>
      <c r="H59">
        <v>0</v>
      </c>
      <c r="I59">
        <v>0</v>
      </c>
      <c r="J59">
        <v>646.20000000000005</v>
      </c>
    </row>
    <row r="60" spans="1:10" x14ac:dyDescent="0.25">
      <c r="A60" s="147">
        <v>16250</v>
      </c>
      <c r="B60">
        <v>16250</v>
      </c>
      <c r="C60">
        <v>0</v>
      </c>
      <c r="D60">
        <v>0</v>
      </c>
      <c r="E60" s="147">
        <v>50</v>
      </c>
      <c r="F60">
        <v>0</v>
      </c>
      <c r="G60">
        <v>0</v>
      </c>
      <c r="H60">
        <v>0</v>
      </c>
      <c r="I60">
        <v>0</v>
      </c>
      <c r="J60">
        <v>682</v>
      </c>
    </row>
    <row r="61" spans="1:10" x14ac:dyDescent="0.25">
      <c r="A61" s="147">
        <v>16300</v>
      </c>
      <c r="B61">
        <v>16300</v>
      </c>
      <c r="C61">
        <v>0</v>
      </c>
      <c r="D61">
        <v>0</v>
      </c>
      <c r="E61" s="147">
        <v>31</v>
      </c>
      <c r="F61">
        <v>0</v>
      </c>
      <c r="G61">
        <v>0</v>
      </c>
      <c r="H61">
        <v>0</v>
      </c>
      <c r="I61">
        <v>0</v>
      </c>
      <c r="J61">
        <v>719</v>
      </c>
    </row>
    <row r="62" spans="1:10" x14ac:dyDescent="0.25">
      <c r="A62" s="147">
        <v>16350</v>
      </c>
      <c r="B62">
        <v>16350</v>
      </c>
      <c r="C62">
        <v>0</v>
      </c>
      <c r="D62">
        <v>0</v>
      </c>
      <c r="E62" s="147">
        <v>0</v>
      </c>
      <c r="F62">
        <v>0</v>
      </c>
      <c r="G62">
        <v>0</v>
      </c>
      <c r="H62">
        <v>0</v>
      </c>
      <c r="I62">
        <v>0</v>
      </c>
      <c r="J62">
        <v>757.3</v>
      </c>
    </row>
    <row r="63" spans="1:10" x14ac:dyDescent="0.25">
      <c r="A63" s="147">
        <v>16400</v>
      </c>
      <c r="B63">
        <v>16400</v>
      </c>
      <c r="C63">
        <v>0</v>
      </c>
      <c r="D63">
        <v>0</v>
      </c>
      <c r="E63" s="147">
        <v>70</v>
      </c>
      <c r="F63">
        <v>0</v>
      </c>
      <c r="G63">
        <v>0</v>
      </c>
      <c r="H63">
        <v>0</v>
      </c>
      <c r="I63">
        <v>0</v>
      </c>
      <c r="J63">
        <v>796.9</v>
      </c>
    </row>
    <row r="64" spans="1:10" x14ac:dyDescent="0.25">
      <c r="A64" s="147">
        <v>16450</v>
      </c>
      <c r="B64">
        <v>16450</v>
      </c>
      <c r="C64">
        <v>0</v>
      </c>
      <c r="D64">
        <v>0</v>
      </c>
      <c r="E64" s="147">
        <v>0</v>
      </c>
      <c r="F64">
        <v>0</v>
      </c>
      <c r="G64">
        <v>0</v>
      </c>
      <c r="H64">
        <v>0</v>
      </c>
      <c r="I64">
        <v>0</v>
      </c>
      <c r="J64">
        <v>837.6</v>
      </c>
    </row>
    <row r="65" spans="1:10" x14ac:dyDescent="0.25">
      <c r="A65" s="147">
        <v>16500</v>
      </c>
      <c r="B65">
        <v>16500</v>
      </c>
      <c r="C65">
        <v>0</v>
      </c>
      <c r="D65">
        <v>0</v>
      </c>
      <c r="E65" s="147">
        <v>2</v>
      </c>
      <c r="F65">
        <v>0</v>
      </c>
      <c r="G65">
        <v>0</v>
      </c>
      <c r="H65">
        <v>0</v>
      </c>
      <c r="I65">
        <v>0</v>
      </c>
      <c r="J65">
        <v>879.4</v>
      </c>
    </row>
    <row r="66" spans="1:10" x14ac:dyDescent="0.25">
      <c r="A66" s="147">
        <v>16550</v>
      </c>
      <c r="B66">
        <v>16550</v>
      </c>
      <c r="C66">
        <v>0</v>
      </c>
      <c r="D66">
        <v>0</v>
      </c>
      <c r="E66" s="147">
        <v>0</v>
      </c>
      <c r="F66">
        <v>0</v>
      </c>
      <c r="G66">
        <v>0</v>
      </c>
      <c r="H66">
        <v>0</v>
      </c>
      <c r="I66">
        <v>0</v>
      </c>
      <c r="J66">
        <v>922.1</v>
      </c>
    </row>
    <row r="67" spans="1:10" x14ac:dyDescent="0.25">
      <c r="A67" s="147">
        <v>16600</v>
      </c>
      <c r="B67">
        <v>16600</v>
      </c>
      <c r="C67">
        <v>0</v>
      </c>
      <c r="D67">
        <v>0</v>
      </c>
      <c r="E67" s="147">
        <v>0</v>
      </c>
      <c r="F67">
        <v>0</v>
      </c>
      <c r="G67">
        <v>0</v>
      </c>
      <c r="H67">
        <v>0</v>
      </c>
      <c r="I67">
        <v>0</v>
      </c>
      <c r="J67">
        <v>965.8</v>
      </c>
    </row>
    <row r="68" spans="1:10" x14ac:dyDescent="0.25">
      <c r="A68" s="147">
        <v>16650</v>
      </c>
      <c r="B68">
        <v>16650</v>
      </c>
      <c r="C68">
        <v>0</v>
      </c>
      <c r="D68">
        <v>0</v>
      </c>
      <c r="E68" s="147">
        <v>0</v>
      </c>
      <c r="F68">
        <v>0</v>
      </c>
      <c r="G68">
        <v>0</v>
      </c>
      <c r="H68">
        <v>0</v>
      </c>
      <c r="I68">
        <v>0</v>
      </c>
      <c r="J68">
        <v>1010.3</v>
      </c>
    </row>
    <row r="69" spans="1:10" x14ac:dyDescent="0.25">
      <c r="A69" s="147">
        <v>16700</v>
      </c>
      <c r="B69">
        <v>16700</v>
      </c>
      <c r="C69">
        <v>0</v>
      </c>
      <c r="D69">
        <v>0</v>
      </c>
      <c r="E69" s="147">
        <v>1</v>
      </c>
      <c r="F69">
        <v>0</v>
      </c>
      <c r="G69">
        <v>0</v>
      </c>
      <c r="H69">
        <v>0</v>
      </c>
      <c r="I69">
        <v>0</v>
      </c>
      <c r="J69">
        <v>1055.5</v>
      </c>
    </row>
    <row r="70" spans="1:10" x14ac:dyDescent="0.25">
      <c r="A70" s="147">
        <v>16750</v>
      </c>
      <c r="B70">
        <v>16750</v>
      </c>
      <c r="C70">
        <v>0</v>
      </c>
      <c r="D70">
        <v>0</v>
      </c>
      <c r="E70" s="147">
        <v>0</v>
      </c>
      <c r="F70">
        <v>0</v>
      </c>
      <c r="G70">
        <v>0</v>
      </c>
      <c r="H70">
        <v>0</v>
      </c>
      <c r="I70">
        <v>0</v>
      </c>
      <c r="J70">
        <v>1101.4000000000001</v>
      </c>
    </row>
    <row r="71" spans="1:10" x14ac:dyDescent="0.25">
      <c r="A71" s="147">
        <v>16800</v>
      </c>
      <c r="B71">
        <v>16800</v>
      </c>
      <c r="C71">
        <v>0</v>
      </c>
      <c r="D71">
        <v>0</v>
      </c>
      <c r="E71" s="147">
        <v>0</v>
      </c>
      <c r="F71">
        <v>0</v>
      </c>
      <c r="G71">
        <v>0</v>
      </c>
      <c r="H71">
        <v>0</v>
      </c>
      <c r="I71">
        <v>0</v>
      </c>
      <c r="J71">
        <v>1147.8</v>
      </c>
    </row>
    <row r="72" spans="1:10" x14ac:dyDescent="0.25">
      <c r="A72" s="147">
        <v>16850</v>
      </c>
      <c r="B72">
        <v>16850</v>
      </c>
      <c r="C72">
        <v>0</v>
      </c>
      <c r="D72">
        <v>0</v>
      </c>
      <c r="E72" s="147">
        <v>3</v>
      </c>
      <c r="F72">
        <v>0</v>
      </c>
      <c r="G72">
        <v>0</v>
      </c>
      <c r="H72">
        <v>0</v>
      </c>
      <c r="I72">
        <v>0</v>
      </c>
      <c r="J72">
        <v>1194.5999999999999</v>
      </c>
    </row>
    <row r="73" spans="1:10" x14ac:dyDescent="0.25">
      <c r="A73" s="147">
        <v>16900</v>
      </c>
      <c r="B73">
        <v>16900</v>
      </c>
      <c r="C73">
        <v>0</v>
      </c>
      <c r="D73">
        <v>0</v>
      </c>
      <c r="E73" s="147">
        <v>10</v>
      </c>
      <c r="F73">
        <v>0</v>
      </c>
      <c r="G73">
        <v>0</v>
      </c>
      <c r="H73">
        <v>0</v>
      </c>
      <c r="I73">
        <v>0</v>
      </c>
      <c r="J73">
        <v>1241.8</v>
      </c>
    </row>
    <row r="74" spans="1:10" x14ac:dyDescent="0.25">
      <c r="A74" s="147">
        <v>16950</v>
      </c>
      <c r="B74">
        <v>16950</v>
      </c>
      <c r="C74">
        <v>0</v>
      </c>
      <c r="D74">
        <v>0</v>
      </c>
      <c r="E74" s="147">
        <v>0</v>
      </c>
      <c r="F74">
        <v>0</v>
      </c>
      <c r="G74">
        <v>0</v>
      </c>
      <c r="H74">
        <v>0</v>
      </c>
      <c r="I74">
        <v>0</v>
      </c>
      <c r="J74">
        <v>1289.3</v>
      </c>
    </row>
    <row r="75" spans="1:10" x14ac:dyDescent="0.25">
      <c r="A75" s="147">
        <v>17000</v>
      </c>
      <c r="B75">
        <v>17000</v>
      </c>
      <c r="C75">
        <v>0</v>
      </c>
      <c r="D75">
        <v>0</v>
      </c>
      <c r="E75" s="147">
        <v>3</v>
      </c>
      <c r="F75">
        <v>0</v>
      </c>
      <c r="G75">
        <v>0</v>
      </c>
      <c r="H75">
        <v>0</v>
      </c>
      <c r="I75">
        <v>0</v>
      </c>
      <c r="J75">
        <v>1337.1</v>
      </c>
    </row>
    <row r="76" spans="1:10" x14ac:dyDescent="0.25">
      <c r="A76" s="147">
        <v>17050</v>
      </c>
      <c r="B76">
        <v>17050</v>
      </c>
      <c r="C76">
        <v>0</v>
      </c>
      <c r="D76">
        <v>0</v>
      </c>
      <c r="E76" s="147">
        <v>0</v>
      </c>
      <c r="F76">
        <v>0</v>
      </c>
      <c r="G76">
        <v>0</v>
      </c>
      <c r="H76">
        <v>0</v>
      </c>
      <c r="I76">
        <v>0</v>
      </c>
      <c r="J76">
        <v>1385.1</v>
      </c>
    </row>
    <row r="77" spans="1:10" x14ac:dyDescent="0.25">
      <c r="A77" s="147">
        <v>17100</v>
      </c>
      <c r="B77">
        <v>17100</v>
      </c>
      <c r="C77">
        <v>0</v>
      </c>
      <c r="D77">
        <v>0</v>
      </c>
      <c r="E77" s="147">
        <v>0</v>
      </c>
      <c r="F77">
        <v>0</v>
      </c>
      <c r="G77">
        <v>0</v>
      </c>
      <c r="H77">
        <v>0</v>
      </c>
      <c r="I77">
        <v>0</v>
      </c>
      <c r="J77">
        <v>1433.3</v>
      </c>
    </row>
    <row r="78" spans="1:10" x14ac:dyDescent="0.25">
      <c r="A78" s="147">
        <v>17150</v>
      </c>
      <c r="B78">
        <v>17150</v>
      </c>
      <c r="C78">
        <v>0</v>
      </c>
      <c r="D78">
        <v>0</v>
      </c>
      <c r="E78" s="147">
        <v>0</v>
      </c>
      <c r="F78">
        <v>0</v>
      </c>
      <c r="G78">
        <v>0</v>
      </c>
      <c r="H78">
        <v>0</v>
      </c>
      <c r="I78">
        <v>0</v>
      </c>
      <c r="J78">
        <v>1481.7</v>
      </c>
    </row>
    <row r="79" spans="1:10" x14ac:dyDescent="0.25">
      <c r="A79" s="147">
        <v>17200</v>
      </c>
      <c r="B79">
        <v>17200</v>
      </c>
      <c r="C79">
        <v>0</v>
      </c>
      <c r="D79">
        <v>0</v>
      </c>
      <c r="E79" s="147">
        <v>1</v>
      </c>
      <c r="F79">
        <v>0</v>
      </c>
      <c r="G79">
        <v>0</v>
      </c>
      <c r="H79">
        <v>0</v>
      </c>
      <c r="I79">
        <v>0</v>
      </c>
      <c r="J79">
        <v>1530.3</v>
      </c>
    </row>
    <row r="80" spans="1:10" x14ac:dyDescent="0.25">
      <c r="A80" s="147">
        <v>17250</v>
      </c>
      <c r="B80">
        <v>17250</v>
      </c>
      <c r="C80">
        <v>0</v>
      </c>
      <c r="D80">
        <v>0</v>
      </c>
      <c r="E80" s="147">
        <v>0</v>
      </c>
      <c r="F80">
        <v>0</v>
      </c>
      <c r="G80">
        <v>0</v>
      </c>
      <c r="H80">
        <v>0</v>
      </c>
      <c r="I80">
        <v>0</v>
      </c>
      <c r="J80">
        <v>1579</v>
      </c>
    </row>
    <row r="81" spans="1:10" x14ac:dyDescent="0.25">
      <c r="A81" s="147">
        <v>17300</v>
      </c>
      <c r="B81">
        <v>17300</v>
      </c>
      <c r="C81">
        <v>0</v>
      </c>
      <c r="D81">
        <v>0</v>
      </c>
      <c r="E81" s="147">
        <v>6</v>
      </c>
      <c r="F81">
        <v>0</v>
      </c>
      <c r="G81">
        <v>0</v>
      </c>
      <c r="H81">
        <v>0</v>
      </c>
      <c r="I81">
        <v>0</v>
      </c>
      <c r="J81">
        <v>1627.8</v>
      </c>
    </row>
    <row r="82" spans="1:10" x14ac:dyDescent="0.25">
      <c r="A82" s="147">
        <v>17350</v>
      </c>
      <c r="B82">
        <v>17350</v>
      </c>
      <c r="C82">
        <v>0</v>
      </c>
      <c r="D82">
        <v>0</v>
      </c>
      <c r="E82" s="147">
        <v>0</v>
      </c>
      <c r="F82">
        <v>0</v>
      </c>
      <c r="G82">
        <v>0</v>
      </c>
      <c r="H82">
        <v>0</v>
      </c>
      <c r="I82">
        <v>0</v>
      </c>
      <c r="J82">
        <v>1676.7</v>
      </c>
    </row>
    <row r="83" spans="1:10" x14ac:dyDescent="0.25">
      <c r="A83" s="147">
        <v>17400</v>
      </c>
      <c r="B83">
        <v>17400</v>
      </c>
      <c r="C83">
        <v>0</v>
      </c>
      <c r="D83">
        <v>0</v>
      </c>
      <c r="E83" s="147">
        <v>1</v>
      </c>
      <c r="F83">
        <v>0</v>
      </c>
      <c r="G83">
        <v>0</v>
      </c>
      <c r="H83">
        <v>0</v>
      </c>
      <c r="I83">
        <v>0</v>
      </c>
      <c r="J83">
        <v>1725.7</v>
      </c>
    </row>
    <row r="84" spans="1:10" x14ac:dyDescent="0.25">
      <c r="A84" s="147">
        <v>17450</v>
      </c>
      <c r="B84">
        <v>17450</v>
      </c>
      <c r="C84">
        <v>0</v>
      </c>
      <c r="D84">
        <v>0</v>
      </c>
      <c r="E84" s="147">
        <v>0</v>
      </c>
      <c r="F84">
        <v>0</v>
      </c>
      <c r="G84">
        <v>0</v>
      </c>
      <c r="H84">
        <v>0</v>
      </c>
      <c r="I84">
        <v>0</v>
      </c>
      <c r="J84">
        <v>1774.8</v>
      </c>
    </row>
    <row r="85" spans="1:10" x14ac:dyDescent="0.25">
      <c r="A85" s="147">
        <v>17500</v>
      </c>
      <c r="B85">
        <v>17500</v>
      </c>
      <c r="C85">
        <v>0</v>
      </c>
      <c r="D85">
        <v>0</v>
      </c>
      <c r="E85" s="147">
        <v>0</v>
      </c>
      <c r="F85">
        <v>0</v>
      </c>
      <c r="G85">
        <v>0</v>
      </c>
      <c r="H85">
        <v>0</v>
      </c>
      <c r="I85">
        <v>0</v>
      </c>
      <c r="J85">
        <v>1823.9</v>
      </c>
    </row>
    <row r="86" spans="1:10" x14ac:dyDescent="0.25">
      <c r="A86" s="147">
        <v>17550</v>
      </c>
      <c r="B86">
        <v>17550</v>
      </c>
      <c r="C86">
        <v>0</v>
      </c>
      <c r="D86">
        <v>0</v>
      </c>
      <c r="E86" s="147">
        <v>0</v>
      </c>
      <c r="F86">
        <v>0</v>
      </c>
      <c r="G86">
        <v>0</v>
      </c>
      <c r="H86">
        <v>0</v>
      </c>
      <c r="I86">
        <v>0</v>
      </c>
      <c r="J86">
        <v>1873.1</v>
      </c>
    </row>
    <row r="87" spans="1:10" x14ac:dyDescent="0.25">
      <c r="A87" s="147">
        <v>17600</v>
      </c>
      <c r="B87">
        <v>17600</v>
      </c>
      <c r="C87">
        <v>0</v>
      </c>
      <c r="D87">
        <v>0</v>
      </c>
      <c r="E87" s="147">
        <v>0</v>
      </c>
      <c r="F87">
        <v>0</v>
      </c>
      <c r="G87">
        <v>0</v>
      </c>
      <c r="H87">
        <v>0</v>
      </c>
      <c r="I87">
        <v>0</v>
      </c>
      <c r="J87">
        <v>1922.4</v>
      </c>
    </row>
    <row r="88" spans="1:10" x14ac:dyDescent="0.25">
      <c r="A88" s="147">
        <v>17650</v>
      </c>
      <c r="B88">
        <v>17650</v>
      </c>
      <c r="C88">
        <v>0</v>
      </c>
      <c r="D88">
        <v>0</v>
      </c>
      <c r="E88" s="147">
        <v>0</v>
      </c>
      <c r="F88">
        <v>0</v>
      </c>
      <c r="G88">
        <v>0</v>
      </c>
      <c r="H88">
        <v>0</v>
      </c>
      <c r="I88">
        <v>0</v>
      </c>
      <c r="J88">
        <v>1971.7</v>
      </c>
    </row>
    <row r="89" spans="1:10" x14ac:dyDescent="0.25">
      <c r="A89" s="147">
        <v>17700</v>
      </c>
      <c r="B89">
        <v>17700</v>
      </c>
      <c r="C89">
        <v>0</v>
      </c>
      <c r="D89">
        <v>0</v>
      </c>
      <c r="E89" s="147">
        <v>0</v>
      </c>
      <c r="F89">
        <v>0</v>
      </c>
      <c r="G89">
        <v>0</v>
      </c>
      <c r="H89">
        <v>0</v>
      </c>
      <c r="I89">
        <v>0</v>
      </c>
      <c r="J89">
        <v>2021</v>
      </c>
    </row>
    <row r="90" spans="1:10" x14ac:dyDescent="0.25">
      <c r="A90" s="147">
        <v>17750</v>
      </c>
      <c r="B90">
        <v>17750</v>
      </c>
      <c r="C90">
        <v>0</v>
      </c>
      <c r="D90">
        <v>0</v>
      </c>
      <c r="E90" s="147">
        <v>0</v>
      </c>
      <c r="F90">
        <v>0</v>
      </c>
      <c r="G90">
        <v>0</v>
      </c>
      <c r="H90">
        <v>0</v>
      </c>
      <c r="I90">
        <v>0</v>
      </c>
      <c r="J90">
        <v>2070.4</v>
      </c>
    </row>
    <row r="91" spans="1:10" x14ac:dyDescent="0.25">
      <c r="A91" s="147">
        <v>17800</v>
      </c>
      <c r="B91">
        <v>17800</v>
      </c>
      <c r="C91">
        <v>0</v>
      </c>
      <c r="D91">
        <v>0</v>
      </c>
      <c r="E91" s="147">
        <v>10</v>
      </c>
      <c r="F91">
        <v>0</v>
      </c>
      <c r="G91">
        <v>0</v>
      </c>
      <c r="H91">
        <v>0</v>
      </c>
      <c r="I91">
        <v>0</v>
      </c>
      <c r="J91">
        <v>2119.9</v>
      </c>
    </row>
    <row r="92" spans="1:10" x14ac:dyDescent="0.25">
      <c r="A92" s="147">
        <v>17850</v>
      </c>
      <c r="B92">
        <v>17850</v>
      </c>
      <c r="C92">
        <v>0</v>
      </c>
      <c r="D92">
        <v>0</v>
      </c>
      <c r="E92" s="147">
        <v>0</v>
      </c>
      <c r="F92">
        <v>0</v>
      </c>
      <c r="G92">
        <v>0</v>
      </c>
      <c r="H92">
        <v>0</v>
      </c>
      <c r="I92">
        <v>0</v>
      </c>
      <c r="J92">
        <v>2169.3000000000002</v>
      </c>
    </row>
    <row r="93" spans="1:10" x14ac:dyDescent="0.25">
      <c r="A93" s="147">
        <v>17900</v>
      </c>
      <c r="B93">
        <v>17900</v>
      </c>
      <c r="C93">
        <v>0</v>
      </c>
      <c r="D93">
        <v>0</v>
      </c>
      <c r="E93" s="147">
        <v>0</v>
      </c>
      <c r="F93">
        <v>0</v>
      </c>
      <c r="G93">
        <v>0</v>
      </c>
      <c r="H93">
        <v>0</v>
      </c>
      <c r="I93">
        <v>0</v>
      </c>
      <c r="J93">
        <v>2218.8000000000002</v>
      </c>
    </row>
    <row r="94" spans="1:10" x14ac:dyDescent="0.25">
      <c r="A94" s="147">
        <v>17950</v>
      </c>
      <c r="B94">
        <v>17950</v>
      </c>
      <c r="C94">
        <v>0</v>
      </c>
      <c r="D94">
        <v>0</v>
      </c>
      <c r="E94" s="147">
        <v>0</v>
      </c>
      <c r="F94">
        <v>0</v>
      </c>
      <c r="G94">
        <v>0</v>
      </c>
      <c r="H94">
        <v>0</v>
      </c>
      <c r="I94">
        <v>0</v>
      </c>
      <c r="J94">
        <v>2268.3000000000002</v>
      </c>
    </row>
    <row r="95" spans="1:10" x14ac:dyDescent="0.25">
      <c r="A95" t="s">
        <v>145</v>
      </c>
      <c r="B95">
        <v>18000</v>
      </c>
      <c r="C95">
        <v>0</v>
      </c>
      <c r="D95">
        <v>100</v>
      </c>
      <c r="E95">
        <v>105</v>
      </c>
      <c r="F95">
        <v>0</v>
      </c>
      <c r="G95">
        <v>0</v>
      </c>
      <c r="H95">
        <v>0</v>
      </c>
      <c r="I95">
        <v>0</v>
      </c>
      <c r="J95">
        <v>2317.8000000000002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88770-B58B-4E5F-A0AE-6909F0BE0D10}">
  <sheetPr codeName="Tabelle17"/>
  <dimension ref="A1:AQ71"/>
  <sheetViews>
    <sheetView zoomScale="70" zoomScaleNormal="70" workbookViewId="0">
      <selection activeCell="S37" sqref="S37"/>
    </sheetView>
  </sheetViews>
  <sheetFormatPr baseColWidth="10" defaultRowHeight="15" x14ac:dyDescent="0.25"/>
  <cols>
    <col min="1" max="1" width="22.5703125" customWidth="1"/>
    <col min="14" max="14" width="15.5703125" customWidth="1"/>
    <col min="15" max="15" width="12.42578125" customWidth="1"/>
    <col min="19" max="19" width="13" customWidth="1"/>
  </cols>
  <sheetData>
    <row r="1" spans="1:43" x14ac:dyDescent="0.25">
      <c r="A1" t="s">
        <v>21</v>
      </c>
      <c r="B1" s="63" t="s">
        <v>134</v>
      </c>
      <c r="N1" t="s">
        <v>135</v>
      </c>
      <c r="W1" s="122" t="s">
        <v>299</v>
      </c>
      <c r="X1" t="s">
        <v>295</v>
      </c>
      <c r="AP1" t="s">
        <v>328</v>
      </c>
      <c r="AQ1">
        <v>1</v>
      </c>
    </row>
    <row r="2" spans="1:43" x14ac:dyDescent="0.25">
      <c r="A2" t="s">
        <v>137</v>
      </c>
      <c r="B2" t="s">
        <v>133</v>
      </c>
      <c r="W2" s="122" t="s">
        <v>299</v>
      </c>
      <c r="X2" t="s">
        <v>296</v>
      </c>
      <c r="AQ2" t="s">
        <v>329</v>
      </c>
    </row>
    <row r="3" spans="1:43" x14ac:dyDescent="0.25">
      <c r="A3" t="s">
        <v>138</v>
      </c>
      <c r="B3" s="63" t="s">
        <v>22</v>
      </c>
      <c r="W3" s="122" t="s">
        <v>299</v>
      </c>
      <c r="X3" t="s">
        <v>297</v>
      </c>
      <c r="AQ3" t="s">
        <v>330</v>
      </c>
    </row>
    <row r="4" spans="1:43" x14ac:dyDescent="0.25">
      <c r="W4" s="122" t="s">
        <v>299</v>
      </c>
      <c r="X4" t="s">
        <v>298</v>
      </c>
      <c r="AQ4" t="s">
        <v>331</v>
      </c>
    </row>
    <row r="5" spans="1:43" x14ac:dyDescent="0.25">
      <c r="W5" s="123" t="s">
        <v>300</v>
      </c>
      <c r="X5" s="121"/>
      <c r="AQ5" t="s">
        <v>332</v>
      </c>
    </row>
    <row r="6" spans="1:43" x14ac:dyDescent="0.25">
      <c r="M6" s="160" t="s">
        <v>368</v>
      </c>
      <c r="N6" s="160"/>
      <c r="O6" s="160"/>
      <c r="AQ6" t="s">
        <v>333</v>
      </c>
    </row>
    <row r="7" spans="1:43" x14ac:dyDescent="0.25">
      <c r="M7" s="139" t="s">
        <v>366</v>
      </c>
      <c r="N7" s="139" t="s">
        <v>238</v>
      </c>
      <c r="O7" s="139" t="s">
        <v>367</v>
      </c>
      <c r="W7" s="57">
        <f>Ueberhaenge!G1</f>
        <v>45191</v>
      </c>
      <c r="X7" t="s">
        <v>233</v>
      </c>
      <c r="AQ7" t="s">
        <v>334</v>
      </c>
    </row>
    <row r="8" spans="1:43" x14ac:dyDescent="0.25">
      <c r="M8" s="139"/>
      <c r="N8" s="139" t="s">
        <v>365</v>
      </c>
      <c r="O8" s="139" t="s">
        <v>367</v>
      </c>
      <c r="W8" t="s">
        <v>234</v>
      </c>
      <c r="X8">
        <f>SUM(X9:X12)</f>
        <v>3380</v>
      </c>
    </row>
    <row r="9" spans="1:43" x14ac:dyDescent="0.25">
      <c r="M9" s="139" t="s">
        <v>235</v>
      </c>
      <c r="N9" s="139" t="s">
        <v>238</v>
      </c>
      <c r="O9" s="139" t="s">
        <v>367</v>
      </c>
      <c r="W9" t="s">
        <v>238</v>
      </c>
      <c r="X9">
        <v>3102</v>
      </c>
      <c r="AP9" t="s">
        <v>328</v>
      </c>
      <c r="AQ9">
        <v>2</v>
      </c>
    </row>
    <row r="10" spans="1:43" x14ac:dyDescent="0.25">
      <c r="M10" s="139"/>
      <c r="N10" s="139" t="s">
        <v>365</v>
      </c>
      <c r="O10" s="139" t="s">
        <v>367</v>
      </c>
      <c r="W10" t="s">
        <v>235</v>
      </c>
      <c r="X10">
        <v>232</v>
      </c>
      <c r="AQ10" t="s">
        <v>329</v>
      </c>
    </row>
    <row r="11" spans="1:43" x14ac:dyDescent="0.25">
      <c r="W11" t="s">
        <v>236</v>
      </c>
      <c r="X11">
        <v>37</v>
      </c>
      <c r="AQ11" t="s">
        <v>330</v>
      </c>
    </row>
    <row r="12" spans="1:43" x14ac:dyDescent="0.25">
      <c r="W12" t="s">
        <v>237</v>
      </c>
      <c r="X12">
        <v>9</v>
      </c>
      <c r="AQ12" t="s">
        <v>335</v>
      </c>
    </row>
    <row r="13" spans="1:43" x14ac:dyDescent="0.25">
      <c r="O13" t="s">
        <v>214</v>
      </c>
      <c r="P13" s="63" t="s">
        <v>215</v>
      </c>
      <c r="AQ13" t="s">
        <v>332</v>
      </c>
    </row>
    <row r="14" spans="1:43" x14ac:dyDescent="0.25">
      <c r="AQ14" t="s">
        <v>333</v>
      </c>
    </row>
    <row r="15" spans="1:43" x14ac:dyDescent="0.25">
      <c r="AQ15" t="s">
        <v>334</v>
      </c>
    </row>
    <row r="17" spans="1:20" x14ac:dyDescent="0.25">
      <c r="O17" t="s">
        <v>209</v>
      </c>
      <c r="P17" s="63" t="s">
        <v>215</v>
      </c>
      <c r="R17" t="s">
        <v>216</v>
      </c>
      <c r="S17">
        <v>1</v>
      </c>
    </row>
    <row r="18" spans="1:20" x14ac:dyDescent="0.25">
      <c r="O18" t="s">
        <v>205</v>
      </c>
      <c r="P18" s="63" t="s">
        <v>213</v>
      </c>
    </row>
    <row r="19" spans="1:20" x14ac:dyDescent="0.25">
      <c r="O19" t="s">
        <v>206</v>
      </c>
      <c r="P19" t="s">
        <v>197</v>
      </c>
    </row>
    <row r="20" spans="1:20" x14ac:dyDescent="0.25">
      <c r="O20" t="s">
        <v>207</v>
      </c>
      <c r="P20" t="s">
        <v>217</v>
      </c>
    </row>
    <row r="21" spans="1:20" x14ac:dyDescent="0.25">
      <c r="O21" t="s">
        <v>212</v>
      </c>
      <c r="P21" t="s">
        <v>831</v>
      </c>
    </row>
    <row r="23" spans="1:20" ht="18.75" x14ac:dyDescent="0.25">
      <c r="A23" s="117" t="s">
        <v>44</v>
      </c>
    </row>
    <row r="24" spans="1:20" x14ac:dyDescent="0.25">
      <c r="A24" t="str">
        <f>A23 &amp; " - " &amp;Summery!C3 &amp; " Tage bis Verfall  - " &amp; (DAY(Summery!C9) &amp; "."&amp; MONTH(Summery!C9) &amp;"."&amp;YEAR(Summery!C9))</f>
        <v>Änderung des Hedgebedarfs für den Frontmonat (Kontrakte/P) - 28 Tage bis Verfall  - 22.9.2023</v>
      </c>
    </row>
    <row r="25" spans="1:20" x14ac:dyDescent="0.25">
      <c r="O25" t="s">
        <v>209</v>
      </c>
      <c r="P25" s="63" t="s">
        <v>210</v>
      </c>
      <c r="R25" t="s">
        <v>216</v>
      </c>
      <c r="S25">
        <v>2</v>
      </c>
    </row>
    <row r="26" spans="1:20" x14ac:dyDescent="0.25">
      <c r="A26" t="s">
        <v>50</v>
      </c>
      <c r="O26" t="s">
        <v>205</v>
      </c>
      <c r="P26" s="115" t="s">
        <v>211</v>
      </c>
    </row>
    <row r="27" spans="1:20" x14ac:dyDescent="0.25">
      <c r="O27" t="s">
        <v>206</v>
      </c>
      <c r="P27" t="s">
        <v>197</v>
      </c>
    </row>
    <row r="28" spans="1:20" x14ac:dyDescent="0.25">
      <c r="A28" t="str">
        <f>A26 &amp; " - " &amp;Summery!C3 &amp; " days until expiration    -   " &amp; (YEAR(Summery!C9)&amp;"-"&amp;MONTH(Summery!C9)&amp;"-"&amp;DAY(Summery!C9))&amp;" (last trading day closing:  "&amp;Ueberhaenge!X4&amp;")"</f>
        <v>Change in hedge requirement for front and following month (contracts/P, estimated) - 28 days until expiration    -   2023-9-22 (last trading day closing:  15505)</v>
      </c>
      <c r="O28" t="s">
        <v>207</v>
      </c>
      <c r="P28" t="s">
        <v>208</v>
      </c>
    </row>
    <row r="29" spans="1:20" x14ac:dyDescent="0.25">
      <c r="O29" t="s">
        <v>212</v>
      </c>
      <c r="P29" t="s">
        <v>829</v>
      </c>
    </row>
    <row r="30" spans="1:20" x14ac:dyDescent="0.25">
      <c r="O30" t="s">
        <v>420</v>
      </c>
      <c r="P30" t="s">
        <v>830</v>
      </c>
    </row>
    <row r="31" spans="1:20" x14ac:dyDescent="0.25">
      <c r="A31" t="s">
        <v>5</v>
      </c>
      <c r="B31" t="str">
        <f>O34&amp;"-"&amp;P34</f>
        <v>2023-10</v>
      </c>
    </row>
    <row r="32" spans="1:20" x14ac:dyDescent="0.25">
      <c r="A32" t="s">
        <v>52</v>
      </c>
      <c r="B32" t="str">
        <f>O36&amp;"-"&amp;P36</f>
        <v>2023-11</v>
      </c>
      <c r="N32" s="161" t="s">
        <v>114</v>
      </c>
      <c r="O32" s="159" t="s">
        <v>30</v>
      </c>
      <c r="P32" s="159"/>
      <c r="S32" s="159" t="s">
        <v>380</v>
      </c>
      <c r="T32" s="159"/>
    </row>
    <row r="33" spans="1:20" x14ac:dyDescent="0.25">
      <c r="A33" t="s">
        <v>53</v>
      </c>
      <c r="B33" t="str">
        <f>B31&amp;"+"&amp;B32</f>
        <v>2023-10+2023-11</v>
      </c>
      <c r="N33" s="161"/>
      <c r="O33" s="64" t="s">
        <v>115</v>
      </c>
      <c r="P33" s="64" t="s">
        <v>116</v>
      </c>
    </row>
    <row r="34" spans="1:20" x14ac:dyDescent="0.25">
      <c r="N34" t="s">
        <v>106</v>
      </c>
      <c r="O34" s="66">
        <v>2023</v>
      </c>
      <c r="P34" s="65" t="s">
        <v>799</v>
      </c>
      <c r="Q34" t="s">
        <v>149</v>
      </c>
      <c r="R34" s="69"/>
      <c r="S34" s="57">
        <v>45219</v>
      </c>
      <c r="T34" t="s">
        <v>241</v>
      </c>
    </row>
    <row r="35" spans="1:20" x14ac:dyDescent="0.25">
      <c r="A35" t="s">
        <v>54</v>
      </c>
      <c r="N35" t="s">
        <v>107</v>
      </c>
      <c r="O35" s="66">
        <v>2023</v>
      </c>
      <c r="P35" s="65" t="s">
        <v>799</v>
      </c>
      <c r="Q35" t="s">
        <v>149</v>
      </c>
      <c r="R35" s="69"/>
      <c r="S35" s="57"/>
    </row>
    <row r="36" spans="1:20" x14ac:dyDescent="0.25">
      <c r="A36" t="s">
        <v>222</v>
      </c>
      <c r="B36" t="s">
        <v>223</v>
      </c>
      <c r="N36" t="s">
        <v>108</v>
      </c>
      <c r="O36" s="66">
        <v>2023</v>
      </c>
      <c r="P36" s="65" t="s">
        <v>800</v>
      </c>
      <c r="Q36" t="s">
        <v>149</v>
      </c>
      <c r="R36" s="69"/>
      <c r="S36" s="57">
        <v>45248</v>
      </c>
      <c r="T36" t="s">
        <v>241</v>
      </c>
    </row>
    <row r="37" spans="1:20" ht="14.25" customHeight="1" x14ac:dyDescent="0.25">
      <c r="N37" t="s">
        <v>109</v>
      </c>
      <c r="O37" s="66">
        <v>2023</v>
      </c>
      <c r="P37" s="65" t="s">
        <v>800</v>
      </c>
      <c r="Q37" t="s">
        <v>149</v>
      </c>
      <c r="R37" s="69"/>
      <c r="S37" s="57"/>
    </row>
    <row r="38" spans="1:20" x14ac:dyDescent="0.25">
      <c r="A38" t="s">
        <v>376</v>
      </c>
      <c r="B38" t="s">
        <v>784</v>
      </c>
      <c r="N38" t="s">
        <v>110</v>
      </c>
      <c r="O38" s="66">
        <v>2023</v>
      </c>
      <c r="P38" s="65" t="s">
        <v>799</v>
      </c>
      <c r="Q38" t="s">
        <v>149</v>
      </c>
      <c r="R38" s="69"/>
    </row>
    <row r="39" spans="1:20" x14ac:dyDescent="0.25">
      <c r="A39" t="s">
        <v>66</v>
      </c>
      <c r="B39" t="s">
        <v>785</v>
      </c>
      <c r="N39" t="s">
        <v>111</v>
      </c>
      <c r="O39" s="66">
        <v>2023</v>
      </c>
      <c r="P39" s="65" t="s">
        <v>799</v>
      </c>
      <c r="Q39" t="s">
        <v>149</v>
      </c>
      <c r="R39" s="69"/>
    </row>
    <row r="40" spans="1:20" x14ac:dyDescent="0.25">
      <c r="A40" t="s">
        <v>67</v>
      </c>
      <c r="B40" t="s">
        <v>104</v>
      </c>
      <c r="C40" t="s">
        <v>197</v>
      </c>
      <c r="N40" t="s">
        <v>383</v>
      </c>
      <c r="O40" s="66">
        <v>2023</v>
      </c>
      <c r="P40" s="65" t="s">
        <v>799</v>
      </c>
      <c r="Q40" t="s">
        <v>149</v>
      </c>
      <c r="R40" s="56"/>
    </row>
    <row r="41" spans="1:20" x14ac:dyDescent="0.25">
      <c r="A41" t="s">
        <v>396</v>
      </c>
      <c r="B41" t="s">
        <v>786</v>
      </c>
      <c r="N41" t="s">
        <v>384</v>
      </c>
      <c r="O41" s="66">
        <v>2023</v>
      </c>
      <c r="P41" s="65" t="s">
        <v>799</v>
      </c>
      <c r="Q41" t="s">
        <v>149</v>
      </c>
      <c r="R41" s="56"/>
    </row>
    <row r="42" spans="1:20" x14ac:dyDescent="0.25">
      <c r="A42" t="s">
        <v>127</v>
      </c>
      <c r="N42" t="s">
        <v>385</v>
      </c>
      <c r="O42" s="66">
        <v>2023</v>
      </c>
      <c r="P42" s="65" t="s">
        <v>799</v>
      </c>
      <c r="Q42" t="s">
        <v>149</v>
      </c>
      <c r="R42" s="56"/>
    </row>
    <row r="43" spans="1:20" x14ac:dyDescent="0.25">
      <c r="A43" t="s">
        <v>123</v>
      </c>
      <c r="B43" t="s">
        <v>128</v>
      </c>
      <c r="C43" t="s">
        <v>129</v>
      </c>
      <c r="N43" t="s">
        <v>386</v>
      </c>
      <c r="O43" s="66">
        <v>2023</v>
      </c>
      <c r="P43" s="65" t="s">
        <v>799</v>
      </c>
      <c r="Q43" t="s">
        <v>149</v>
      </c>
      <c r="R43" s="56"/>
    </row>
    <row r="44" spans="1:20" x14ac:dyDescent="0.25">
      <c r="B44" t="s">
        <v>48</v>
      </c>
      <c r="C44" s="63" t="s">
        <v>130</v>
      </c>
      <c r="O44" s="66"/>
      <c r="P44" s="65"/>
      <c r="Q44" t="s">
        <v>136</v>
      </c>
      <c r="R44" s="56"/>
    </row>
    <row r="45" spans="1:20" x14ac:dyDescent="0.25">
      <c r="A45" t="s">
        <v>70</v>
      </c>
      <c r="B45" t="s">
        <v>123</v>
      </c>
      <c r="C45" t="s">
        <v>131</v>
      </c>
      <c r="O45" s="66"/>
      <c r="P45" s="65"/>
      <c r="Q45" t="s">
        <v>136</v>
      </c>
      <c r="R45" s="56"/>
    </row>
    <row r="46" spans="1:20" x14ac:dyDescent="0.25">
      <c r="O46" s="66"/>
      <c r="P46" s="65"/>
      <c r="Q46" t="s">
        <v>136</v>
      </c>
      <c r="R46" s="69"/>
    </row>
    <row r="47" spans="1:20" x14ac:dyDescent="0.25">
      <c r="O47" s="66"/>
      <c r="P47" s="65"/>
      <c r="Q47" t="s">
        <v>136</v>
      </c>
      <c r="R47" s="69"/>
    </row>
    <row r="49" spans="1:26" x14ac:dyDescent="0.25">
      <c r="A49" s="157" t="s">
        <v>112</v>
      </c>
      <c r="B49" s="157"/>
      <c r="C49" s="157"/>
      <c r="D49" s="157"/>
      <c r="E49" s="157"/>
      <c r="F49" s="157"/>
      <c r="G49" s="157"/>
      <c r="H49" s="157"/>
      <c r="I49" s="157"/>
      <c r="J49" s="157"/>
      <c r="K49" s="157"/>
      <c r="L49" s="157"/>
      <c r="M49" s="157"/>
      <c r="N49" s="157"/>
    </row>
    <row r="50" spans="1:26" ht="110.25" customHeight="1" x14ac:dyDescent="0.25">
      <c r="A50" t="s">
        <v>106</v>
      </c>
      <c r="B50" s="156" t="s">
        <v>790</v>
      </c>
      <c r="C50" s="156"/>
      <c r="D50" s="156"/>
      <c r="E50" s="156"/>
      <c r="F50" s="156"/>
      <c r="G50" s="156"/>
      <c r="H50" s="156"/>
      <c r="I50" s="156"/>
      <c r="J50" s="156"/>
      <c r="K50" s="156"/>
      <c r="L50" s="156"/>
      <c r="M50" s="156"/>
      <c r="N50" s="156"/>
      <c r="O50" s="156"/>
      <c r="P50" s="156"/>
      <c r="Q50" s="156"/>
      <c r="R50" s="156"/>
      <c r="S50" s="156"/>
      <c r="T50" s="156"/>
      <c r="U50" s="156"/>
      <c r="V50" s="156"/>
      <c r="W50" s="156"/>
      <c r="X50" s="156"/>
      <c r="Y50" s="156"/>
      <c r="Z50" s="156"/>
    </row>
    <row r="51" spans="1:26" ht="114.95" customHeight="1" x14ac:dyDescent="0.25">
      <c r="A51" t="s">
        <v>107</v>
      </c>
      <c r="B51" s="156" t="s">
        <v>791</v>
      </c>
      <c r="C51" s="156"/>
      <c r="D51" s="156"/>
      <c r="E51" s="156"/>
      <c r="F51" s="156"/>
      <c r="G51" s="156"/>
      <c r="H51" s="156"/>
      <c r="I51" s="156"/>
      <c r="J51" s="156"/>
      <c r="K51" s="156"/>
      <c r="L51" s="156"/>
      <c r="M51" s="156"/>
      <c r="N51" s="156"/>
      <c r="O51" s="156"/>
      <c r="P51" s="156"/>
      <c r="Q51" s="156"/>
      <c r="R51" s="156"/>
      <c r="S51" s="156"/>
      <c r="T51" s="156"/>
      <c r="U51" s="156"/>
      <c r="V51" s="156"/>
      <c r="W51" s="156"/>
      <c r="X51" s="156"/>
      <c r="Y51" s="156"/>
      <c r="Z51" s="156"/>
    </row>
    <row r="52" spans="1:26" ht="114.95" customHeight="1" x14ac:dyDescent="0.25">
      <c r="A52" t="s">
        <v>108</v>
      </c>
      <c r="B52" s="156" t="s">
        <v>792</v>
      </c>
      <c r="C52" s="156"/>
      <c r="D52" s="156"/>
      <c r="E52" s="156"/>
      <c r="F52" s="156"/>
      <c r="G52" s="156"/>
      <c r="H52" s="156"/>
      <c r="I52" s="156"/>
      <c r="J52" s="156"/>
      <c r="K52" s="156"/>
      <c r="L52" s="156"/>
      <c r="M52" s="156"/>
      <c r="N52" s="156"/>
      <c r="O52" s="156"/>
      <c r="P52" s="156"/>
      <c r="Q52" s="156"/>
      <c r="R52" s="156"/>
      <c r="S52" s="156"/>
      <c r="T52" s="156"/>
      <c r="U52" s="156"/>
      <c r="V52" s="156"/>
      <c r="W52" s="156"/>
      <c r="X52" s="156"/>
      <c r="Y52" s="156"/>
      <c r="Z52" s="156"/>
    </row>
    <row r="53" spans="1:26" ht="114.95" customHeight="1" x14ac:dyDescent="0.25">
      <c r="A53" t="s">
        <v>109</v>
      </c>
      <c r="B53" s="156" t="s">
        <v>793</v>
      </c>
      <c r="C53" s="156"/>
      <c r="D53" s="156"/>
      <c r="E53" s="156"/>
      <c r="F53" s="156"/>
      <c r="G53" s="156"/>
      <c r="H53" s="156"/>
      <c r="I53" s="156"/>
      <c r="J53" s="156"/>
      <c r="K53" s="156"/>
      <c r="L53" s="156"/>
      <c r="M53" s="156"/>
      <c r="N53" s="156"/>
      <c r="O53" s="156"/>
      <c r="P53" s="156"/>
      <c r="Q53" s="156"/>
      <c r="R53" s="156"/>
      <c r="S53" s="156"/>
      <c r="T53" s="156"/>
      <c r="U53" s="156"/>
      <c r="V53" s="156"/>
      <c r="W53" s="156"/>
      <c r="X53" s="156"/>
      <c r="Y53" s="156"/>
      <c r="Z53" s="156"/>
    </row>
    <row r="54" spans="1:26" ht="114.95" customHeight="1" x14ac:dyDescent="0.25">
      <c r="A54" t="s">
        <v>110</v>
      </c>
      <c r="B54" s="156" t="s">
        <v>794</v>
      </c>
      <c r="C54" s="156"/>
      <c r="D54" s="156"/>
      <c r="E54" s="156"/>
      <c r="F54" s="156"/>
      <c r="G54" s="156"/>
      <c r="H54" s="156"/>
      <c r="I54" s="156"/>
      <c r="J54" s="156"/>
      <c r="K54" s="156"/>
      <c r="L54" s="156"/>
      <c r="M54" s="156"/>
      <c r="N54" s="156"/>
      <c r="O54" s="156"/>
      <c r="P54" s="156"/>
      <c r="Q54" s="156"/>
      <c r="R54" s="156"/>
      <c r="S54" s="156"/>
      <c r="T54" s="156"/>
      <c r="U54" s="156"/>
      <c r="V54" s="156"/>
      <c r="W54" s="156"/>
      <c r="X54" s="156"/>
      <c r="Y54" s="156"/>
      <c r="Z54" s="156"/>
    </row>
    <row r="55" spans="1:26" ht="114.95" customHeight="1" x14ac:dyDescent="0.25">
      <c r="A55" t="s">
        <v>111</v>
      </c>
      <c r="B55" s="156" t="s">
        <v>795</v>
      </c>
      <c r="C55" s="156"/>
      <c r="D55" s="156"/>
      <c r="E55" s="156"/>
      <c r="F55" s="156"/>
      <c r="G55" s="156"/>
      <c r="H55" s="156"/>
      <c r="I55" s="156"/>
      <c r="J55" s="156"/>
      <c r="K55" s="156"/>
      <c r="L55" s="156"/>
      <c r="M55" s="156"/>
      <c r="N55" s="156"/>
      <c r="O55" s="156"/>
      <c r="P55" s="156"/>
      <c r="Q55" s="156"/>
      <c r="R55" s="156"/>
      <c r="S55" s="156"/>
      <c r="T55" s="156"/>
      <c r="U55" s="156"/>
      <c r="V55" s="156"/>
      <c r="W55" s="156"/>
      <c r="X55" s="156"/>
      <c r="Y55" s="156"/>
      <c r="Z55" s="156"/>
    </row>
    <row r="56" spans="1:26" ht="114.95" customHeight="1" x14ac:dyDescent="0.25">
      <c r="B56" s="156"/>
      <c r="C56" s="156"/>
      <c r="D56" s="156"/>
      <c r="E56" s="156"/>
      <c r="F56" s="156"/>
      <c r="G56" s="156"/>
      <c r="H56" s="156"/>
      <c r="I56" s="156"/>
      <c r="J56" s="156"/>
      <c r="K56" s="156"/>
      <c r="L56" s="156"/>
      <c r="M56" s="156"/>
      <c r="N56" s="156"/>
      <c r="O56" s="156"/>
      <c r="P56" s="156"/>
      <c r="Q56" s="156"/>
      <c r="R56" s="156"/>
      <c r="S56" s="156"/>
      <c r="T56" s="156"/>
      <c r="U56" s="156"/>
      <c r="V56" s="156"/>
      <c r="W56" s="156"/>
      <c r="X56" s="156"/>
      <c r="Y56" s="156"/>
      <c r="Z56" s="156"/>
    </row>
    <row r="57" spans="1:26" ht="114.95" customHeight="1" x14ac:dyDescent="0.25">
      <c r="B57" s="158"/>
      <c r="C57" s="156"/>
      <c r="D57" s="156"/>
      <c r="E57" s="156"/>
      <c r="F57" s="156"/>
      <c r="G57" s="156"/>
      <c r="H57" s="156"/>
      <c r="I57" s="156"/>
      <c r="J57" s="156"/>
      <c r="K57" s="156"/>
      <c r="L57" s="156"/>
      <c r="M57" s="156"/>
      <c r="N57" s="156"/>
      <c r="O57" s="156"/>
      <c r="P57" s="156"/>
      <c r="Q57" s="156"/>
      <c r="R57" s="156"/>
      <c r="S57" s="156"/>
      <c r="T57" s="156"/>
      <c r="U57" s="156"/>
      <c r="V57" s="156"/>
      <c r="W57" s="156"/>
      <c r="X57" s="156"/>
      <c r="Y57" s="156"/>
      <c r="Z57" s="156"/>
    </row>
    <row r="58" spans="1:26" ht="22.5" customHeight="1" x14ac:dyDescent="0.25">
      <c r="B58" s="158"/>
      <c r="C58" s="156"/>
      <c r="D58" s="156"/>
      <c r="E58" s="156"/>
      <c r="F58" s="156"/>
      <c r="G58" s="156"/>
      <c r="H58" s="156"/>
      <c r="I58" s="156"/>
      <c r="J58" s="156"/>
      <c r="K58" s="156"/>
      <c r="L58" s="156"/>
      <c r="M58" s="156"/>
      <c r="N58" s="156"/>
      <c r="O58" s="156"/>
      <c r="P58" s="156"/>
      <c r="Q58" s="156"/>
      <c r="R58" s="156"/>
      <c r="S58" s="156"/>
      <c r="T58" s="156"/>
      <c r="U58" s="156"/>
      <c r="V58" s="156"/>
      <c r="W58" s="156"/>
      <c r="X58" s="156"/>
      <c r="Y58" s="156"/>
      <c r="Z58" s="156"/>
    </row>
    <row r="59" spans="1:26" ht="114.95" customHeight="1" x14ac:dyDescent="0.25">
      <c r="B59" s="156"/>
      <c r="C59" s="156"/>
      <c r="D59" s="156"/>
      <c r="E59" s="156"/>
      <c r="F59" s="156"/>
      <c r="G59" s="156"/>
      <c r="H59" s="156"/>
      <c r="I59" s="156"/>
      <c r="J59" s="156"/>
      <c r="K59" s="156"/>
      <c r="L59" s="156"/>
      <c r="M59" s="156"/>
      <c r="N59" s="156"/>
      <c r="O59" s="156"/>
      <c r="P59" s="156"/>
      <c r="Q59" s="156"/>
      <c r="R59" s="156"/>
      <c r="S59" s="156"/>
      <c r="T59" s="156"/>
      <c r="U59" s="156"/>
      <c r="V59" s="156"/>
      <c r="W59" s="156"/>
      <c r="X59" s="156"/>
      <c r="Y59" s="156"/>
      <c r="Z59" s="156"/>
    </row>
    <row r="60" spans="1:26" ht="114.95" customHeight="1" x14ac:dyDescent="0.25">
      <c r="B60" s="156"/>
      <c r="C60" s="156"/>
      <c r="D60" s="156"/>
      <c r="E60" s="156"/>
      <c r="F60" s="156"/>
      <c r="G60" s="156"/>
      <c r="H60" s="156"/>
      <c r="I60" s="156"/>
      <c r="J60" s="156"/>
      <c r="K60" s="156"/>
      <c r="L60" s="156"/>
      <c r="M60" s="156"/>
      <c r="N60" s="156"/>
      <c r="O60" s="156"/>
      <c r="P60" s="156"/>
      <c r="Q60" s="156"/>
      <c r="R60" s="156"/>
      <c r="S60" s="156"/>
      <c r="T60" s="156"/>
      <c r="U60" s="156"/>
      <c r="V60" s="156"/>
      <c r="W60" s="156"/>
      <c r="X60" s="156"/>
      <c r="Y60" s="156"/>
      <c r="Z60" s="156"/>
    </row>
    <row r="61" spans="1:26" ht="114.95" customHeight="1" x14ac:dyDescent="0.25">
      <c r="B61" s="156"/>
      <c r="C61" s="156"/>
      <c r="D61" s="156"/>
      <c r="E61" s="156"/>
      <c r="F61" s="156"/>
      <c r="G61" s="156"/>
      <c r="H61" s="156"/>
      <c r="I61" s="156"/>
      <c r="J61" s="156"/>
      <c r="K61" s="156"/>
      <c r="L61" s="156"/>
      <c r="M61" s="156"/>
      <c r="N61" s="156"/>
      <c r="O61" s="156"/>
      <c r="P61" s="156"/>
      <c r="Q61" s="156"/>
      <c r="R61" s="156"/>
      <c r="S61" s="156"/>
      <c r="T61" s="156"/>
      <c r="U61" s="156"/>
      <c r="V61" s="156"/>
      <c r="W61" s="156"/>
      <c r="X61" s="156"/>
      <c r="Y61" s="156"/>
      <c r="Z61" s="156"/>
    </row>
    <row r="62" spans="1:26" ht="114.95" customHeight="1" x14ac:dyDescent="0.25">
      <c r="B62" s="156"/>
      <c r="C62" s="156"/>
      <c r="D62" s="156"/>
      <c r="E62" s="156"/>
      <c r="F62" s="156"/>
      <c r="G62" s="156"/>
      <c r="H62" s="156"/>
      <c r="I62" s="156"/>
      <c r="J62" s="156"/>
      <c r="K62" s="156"/>
      <c r="L62" s="156"/>
      <c r="M62" s="156"/>
      <c r="N62" s="156"/>
      <c r="O62" s="156"/>
      <c r="P62" s="156"/>
      <c r="Q62" s="156"/>
      <c r="R62" s="156"/>
      <c r="S62" s="156"/>
      <c r="T62" s="156"/>
      <c r="U62" s="156"/>
      <c r="V62" s="156"/>
      <c r="W62" s="156"/>
      <c r="X62" s="156"/>
      <c r="Y62" s="156"/>
      <c r="Z62" s="156"/>
    </row>
    <row r="63" spans="1:26" ht="114.95" customHeight="1" x14ac:dyDescent="0.25">
      <c r="A63" t="s">
        <v>383</v>
      </c>
      <c r="B63" s="156" t="s">
        <v>788</v>
      </c>
      <c r="C63" s="156"/>
      <c r="D63" s="156"/>
      <c r="E63" s="156"/>
      <c r="F63" s="156"/>
      <c r="G63" s="156"/>
      <c r="H63" s="156"/>
      <c r="I63" s="156"/>
      <c r="J63" s="156"/>
      <c r="K63" s="156"/>
      <c r="L63" s="156"/>
      <c r="M63" s="156"/>
      <c r="N63" s="156"/>
      <c r="O63" s="156"/>
      <c r="P63" s="156"/>
      <c r="Q63" s="156"/>
      <c r="R63" s="156"/>
      <c r="S63" s="156"/>
      <c r="T63" s="156"/>
      <c r="U63" s="156"/>
      <c r="V63" s="156"/>
      <c r="W63" s="156"/>
      <c r="X63" s="156"/>
      <c r="Y63" s="156"/>
      <c r="Z63" s="156"/>
    </row>
    <row r="64" spans="1:26" ht="409.5" x14ac:dyDescent="0.25">
      <c r="A64" t="s">
        <v>384</v>
      </c>
      <c r="B64" s="29" t="s">
        <v>789</v>
      </c>
    </row>
    <row r="65" spans="1:2" ht="409.5" x14ac:dyDescent="0.25">
      <c r="A65" t="s">
        <v>385</v>
      </c>
      <c r="B65" s="29" t="s">
        <v>789</v>
      </c>
    </row>
    <row r="66" spans="1:2" ht="409.5" x14ac:dyDescent="0.25">
      <c r="A66" t="s">
        <v>386</v>
      </c>
      <c r="B66" s="29" t="s">
        <v>788</v>
      </c>
    </row>
    <row r="67" spans="1:2" ht="409.5" x14ac:dyDescent="0.25">
      <c r="A67" t="s">
        <v>386</v>
      </c>
      <c r="B67" s="29" t="s">
        <v>460</v>
      </c>
    </row>
    <row r="68" spans="1:2" ht="409.5" x14ac:dyDescent="0.25">
      <c r="A68" t="s">
        <v>383</v>
      </c>
      <c r="B68" s="29" t="s">
        <v>442</v>
      </c>
    </row>
    <row r="69" spans="1:2" ht="409.5" x14ac:dyDescent="0.25">
      <c r="A69" t="s">
        <v>384</v>
      </c>
      <c r="B69" s="29" t="s">
        <v>441</v>
      </c>
    </row>
    <row r="70" spans="1:2" ht="409.5" x14ac:dyDescent="0.25">
      <c r="A70" t="s">
        <v>385</v>
      </c>
      <c r="B70" s="29" t="s">
        <v>445</v>
      </c>
    </row>
    <row r="71" spans="1:2" ht="409.5" x14ac:dyDescent="0.25">
      <c r="A71" t="s">
        <v>386</v>
      </c>
      <c r="B71" s="29" t="s">
        <v>446</v>
      </c>
    </row>
  </sheetData>
  <mergeCells count="19">
    <mergeCell ref="S32:T32"/>
    <mergeCell ref="M6:O6"/>
    <mergeCell ref="O32:P32"/>
    <mergeCell ref="N32:N33"/>
    <mergeCell ref="B62:Z62"/>
    <mergeCell ref="B63:Z63"/>
    <mergeCell ref="A49:N49"/>
    <mergeCell ref="B56:Z56"/>
    <mergeCell ref="B57:Z57"/>
    <mergeCell ref="B58:Z58"/>
    <mergeCell ref="B59:Z59"/>
    <mergeCell ref="B60:Z60"/>
    <mergeCell ref="B61:Z61"/>
    <mergeCell ref="B50:Z50"/>
    <mergeCell ref="B51:Z51"/>
    <mergeCell ref="B52:Z52"/>
    <mergeCell ref="B53:Z53"/>
    <mergeCell ref="B54:Z54"/>
    <mergeCell ref="B55:Z55"/>
  </mergeCells>
  <phoneticPr fontId="19" type="noConversion"/>
  <hyperlinks>
    <hyperlink ref="B3" r:id="rId1" xr:uid="{D05AEF50-1C01-45F3-9A5B-B6791B93B2B3}"/>
    <hyperlink ref="B1" r:id="rId2" xr:uid="{0E2D53BC-B9E7-4F6C-AC07-1D7B09D3D37F}"/>
    <hyperlink ref="C44" r:id="rId3" xr:uid="{13AC0715-F374-445E-A314-83D1C782352C}"/>
    <hyperlink ref="P26" r:id="rId4" display="info@dieball.de" xr:uid="{17623D57-2D05-4640-A0F4-D786B7EA752B}"/>
    <hyperlink ref="P25" r:id="rId5" xr:uid="{E14EE2CB-1447-4C14-A2F8-DC112181FCFE}"/>
    <hyperlink ref="P18" r:id="rId6" xr:uid="{6AF3AC29-3D59-4F04-9940-1BB47FA289E5}"/>
    <hyperlink ref="P13" r:id="rId7" xr:uid="{BA090DC7-893F-4080-B6F4-96B1AF05F5F1}"/>
    <hyperlink ref="P17" r:id="rId8" xr:uid="{57F88C23-DB32-4369-97ED-3BE8572F608F}"/>
  </hyperlinks>
  <pageMargins left="0.7" right="0.7" top="0.78740157499999996" bottom="0.78740157499999996" header="0.3" footer="0.3"/>
  <drawing r:id="rId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900BA-047E-4E38-B5D8-8C8AEDB2343E}">
  <sheetPr codeName="Tabelle45"/>
  <dimension ref="A2:W57"/>
  <sheetViews>
    <sheetView zoomScale="80" zoomScaleNormal="80" workbookViewId="0">
      <selection activeCell="F7" sqref="F7"/>
    </sheetView>
  </sheetViews>
  <sheetFormatPr baseColWidth="10" defaultRowHeight="15" x14ac:dyDescent="0.25"/>
  <cols>
    <col min="1" max="1" width="22.5703125" customWidth="1"/>
    <col min="13" max="13" width="14.85546875" customWidth="1"/>
    <col min="14" max="14" width="15.5703125" customWidth="1"/>
    <col min="19" max="19" width="13" customWidth="1"/>
    <col min="22" max="22" width="12.42578125" customWidth="1"/>
  </cols>
  <sheetData>
    <row r="2" spans="1:22" x14ac:dyDescent="0.25">
      <c r="B2" t="s">
        <v>798</v>
      </c>
      <c r="C2" s="148" t="s">
        <v>832</v>
      </c>
      <c r="V2" s="145">
        <f>SUM(V9:V119)</f>
        <v>263.44537815126051</v>
      </c>
    </row>
    <row r="6" spans="1:22" x14ac:dyDescent="0.25">
      <c r="B6" t="s">
        <v>214</v>
      </c>
      <c r="C6" s="63" t="s">
        <v>215</v>
      </c>
    </row>
    <row r="9" spans="1:22" x14ac:dyDescent="0.25">
      <c r="A9">
        <v>0</v>
      </c>
      <c r="C9" t="s">
        <v>322</v>
      </c>
      <c r="Q9">
        <v>281</v>
      </c>
      <c r="S9" s="146" t="s">
        <v>448</v>
      </c>
    </row>
    <row r="10" spans="1:22" x14ac:dyDescent="0.25">
      <c r="B10" t="s">
        <v>209</v>
      </c>
      <c r="C10" s="63" t="s">
        <v>215</v>
      </c>
      <c r="E10" t="s">
        <v>216</v>
      </c>
      <c r="F10">
        <v>1</v>
      </c>
    </row>
    <row r="11" spans="1:22" x14ac:dyDescent="0.25">
      <c r="B11" t="s">
        <v>205</v>
      </c>
      <c r="C11" s="63" t="s">
        <v>213</v>
      </c>
    </row>
    <row r="12" spans="1:22" x14ac:dyDescent="0.25">
      <c r="B12" t="s">
        <v>206</v>
      </c>
      <c r="C12" t="s">
        <v>197</v>
      </c>
    </row>
    <row r="13" spans="1:22" x14ac:dyDescent="0.25">
      <c r="B13" t="s">
        <v>207</v>
      </c>
      <c r="C13" t="s">
        <v>217</v>
      </c>
    </row>
    <row r="14" spans="1:22" x14ac:dyDescent="0.25">
      <c r="B14" t="s">
        <v>212</v>
      </c>
      <c r="C14" t="s">
        <v>303</v>
      </c>
    </row>
    <row r="17" spans="1:23" x14ac:dyDescent="0.25">
      <c r="A17">
        <v>1</v>
      </c>
      <c r="C17" t="s">
        <v>322</v>
      </c>
      <c r="N17" t="s">
        <v>436</v>
      </c>
      <c r="Q17">
        <v>345</v>
      </c>
      <c r="S17" s="146" t="s">
        <v>448</v>
      </c>
    </row>
    <row r="18" spans="1:23" x14ac:dyDescent="0.25">
      <c r="B18" t="s">
        <v>209</v>
      </c>
      <c r="C18" s="63" t="s">
        <v>210</v>
      </c>
      <c r="E18" t="s">
        <v>216</v>
      </c>
      <c r="F18">
        <v>2</v>
      </c>
    </row>
    <row r="19" spans="1:23" x14ac:dyDescent="0.25">
      <c r="B19" t="s">
        <v>205</v>
      </c>
      <c r="C19" s="115" t="s">
        <v>211</v>
      </c>
    </row>
    <row r="20" spans="1:23" x14ac:dyDescent="0.25">
      <c r="B20" t="s">
        <v>206</v>
      </c>
      <c r="C20" t="s">
        <v>197</v>
      </c>
    </row>
    <row r="21" spans="1:23" x14ac:dyDescent="0.25">
      <c r="B21" t="s">
        <v>207</v>
      </c>
      <c r="C21" t="s">
        <v>208</v>
      </c>
    </row>
    <row r="22" spans="1:23" x14ac:dyDescent="0.25">
      <c r="B22" t="s">
        <v>212</v>
      </c>
      <c r="C22" t="s">
        <v>302</v>
      </c>
    </row>
    <row r="25" spans="1:23" x14ac:dyDescent="0.25">
      <c r="A25">
        <v>2</v>
      </c>
      <c r="C25" t="s">
        <v>322</v>
      </c>
      <c r="M25" s="57">
        <v>44424</v>
      </c>
      <c r="N25">
        <v>18</v>
      </c>
      <c r="Q25">
        <v>278</v>
      </c>
      <c r="S25" s="146" t="s">
        <v>448</v>
      </c>
      <c r="T25">
        <v>12</v>
      </c>
      <c r="U25" s="145">
        <f>T25*N25</f>
        <v>216</v>
      </c>
      <c r="V25" s="145">
        <f>U25/1.19</f>
        <v>181.51260504201682</v>
      </c>
      <c r="W25" s="145">
        <f>U25-V25</f>
        <v>34.487394957983184</v>
      </c>
    </row>
    <row r="26" spans="1:23" x14ac:dyDescent="0.25">
      <c r="B26" t="s">
        <v>209</v>
      </c>
      <c r="C26" s="63" t="s">
        <v>215</v>
      </c>
      <c r="E26" t="s">
        <v>216</v>
      </c>
      <c r="F26">
        <v>1</v>
      </c>
    </row>
    <row r="27" spans="1:23" x14ac:dyDescent="0.25">
      <c r="B27" t="s">
        <v>205</v>
      </c>
      <c r="C27" s="115" t="s">
        <v>336</v>
      </c>
    </row>
    <row r="28" spans="1:23" x14ac:dyDescent="0.25">
      <c r="B28" t="s">
        <v>206</v>
      </c>
      <c r="C28" t="s">
        <v>197</v>
      </c>
    </row>
    <row r="29" spans="1:23" x14ac:dyDescent="0.25">
      <c r="B29" t="s">
        <v>207</v>
      </c>
      <c r="C29" t="s">
        <v>337</v>
      </c>
    </row>
    <row r="30" spans="1:23" x14ac:dyDescent="0.25">
      <c r="B30" t="s">
        <v>212</v>
      </c>
      <c r="C30" t="s">
        <v>303</v>
      </c>
    </row>
    <row r="33" spans="1:23" x14ac:dyDescent="0.25">
      <c r="A33">
        <v>3</v>
      </c>
      <c r="C33" t="s">
        <v>30</v>
      </c>
      <c r="Q33">
        <v>71</v>
      </c>
      <c r="S33" s="146" t="s">
        <v>448</v>
      </c>
    </row>
    <row r="34" spans="1:23" x14ac:dyDescent="0.25">
      <c r="B34" t="s">
        <v>209</v>
      </c>
      <c r="C34" s="63" t="s">
        <v>215</v>
      </c>
      <c r="E34" t="s">
        <v>216</v>
      </c>
      <c r="F34">
        <v>1</v>
      </c>
      <c r="N34" t="s">
        <v>436</v>
      </c>
    </row>
    <row r="35" spans="1:23" x14ac:dyDescent="0.25">
      <c r="B35" t="s">
        <v>205</v>
      </c>
      <c r="C35" s="115" t="s">
        <v>417</v>
      </c>
    </row>
    <row r="36" spans="1:23" x14ac:dyDescent="0.25">
      <c r="B36" t="s">
        <v>206</v>
      </c>
      <c r="C36" t="s">
        <v>416</v>
      </c>
    </row>
    <row r="37" spans="1:23" x14ac:dyDescent="0.25">
      <c r="B37" t="s">
        <v>207</v>
      </c>
      <c r="C37" t="s">
        <v>418</v>
      </c>
    </row>
    <row r="38" spans="1:23" x14ac:dyDescent="0.25">
      <c r="B38" t="s">
        <v>212</v>
      </c>
      <c r="C38" t="s">
        <v>303</v>
      </c>
    </row>
    <row r="41" spans="1:23" x14ac:dyDescent="0.25">
      <c r="A41">
        <v>4</v>
      </c>
      <c r="C41" t="s">
        <v>322</v>
      </c>
      <c r="M41" s="57">
        <v>44703</v>
      </c>
      <c r="N41">
        <v>19.5</v>
      </c>
      <c r="Q41">
        <v>278</v>
      </c>
      <c r="S41" s="146" t="s">
        <v>448</v>
      </c>
      <c r="T41">
        <v>5</v>
      </c>
      <c r="U41" s="145">
        <f>T41*N41</f>
        <v>97.5</v>
      </c>
      <c r="V41" s="145">
        <f>U41/1.19</f>
        <v>81.932773109243698</v>
      </c>
      <c r="W41" s="145">
        <f>U41-V41</f>
        <v>15.567226890756302</v>
      </c>
    </row>
    <row r="42" spans="1:23" x14ac:dyDescent="0.25">
      <c r="B42" t="s">
        <v>209</v>
      </c>
      <c r="C42" s="63" t="s">
        <v>215</v>
      </c>
      <c r="E42" t="s">
        <v>216</v>
      </c>
      <c r="F42">
        <v>1</v>
      </c>
    </row>
    <row r="43" spans="1:23" x14ac:dyDescent="0.25">
      <c r="B43" t="s">
        <v>205</v>
      </c>
      <c r="C43" s="63" t="s">
        <v>439</v>
      </c>
    </row>
    <row r="44" spans="1:23" x14ac:dyDescent="0.25">
      <c r="B44" t="s">
        <v>206</v>
      </c>
      <c r="C44" t="s">
        <v>197</v>
      </c>
    </row>
    <row r="45" spans="1:23" x14ac:dyDescent="0.25">
      <c r="B45" t="s">
        <v>207</v>
      </c>
      <c r="C45" t="s">
        <v>440</v>
      </c>
    </row>
    <row r="46" spans="1:23" x14ac:dyDescent="0.25">
      <c r="B46" t="s">
        <v>212</v>
      </c>
      <c r="C46" t="s">
        <v>303</v>
      </c>
    </row>
    <row r="47" spans="1:23" ht="22.5" customHeight="1" x14ac:dyDescent="0.25"/>
    <row r="48" spans="1:23" ht="114.95" customHeight="1" x14ac:dyDescent="0.25"/>
    <row r="49" spans="17:17" ht="114.95" customHeight="1" x14ac:dyDescent="0.25">
      <c r="Q49">
        <v>1</v>
      </c>
    </row>
    <row r="50" spans="17:17" ht="114.95" customHeight="1" x14ac:dyDescent="0.25"/>
    <row r="51" spans="17:17" ht="114.95" customHeight="1" x14ac:dyDescent="0.25"/>
    <row r="52" spans="17:17" ht="114.95" customHeight="1" x14ac:dyDescent="0.25"/>
    <row r="57" spans="17:17" x14ac:dyDescent="0.25">
      <c r="Q57">
        <v>1</v>
      </c>
    </row>
  </sheetData>
  <hyperlinks>
    <hyperlink ref="C19" r:id="rId1" display="info@dieball.de" xr:uid="{3BADA6FA-82AC-41EE-8A1B-C33E21906A11}"/>
    <hyperlink ref="C18" r:id="rId2" xr:uid="{FF11D64D-5FF5-495F-90ED-2EB541B1BF6A}"/>
    <hyperlink ref="C11" r:id="rId3" xr:uid="{89442A00-11CE-4264-A7EE-AA4E771A030F}"/>
    <hyperlink ref="C6" r:id="rId4" xr:uid="{9C19A557-DDE7-4980-B42C-29BAE00E908E}"/>
    <hyperlink ref="C10" r:id="rId5" xr:uid="{806C9B01-CAF3-446A-A894-C56AB58794AB}"/>
    <hyperlink ref="C27" r:id="rId6" display="info@dieball.de" xr:uid="{6A37E9A7-3652-4790-B3C7-099C8C57DF6C}"/>
    <hyperlink ref="C35" r:id="rId7" display="info@dieball.de" xr:uid="{696E3F4F-B051-4797-BF56-F772F834FE99}"/>
    <hyperlink ref="C43" r:id="rId8" display="mailto:kid-trading@gmx.de" xr:uid="{DBCBB33E-F7E5-4320-AD92-D83AC19D8408}"/>
  </hyperlinks>
  <pageMargins left="0.7" right="0.7" top="0.78740157499999996" bottom="0.78740157499999996"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5EE2E-23F0-4792-989D-02FD7381F38E}">
  <sheetPr codeName="Tabelle8"/>
  <dimension ref="A1:AA14"/>
  <sheetViews>
    <sheetView workbookViewId="0">
      <selection activeCell="A9" sqref="A9:XFD10"/>
    </sheetView>
  </sheetViews>
  <sheetFormatPr baseColWidth="10" defaultRowHeight="15" x14ac:dyDescent="0.25"/>
  <sheetData>
    <row r="1" spans="1:27" x14ac:dyDescent="0.25">
      <c r="A1">
        <v>5</v>
      </c>
      <c r="C1" t="s">
        <v>322</v>
      </c>
      <c r="M1" s="57">
        <v>44664</v>
      </c>
      <c r="N1">
        <v>19.5</v>
      </c>
      <c r="Q1">
        <v>248</v>
      </c>
      <c r="S1" s="146" t="s">
        <v>448</v>
      </c>
      <c r="T1">
        <v>6</v>
      </c>
      <c r="U1" s="145">
        <f>T1*N1</f>
        <v>117</v>
      </c>
      <c r="V1" s="145">
        <f>U1/1.19</f>
        <v>98.319327731092443</v>
      </c>
      <c r="W1" s="145">
        <f>U1-V1</f>
        <v>18.680672268907557</v>
      </c>
      <c r="Z1" t="s">
        <v>450</v>
      </c>
      <c r="AA1" s="57">
        <v>44865</v>
      </c>
    </row>
    <row r="2" spans="1:27" x14ac:dyDescent="0.25">
      <c r="B2" t="s">
        <v>209</v>
      </c>
      <c r="C2" s="63" t="s">
        <v>215</v>
      </c>
      <c r="E2" t="s">
        <v>216</v>
      </c>
      <c r="F2">
        <v>1</v>
      </c>
    </row>
    <row r="3" spans="1:27" x14ac:dyDescent="0.25">
      <c r="B3" t="s">
        <v>205</v>
      </c>
      <c r="C3" s="115" t="s">
        <v>434</v>
      </c>
    </row>
    <row r="4" spans="1:27" x14ac:dyDescent="0.25">
      <c r="B4" t="s">
        <v>206</v>
      </c>
      <c r="C4" t="s">
        <v>197</v>
      </c>
    </row>
    <row r="5" spans="1:27" x14ac:dyDescent="0.25">
      <c r="B5" t="s">
        <v>207</v>
      </c>
      <c r="C5" t="s">
        <v>435</v>
      </c>
    </row>
    <row r="6" spans="1:27" x14ac:dyDescent="0.25">
      <c r="B6" t="s">
        <v>212</v>
      </c>
      <c r="C6" t="s">
        <v>303</v>
      </c>
    </row>
    <row r="9" spans="1:27" x14ac:dyDescent="0.25">
      <c r="A9">
        <v>2</v>
      </c>
      <c r="C9" t="s">
        <v>30</v>
      </c>
      <c r="M9" s="144">
        <v>44348</v>
      </c>
      <c r="N9">
        <v>8</v>
      </c>
      <c r="Q9">
        <v>60</v>
      </c>
      <c r="S9" s="146" t="s">
        <v>448</v>
      </c>
      <c r="T9">
        <v>15</v>
      </c>
      <c r="U9" s="145">
        <f>T9*N9</f>
        <v>120</v>
      </c>
      <c r="V9" s="145">
        <f>U9/1.19</f>
        <v>100.84033613445379</v>
      </c>
      <c r="W9" s="145">
        <f>U9-V9</f>
        <v>19.159663865546207</v>
      </c>
    </row>
    <row r="10" spans="1:27" x14ac:dyDescent="0.25">
      <c r="B10" t="s">
        <v>209</v>
      </c>
      <c r="C10" s="63" t="s">
        <v>215</v>
      </c>
      <c r="E10" t="s">
        <v>216</v>
      </c>
      <c r="F10">
        <v>1</v>
      </c>
    </row>
    <row r="11" spans="1:27" x14ac:dyDescent="0.25">
      <c r="B11" t="s">
        <v>205</v>
      </c>
      <c r="C11" s="115" t="s">
        <v>323</v>
      </c>
    </row>
    <row r="12" spans="1:27" x14ac:dyDescent="0.25">
      <c r="B12" t="s">
        <v>206</v>
      </c>
      <c r="C12" t="s">
        <v>197</v>
      </c>
    </row>
    <row r="13" spans="1:27" x14ac:dyDescent="0.25">
      <c r="B13" t="s">
        <v>207</v>
      </c>
      <c r="C13" t="s">
        <v>324</v>
      </c>
    </row>
    <row r="14" spans="1:27" x14ac:dyDescent="0.25">
      <c r="B14" t="s">
        <v>212</v>
      </c>
      <c r="C14" t="s">
        <v>303</v>
      </c>
    </row>
  </sheetData>
  <hyperlinks>
    <hyperlink ref="C3" r:id="rId1" display="info@dieball.de" xr:uid="{8ECE303D-FA21-4699-8F4F-A0D34CE9B643}"/>
    <hyperlink ref="C11" r:id="rId2" display="info@dieball.de" xr:uid="{E8D80153-631B-4F85-852B-D8A0A90E0AEB}"/>
  </hyperlinks>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61877B-4400-4B87-B07E-112606CC6219}">
  <sheetPr codeName="Tabelle19">
    <pageSetUpPr fitToPage="1"/>
  </sheetPr>
  <dimension ref="A1:V200"/>
  <sheetViews>
    <sheetView view="pageBreakPreview" topLeftCell="O1" zoomScale="60" zoomScaleNormal="70" workbookViewId="0">
      <selection activeCell="Y1" sqref="Y1"/>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6" customWidth="1"/>
    <col min="17" max="17" width="17.140625" customWidth="1"/>
  </cols>
  <sheetData>
    <row r="1" spans="1:22" ht="65.25" customHeight="1" x14ac:dyDescent="0.25">
      <c r="A1" s="169" t="s">
        <v>42</v>
      </c>
      <c r="B1" s="170"/>
      <c r="C1" s="170"/>
      <c r="D1" s="170"/>
      <c r="E1" s="170"/>
      <c r="F1" s="170"/>
      <c r="G1" s="171">
        <f>Ueberhaenge!G1</f>
        <v>45191</v>
      </c>
      <c r="H1" s="172"/>
      <c r="I1" s="54"/>
    </row>
    <row r="2" spans="1:22" x14ac:dyDescent="0.25">
      <c r="A2" s="52"/>
      <c r="B2" s="45"/>
      <c r="C2" s="45"/>
      <c r="D2" s="45"/>
      <c r="E2" s="45"/>
      <c r="F2" s="45"/>
      <c r="G2" s="45"/>
      <c r="H2" s="45"/>
      <c r="I2" s="45"/>
    </row>
    <row r="3" spans="1:22" ht="18.75" x14ac:dyDescent="0.3">
      <c r="A3" s="25" t="s">
        <v>35</v>
      </c>
      <c r="C3" s="27">
        <f>Ueberhaenge!G2</f>
        <v>28</v>
      </c>
      <c r="D3" s="45"/>
      <c r="E3" s="53" t="s">
        <v>40</v>
      </c>
      <c r="F3" s="30">
        <v>0.5</v>
      </c>
      <c r="G3" s="45"/>
      <c r="I3" s="1"/>
    </row>
    <row r="4" spans="1:22" x14ac:dyDescent="0.25">
      <c r="A4" s="21"/>
      <c r="B4" s="2"/>
      <c r="C4" s="2"/>
      <c r="D4" s="2"/>
      <c r="E4" s="2"/>
      <c r="F4" s="2"/>
      <c r="G4" s="2"/>
      <c r="H4" s="2"/>
      <c r="I4" s="45"/>
      <c r="J4" s="2"/>
      <c r="K4" s="2"/>
      <c r="L4" s="2"/>
      <c r="M4" s="2"/>
      <c r="N4" s="2"/>
      <c r="O4" s="2"/>
      <c r="P4" s="2"/>
      <c r="Q4" s="2"/>
      <c r="R4" s="2"/>
      <c r="S4" s="2"/>
    </row>
    <row r="5" spans="1:22" ht="5.25" customHeight="1" x14ac:dyDescent="0.25">
      <c r="A5" s="21"/>
      <c r="B5" s="2"/>
      <c r="C5" s="2"/>
      <c r="D5" s="2"/>
      <c r="E5" s="2"/>
      <c r="F5" s="2"/>
      <c r="G5" s="2"/>
      <c r="H5" s="2"/>
      <c r="I5" s="2"/>
      <c r="J5" s="2"/>
      <c r="K5" s="2"/>
      <c r="L5" s="2"/>
      <c r="M5" s="2"/>
      <c r="N5" s="2"/>
      <c r="O5" s="2"/>
      <c r="P5" s="2"/>
      <c r="Q5" s="2"/>
      <c r="R5" s="2"/>
      <c r="S5" s="2"/>
    </row>
    <row r="6" spans="1:22" ht="50.25" customHeight="1" thickBot="1" x14ac:dyDescent="0.3">
      <c r="A6" s="173" t="s">
        <v>41</v>
      </c>
      <c r="B6" s="174"/>
      <c r="C6" s="174"/>
      <c r="D6" s="174"/>
      <c r="E6" s="174"/>
      <c r="F6" s="174"/>
      <c r="G6" s="174"/>
      <c r="H6" s="174"/>
      <c r="I6" s="174"/>
      <c r="J6" s="2"/>
      <c r="K6" s="2"/>
      <c r="L6" s="2"/>
      <c r="M6" s="2"/>
      <c r="N6" s="180" t="s">
        <v>41</v>
      </c>
      <c r="O6" s="180"/>
      <c r="P6" s="180"/>
      <c r="Q6" s="180"/>
      <c r="R6" s="2"/>
      <c r="S6" s="2"/>
    </row>
    <row r="7" spans="1:22" ht="32.25" customHeight="1" thickBot="1" x14ac:dyDescent="0.55000000000000004">
      <c r="A7" s="177" t="s">
        <v>3</v>
      </c>
      <c r="B7" s="175" t="str">
        <f xml:space="preserve"> "Front: " &amp; Ueberhaenge!D8</f>
        <v>Front: 2023-10</v>
      </c>
      <c r="C7" s="175"/>
      <c r="D7" s="175"/>
      <c r="E7" s="26"/>
      <c r="F7" s="26"/>
      <c r="G7" s="26"/>
      <c r="H7" s="45"/>
      <c r="J7" s="2"/>
      <c r="K7" s="2"/>
      <c r="L7" s="2"/>
      <c r="M7" s="2"/>
      <c r="N7" s="180"/>
      <c r="O7" s="180"/>
      <c r="P7" s="180"/>
      <c r="Q7" s="180"/>
      <c r="R7" s="51"/>
      <c r="S7" s="51"/>
      <c r="T7" s="50"/>
      <c r="U7" s="50"/>
      <c r="V7" s="50"/>
    </row>
    <row r="8" spans="1:22" ht="21.75" thickBot="1" x14ac:dyDescent="0.4">
      <c r="A8" s="178"/>
      <c r="B8" s="176"/>
      <c r="C8" s="176"/>
      <c r="D8" s="176"/>
      <c r="E8" s="22"/>
      <c r="I8" s="2"/>
      <c r="J8" s="2"/>
      <c r="K8" s="2"/>
      <c r="L8" s="2"/>
      <c r="M8" s="2"/>
      <c r="N8" s="48"/>
      <c r="O8" s="166" t="str">
        <f xml:space="preserve"> "Summe: " &amp; Ueberhaenge!D8 &amp; " bis " &amp; Ueberhaenge!I8</f>
        <v>Summe: 2023-10 bis -</v>
      </c>
      <c r="P8" s="167"/>
      <c r="Q8" s="168"/>
      <c r="R8" s="2"/>
      <c r="S8" s="2"/>
    </row>
    <row r="9" spans="1:22" ht="19.5" thickBot="1" x14ac:dyDescent="0.35">
      <c r="A9" s="179"/>
      <c r="B9" s="47" t="s">
        <v>34</v>
      </c>
      <c r="C9" s="46">
        <f>Ueberhaenge!G5</f>
        <v>45191</v>
      </c>
      <c r="D9" s="46">
        <f>IF(WEEKDAY(C9,2)=1,C9-3,C9-1)</f>
        <v>45190</v>
      </c>
      <c r="E9" s="22"/>
      <c r="I9" s="2"/>
      <c r="J9" s="2"/>
      <c r="K9" s="2"/>
      <c r="L9" s="2"/>
      <c r="M9" s="2"/>
      <c r="N9" s="49" t="s">
        <v>3</v>
      </c>
      <c r="O9" s="24" t="s">
        <v>34</v>
      </c>
      <c r="P9" s="23">
        <f>C9</f>
        <v>45191</v>
      </c>
      <c r="Q9" s="23">
        <f>D9</f>
        <v>45190</v>
      </c>
      <c r="R9" s="2"/>
      <c r="S9" s="2"/>
    </row>
    <row r="10" spans="1:22" ht="18.75" x14ac:dyDescent="0.3">
      <c r="A10" s="31">
        <v>17000</v>
      </c>
      <c r="B10" s="32">
        <v>0</v>
      </c>
      <c r="C10" s="33">
        <v>-115.4</v>
      </c>
      <c r="D10" s="33">
        <v>-115.4</v>
      </c>
      <c r="E10" s="2"/>
      <c r="F10" s="2"/>
      <c r="G10" s="2"/>
      <c r="H10" s="2"/>
      <c r="I10" s="2"/>
      <c r="J10" s="2"/>
      <c r="K10" s="2"/>
      <c r="L10" s="2"/>
      <c r="M10" s="2"/>
      <c r="N10" s="31">
        <v>17000</v>
      </c>
      <c r="O10" s="35">
        <v>-1.5</v>
      </c>
      <c r="P10" s="36">
        <v>-145.70000000000002</v>
      </c>
      <c r="Q10" s="37">
        <v>-144.20000000000002</v>
      </c>
      <c r="R10" s="2"/>
      <c r="S10" s="2"/>
      <c r="T10" s="25">
        <v>-144.20000000000002</v>
      </c>
    </row>
    <row r="11" spans="1:22" ht="18.75" x14ac:dyDescent="0.3">
      <c r="A11" s="31">
        <v>16950</v>
      </c>
      <c r="B11" s="35">
        <v>0</v>
      </c>
      <c r="C11" s="36">
        <v>-23.900000000000002</v>
      </c>
      <c r="D11" s="36">
        <v>-23.900000000000002</v>
      </c>
      <c r="E11" s="2"/>
      <c r="F11" s="2"/>
      <c r="G11" s="2"/>
      <c r="H11" s="2"/>
      <c r="I11" s="2"/>
      <c r="J11" s="2"/>
      <c r="K11" s="2"/>
      <c r="L11" s="2"/>
      <c r="M11" s="2"/>
      <c r="N11" s="31">
        <v>16950</v>
      </c>
      <c r="O11" s="35">
        <v>0.29999999999999716</v>
      </c>
      <c r="P11" s="36">
        <v>-42.900000000000006</v>
      </c>
      <c r="Q11" s="37">
        <v>-43.2</v>
      </c>
      <c r="R11" s="2"/>
      <c r="S11" s="2"/>
      <c r="T11" s="25">
        <v>-43.2</v>
      </c>
    </row>
    <row r="12" spans="1:22" ht="18.75" x14ac:dyDescent="0.3">
      <c r="A12" s="31">
        <v>16900</v>
      </c>
      <c r="B12" s="35">
        <v>-0.20000000000000284</v>
      </c>
      <c r="C12" s="36">
        <v>-119.30000000000001</v>
      </c>
      <c r="D12" s="36">
        <v>-119.10000000000001</v>
      </c>
      <c r="E12" s="2"/>
      <c r="F12" s="2"/>
      <c r="G12" s="2"/>
      <c r="H12" s="2"/>
      <c r="I12" s="2"/>
      <c r="J12" s="2"/>
      <c r="K12" s="2"/>
      <c r="L12" s="2"/>
      <c r="M12" s="2"/>
      <c r="N12" s="31">
        <v>16900</v>
      </c>
      <c r="O12" s="35">
        <v>-2.8000000000000114</v>
      </c>
      <c r="P12" s="36">
        <v>-167.10000000000002</v>
      </c>
      <c r="Q12" s="37">
        <v>-164.3</v>
      </c>
      <c r="R12" s="2"/>
      <c r="S12" s="2"/>
      <c r="T12" s="25">
        <v>-164.3</v>
      </c>
    </row>
    <row r="13" spans="1:22" ht="18.75" x14ac:dyDescent="0.3">
      <c r="A13" s="31">
        <v>16850</v>
      </c>
      <c r="B13" s="35">
        <v>0</v>
      </c>
      <c r="C13" s="36">
        <v>-9.6000000000000014</v>
      </c>
      <c r="D13" s="36">
        <v>-9.6000000000000014</v>
      </c>
      <c r="E13" s="2"/>
      <c r="F13" s="2"/>
      <c r="G13" s="2"/>
      <c r="H13" s="2"/>
      <c r="I13" s="2"/>
      <c r="J13" s="2"/>
      <c r="K13" s="2"/>
      <c r="L13" s="2"/>
      <c r="M13" s="2"/>
      <c r="N13" s="31">
        <v>16850</v>
      </c>
      <c r="O13" s="35">
        <v>0</v>
      </c>
      <c r="P13" s="36">
        <v>-23.6</v>
      </c>
      <c r="Q13" s="37">
        <v>-23.6</v>
      </c>
      <c r="R13" s="2"/>
      <c r="S13" s="2"/>
      <c r="T13" s="25">
        <v>-23.6</v>
      </c>
    </row>
    <row r="14" spans="1:22" ht="18.75" x14ac:dyDescent="0.3">
      <c r="A14" s="31">
        <v>16800</v>
      </c>
      <c r="B14" s="35">
        <v>-0.80000000000006821</v>
      </c>
      <c r="C14" s="36">
        <v>-861.30000000000007</v>
      </c>
      <c r="D14" s="36">
        <v>-860.5</v>
      </c>
      <c r="E14" s="2"/>
      <c r="F14" s="2"/>
      <c r="G14" s="2"/>
      <c r="H14" s="2"/>
      <c r="I14" s="2"/>
      <c r="J14" s="2"/>
      <c r="K14" s="2"/>
      <c r="L14" s="2"/>
      <c r="M14" s="2"/>
      <c r="N14" s="31">
        <v>16800</v>
      </c>
      <c r="O14" s="35">
        <v>-4.8999999999999773</v>
      </c>
      <c r="P14" s="36">
        <v>-897.7</v>
      </c>
      <c r="Q14" s="37">
        <v>-892.80000000000007</v>
      </c>
      <c r="R14" s="2"/>
      <c r="S14" s="2"/>
      <c r="T14" s="25">
        <v>-892.80000000000007</v>
      </c>
    </row>
    <row r="15" spans="1:22" ht="18.75" x14ac:dyDescent="0.3">
      <c r="A15" s="31">
        <v>16750</v>
      </c>
      <c r="B15" s="35">
        <v>-0.10000000000000142</v>
      </c>
      <c r="C15" s="36">
        <v>-46.6</v>
      </c>
      <c r="D15" s="36">
        <v>-46.5</v>
      </c>
      <c r="E15" s="2"/>
      <c r="F15" s="2"/>
      <c r="G15" s="2"/>
      <c r="H15" s="2"/>
      <c r="I15" s="2"/>
      <c r="J15" s="2"/>
      <c r="K15" s="2"/>
      <c r="L15" s="2"/>
      <c r="M15" s="2"/>
      <c r="N15" s="31">
        <v>16750</v>
      </c>
      <c r="O15" s="35">
        <v>-0.29999999999999716</v>
      </c>
      <c r="P15" s="36">
        <v>-101.7</v>
      </c>
      <c r="Q15" s="37">
        <v>-101.4</v>
      </c>
      <c r="R15" s="2"/>
      <c r="S15" s="2"/>
      <c r="T15" s="25">
        <v>-101.4</v>
      </c>
    </row>
    <row r="16" spans="1:22" ht="18.75" x14ac:dyDescent="0.3">
      <c r="A16" s="31">
        <v>16700</v>
      </c>
      <c r="B16" s="35">
        <v>0</v>
      </c>
      <c r="C16" s="36">
        <v>-102.80000000000001</v>
      </c>
      <c r="D16" s="36">
        <v>-102.80000000000001</v>
      </c>
      <c r="E16" s="2"/>
      <c r="F16" s="2"/>
      <c r="G16" s="2"/>
      <c r="H16" s="2"/>
      <c r="I16" s="2"/>
      <c r="J16" s="2"/>
      <c r="K16" s="2"/>
      <c r="L16" s="2"/>
      <c r="M16" s="2"/>
      <c r="N16" s="31">
        <v>16700</v>
      </c>
      <c r="O16" s="35">
        <v>0</v>
      </c>
      <c r="P16" s="36">
        <v>-138.1</v>
      </c>
      <c r="Q16" s="37">
        <v>-138.1</v>
      </c>
      <c r="R16" s="2"/>
      <c r="S16" s="2"/>
      <c r="T16" s="25">
        <v>-138.1</v>
      </c>
    </row>
    <row r="17" spans="1:20" ht="18.75" x14ac:dyDescent="0.3">
      <c r="A17" s="31">
        <v>16650</v>
      </c>
      <c r="B17" s="35">
        <v>4</v>
      </c>
      <c r="C17" s="36">
        <v>-24</v>
      </c>
      <c r="D17" s="36">
        <v>-28</v>
      </c>
      <c r="E17" s="2"/>
      <c r="F17" s="2"/>
      <c r="G17" s="2"/>
      <c r="H17" s="2"/>
      <c r="I17" s="2"/>
      <c r="J17" s="2"/>
      <c r="K17" s="2"/>
      <c r="L17" s="2"/>
      <c r="M17" s="2"/>
      <c r="N17" s="31">
        <v>16650</v>
      </c>
      <c r="O17" s="35">
        <v>2.6999999999999993</v>
      </c>
      <c r="P17" s="36">
        <v>-29.900000000000002</v>
      </c>
      <c r="Q17" s="37">
        <v>-32.6</v>
      </c>
      <c r="R17" s="2"/>
      <c r="S17" s="2"/>
      <c r="T17" s="25">
        <v>-32.6</v>
      </c>
    </row>
    <row r="18" spans="1:20" ht="18.75" x14ac:dyDescent="0.3">
      <c r="A18" s="31">
        <v>16600</v>
      </c>
      <c r="B18" s="35">
        <v>0.30000000000001137</v>
      </c>
      <c r="C18" s="36">
        <v>-194.5</v>
      </c>
      <c r="D18" s="36">
        <v>-194.8</v>
      </c>
      <c r="E18" s="2"/>
      <c r="F18" s="2"/>
      <c r="G18" s="2"/>
      <c r="H18" s="2"/>
      <c r="I18" s="2"/>
      <c r="J18" s="2"/>
      <c r="K18" s="2"/>
      <c r="L18" s="2"/>
      <c r="M18" s="2"/>
      <c r="N18" s="31">
        <v>16600</v>
      </c>
      <c r="O18" s="35">
        <v>-1.5</v>
      </c>
      <c r="P18" s="36">
        <v>-211.8</v>
      </c>
      <c r="Q18" s="37">
        <v>-210.3</v>
      </c>
      <c r="R18" s="2"/>
      <c r="S18" s="2"/>
      <c r="T18" s="25">
        <v>-210.3</v>
      </c>
    </row>
    <row r="19" spans="1:20" ht="18.75" x14ac:dyDescent="0.3">
      <c r="A19" s="31">
        <v>16550</v>
      </c>
      <c r="B19" s="35">
        <v>0</v>
      </c>
      <c r="C19" s="36">
        <v>-39.800000000000004</v>
      </c>
      <c r="D19" s="36">
        <v>-39.800000000000004</v>
      </c>
      <c r="E19" s="2"/>
      <c r="F19" s="2"/>
      <c r="G19" s="2"/>
      <c r="H19" s="2"/>
      <c r="I19" s="2"/>
      <c r="J19" s="2"/>
      <c r="K19" s="2"/>
      <c r="L19" s="2"/>
      <c r="M19" s="2"/>
      <c r="N19" s="31">
        <v>16550</v>
      </c>
      <c r="O19" s="35">
        <v>1.8999999999999986</v>
      </c>
      <c r="P19" s="36">
        <v>-61.300000000000004</v>
      </c>
      <c r="Q19" s="37">
        <v>-63.2</v>
      </c>
      <c r="R19" s="2"/>
      <c r="S19" s="2"/>
      <c r="T19" s="25">
        <v>-63.2</v>
      </c>
    </row>
    <row r="20" spans="1:20" ht="18.75" x14ac:dyDescent="0.3">
      <c r="A20" s="31">
        <v>16500</v>
      </c>
      <c r="B20" s="35">
        <v>-15.899999999999864</v>
      </c>
      <c r="C20" s="36">
        <v>-1942.7</v>
      </c>
      <c r="D20" s="36">
        <v>-1926.8000000000002</v>
      </c>
      <c r="E20" s="2"/>
      <c r="F20" s="2"/>
      <c r="G20" s="2"/>
      <c r="H20" s="2"/>
      <c r="I20" s="2"/>
      <c r="J20" s="2"/>
      <c r="K20" s="2"/>
      <c r="L20" s="2"/>
      <c r="M20" s="2"/>
      <c r="N20" s="31">
        <v>16500</v>
      </c>
      <c r="O20" s="35">
        <v>-15.900000000000091</v>
      </c>
      <c r="P20" s="36">
        <v>-1983.3000000000002</v>
      </c>
      <c r="Q20" s="37">
        <v>-1967.4</v>
      </c>
      <c r="R20" s="2"/>
      <c r="S20" s="2"/>
      <c r="T20" s="25">
        <v>-1967.4</v>
      </c>
    </row>
    <row r="21" spans="1:20" ht="18.75" x14ac:dyDescent="0.3">
      <c r="A21" s="31">
        <v>16450</v>
      </c>
      <c r="B21" s="35">
        <v>0.20000000000000284</v>
      </c>
      <c r="C21" s="36">
        <v>-48.1</v>
      </c>
      <c r="D21" s="36">
        <v>-48.300000000000004</v>
      </c>
      <c r="E21" s="2"/>
      <c r="F21" s="2"/>
      <c r="G21" s="2"/>
      <c r="H21" s="2"/>
      <c r="I21" s="2"/>
      <c r="J21" s="2"/>
      <c r="K21" s="2"/>
      <c r="L21" s="2"/>
      <c r="M21" s="2"/>
      <c r="N21" s="31">
        <v>16450</v>
      </c>
      <c r="O21" s="35">
        <v>-0.79999999999999716</v>
      </c>
      <c r="P21" s="36">
        <v>-54.5</v>
      </c>
      <c r="Q21" s="37">
        <v>-53.7</v>
      </c>
      <c r="R21" s="2"/>
      <c r="S21" s="2"/>
      <c r="T21" s="25">
        <v>-53.7</v>
      </c>
    </row>
    <row r="22" spans="1:20" ht="18.75" x14ac:dyDescent="0.3">
      <c r="A22" s="31">
        <v>16400</v>
      </c>
      <c r="B22" s="35">
        <v>-3.7000000000000455</v>
      </c>
      <c r="C22" s="36">
        <v>-612.30000000000007</v>
      </c>
      <c r="D22" s="36">
        <v>-608.6</v>
      </c>
      <c r="E22" s="2"/>
      <c r="F22" s="2"/>
      <c r="G22" s="2"/>
      <c r="H22" s="2"/>
      <c r="I22" s="2"/>
      <c r="J22" s="2"/>
      <c r="K22" s="2"/>
      <c r="L22" s="2"/>
      <c r="M22" s="2"/>
      <c r="N22" s="31">
        <v>16400</v>
      </c>
      <c r="O22" s="35">
        <v>-3.5</v>
      </c>
      <c r="P22" s="36">
        <v>-631.6</v>
      </c>
      <c r="Q22" s="37">
        <v>-628.1</v>
      </c>
      <c r="R22" s="2"/>
      <c r="S22" s="2"/>
      <c r="T22" s="25">
        <v>-628.1</v>
      </c>
    </row>
    <row r="23" spans="1:20" ht="18.75" x14ac:dyDescent="0.3">
      <c r="A23" s="31">
        <v>16350</v>
      </c>
      <c r="B23" s="35">
        <v>5.1000000000000014</v>
      </c>
      <c r="C23" s="36">
        <v>-39.300000000000004</v>
      </c>
      <c r="D23" s="36">
        <v>-44.400000000000006</v>
      </c>
      <c r="E23" s="2"/>
      <c r="F23" s="2"/>
      <c r="G23" s="2"/>
      <c r="H23" s="2"/>
      <c r="I23" s="2"/>
      <c r="J23" s="2"/>
      <c r="K23" s="2"/>
      <c r="L23" s="2"/>
      <c r="M23" s="2"/>
      <c r="N23" s="31">
        <v>16350</v>
      </c>
      <c r="O23" s="35">
        <v>5</v>
      </c>
      <c r="P23" s="36">
        <v>-49.6</v>
      </c>
      <c r="Q23" s="37">
        <v>-54.6</v>
      </c>
      <c r="R23" s="2"/>
      <c r="S23" s="2"/>
      <c r="T23" s="25">
        <v>-54.6</v>
      </c>
    </row>
    <row r="24" spans="1:20" ht="18.75" x14ac:dyDescent="0.3">
      <c r="A24" s="31">
        <v>16300</v>
      </c>
      <c r="B24" s="35">
        <v>0.60000000000002274</v>
      </c>
      <c r="C24" s="36">
        <v>-280.5</v>
      </c>
      <c r="D24" s="36">
        <v>-281.10000000000002</v>
      </c>
      <c r="E24" s="2"/>
      <c r="F24" s="2"/>
      <c r="G24" s="2"/>
      <c r="H24" s="2"/>
      <c r="I24" s="2"/>
      <c r="J24" s="2"/>
      <c r="K24" s="2"/>
      <c r="L24" s="2"/>
      <c r="M24" s="2"/>
      <c r="N24" s="31">
        <v>16300</v>
      </c>
      <c r="O24" s="35">
        <v>-52.099999999999966</v>
      </c>
      <c r="P24" s="36">
        <v>-346.5</v>
      </c>
      <c r="Q24" s="37">
        <v>-294.40000000000003</v>
      </c>
      <c r="R24" s="2"/>
      <c r="S24" s="2"/>
      <c r="T24" s="25">
        <v>-294.40000000000003</v>
      </c>
    </row>
    <row r="25" spans="1:20" ht="18.75" x14ac:dyDescent="0.3">
      <c r="A25" s="31">
        <v>16250</v>
      </c>
      <c r="B25" s="35">
        <v>-0.80000000000001137</v>
      </c>
      <c r="C25" s="36">
        <v>-104.30000000000001</v>
      </c>
      <c r="D25" s="36">
        <v>-103.5</v>
      </c>
      <c r="E25" s="2"/>
      <c r="F25" s="2"/>
      <c r="G25" s="2"/>
      <c r="H25" s="2"/>
      <c r="I25" s="2"/>
      <c r="J25" s="2"/>
      <c r="K25" s="2"/>
      <c r="L25" s="2"/>
      <c r="M25" s="2"/>
      <c r="N25" s="31">
        <v>16250</v>
      </c>
      <c r="O25" s="35">
        <v>-2.5</v>
      </c>
      <c r="P25" s="36">
        <v>-107.5</v>
      </c>
      <c r="Q25" s="37">
        <v>-105</v>
      </c>
      <c r="R25" s="2"/>
      <c r="S25" s="2"/>
      <c r="T25" s="25">
        <v>-105</v>
      </c>
    </row>
    <row r="26" spans="1:20" ht="18.75" x14ac:dyDescent="0.3">
      <c r="A26" s="31">
        <v>16200</v>
      </c>
      <c r="B26" s="35">
        <v>-9.1999999999999886</v>
      </c>
      <c r="C26" s="36">
        <v>-265.5</v>
      </c>
      <c r="D26" s="36">
        <v>-256.3</v>
      </c>
      <c r="E26" s="2"/>
      <c r="F26" s="2"/>
      <c r="G26" s="2"/>
      <c r="H26" s="2"/>
      <c r="I26" s="2"/>
      <c r="J26" s="2"/>
      <c r="K26" s="2"/>
      <c r="L26" s="2"/>
      <c r="M26" s="2"/>
      <c r="N26" s="31">
        <v>16200</v>
      </c>
      <c r="O26" s="35">
        <v>-12</v>
      </c>
      <c r="P26" s="36">
        <v>-276</v>
      </c>
      <c r="Q26" s="37">
        <v>-264</v>
      </c>
      <c r="R26" s="2"/>
      <c r="S26" s="2"/>
      <c r="T26" s="25">
        <v>-264</v>
      </c>
    </row>
    <row r="27" spans="1:20" ht="18.75" x14ac:dyDescent="0.3">
      <c r="A27" s="31">
        <v>16150</v>
      </c>
      <c r="B27" s="35">
        <v>-3.3999999999999986</v>
      </c>
      <c r="C27" s="36">
        <v>31</v>
      </c>
      <c r="D27" s="36">
        <v>34.4</v>
      </c>
      <c r="E27" s="2"/>
      <c r="F27" s="2"/>
      <c r="G27" s="2"/>
      <c r="H27" s="2"/>
      <c r="I27" s="2"/>
      <c r="J27" s="2"/>
      <c r="K27" s="2"/>
      <c r="L27" s="2"/>
      <c r="M27" s="2"/>
      <c r="N27" s="31">
        <v>16150</v>
      </c>
      <c r="O27" s="35">
        <v>-16.800000000000004</v>
      </c>
      <c r="P27" s="36">
        <v>22.1</v>
      </c>
      <c r="Q27" s="37">
        <v>38.900000000000006</v>
      </c>
      <c r="R27" s="2"/>
      <c r="S27" s="2"/>
      <c r="T27" s="25">
        <v>38.900000000000006</v>
      </c>
    </row>
    <row r="28" spans="1:20" ht="18.75" x14ac:dyDescent="0.3">
      <c r="A28" s="31">
        <v>16100</v>
      </c>
      <c r="B28" s="35">
        <v>1.7000000000000028</v>
      </c>
      <c r="C28" s="36">
        <v>-62.5</v>
      </c>
      <c r="D28" s="36">
        <v>-64.2</v>
      </c>
      <c r="E28" s="2"/>
      <c r="F28" s="2"/>
      <c r="G28" s="2"/>
      <c r="H28" s="2"/>
      <c r="I28" s="2"/>
      <c r="J28" s="2"/>
      <c r="K28" s="2"/>
      <c r="L28" s="2"/>
      <c r="M28" s="2"/>
      <c r="N28" s="31">
        <v>16100</v>
      </c>
      <c r="O28" s="35">
        <v>0.40000000000000568</v>
      </c>
      <c r="P28" s="36">
        <v>-75.2</v>
      </c>
      <c r="Q28" s="37">
        <v>-75.600000000000009</v>
      </c>
      <c r="R28" s="2"/>
      <c r="S28" s="2"/>
      <c r="T28" s="25">
        <v>-75.600000000000009</v>
      </c>
    </row>
    <row r="29" spans="1:20" ht="18.75" x14ac:dyDescent="0.3">
      <c r="A29" s="31">
        <v>16050</v>
      </c>
      <c r="B29" s="35">
        <v>-4.5</v>
      </c>
      <c r="C29" s="36">
        <v>-53.300000000000004</v>
      </c>
      <c r="D29" s="36">
        <v>-48.800000000000004</v>
      </c>
      <c r="E29" s="2"/>
      <c r="F29" s="2"/>
      <c r="G29" s="2"/>
      <c r="H29" s="2"/>
      <c r="I29" s="2"/>
      <c r="J29" s="2"/>
      <c r="K29" s="2"/>
      <c r="L29" s="2"/>
      <c r="M29" s="2"/>
      <c r="N29" s="31">
        <v>16050</v>
      </c>
      <c r="O29" s="35">
        <v>-5</v>
      </c>
      <c r="P29" s="36">
        <v>-42.2</v>
      </c>
      <c r="Q29" s="37">
        <v>-37.200000000000003</v>
      </c>
      <c r="R29" s="2"/>
      <c r="S29" s="2"/>
      <c r="T29" s="25">
        <v>-37.200000000000003</v>
      </c>
    </row>
    <row r="30" spans="1:20" ht="18.75" x14ac:dyDescent="0.3">
      <c r="A30" s="31">
        <v>16000</v>
      </c>
      <c r="B30" s="35">
        <v>75.8</v>
      </c>
      <c r="C30" s="36">
        <v>156.4</v>
      </c>
      <c r="D30" s="36">
        <v>80.600000000000009</v>
      </c>
      <c r="E30" s="2"/>
      <c r="F30" s="2"/>
      <c r="G30" s="2"/>
      <c r="H30" s="2"/>
      <c r="I30" s="2"/>
      <c r="J30" s="2"/>
      <c r="K30" s="2"/>
      <c r="L30" s="2"/>
      <c r="M30" s="2"/>
      <c r="N30" s="31">
        <v>16000</v>
      </c>
      <c r="O30" s="35">
        <v>80.400000000000006</v>
      </c>
      <c r="P30" s="36">
        <v>144.30000000000001</v>
      </c>
      <c r="Q30" s="37">
        <v>63.900000000000006</v>
      </c>
      <c r="R30" s="2"/>
      <c r="S30" s="2"/>
      <c r="T30" s="25">
        <v>63.900000000000006</v>
      </c>
    </row>
    <row r="31" spans="1:20" ht="18.75" x14ac:dyDescent="0.3">
      <c r="A31" s="31">
        <v>15950</v>
      </c>
      <c r="B31" s="35">
        <v>-0.5</v>
      </c>
      <c r="C31" s="36">
        <v>33.700000000000003</v>
      </c>
      <c r="D31" s="36">
        <v>34.200000000000003</v>
      </c>
      <c r="E31" s="2"/>
      <c r="F31" s="2"/>
      <c r="G31" s="2"/>
      <c r="H31" s="2"/>
      <c r="I31" s="2"/>
      <c r="J31" s="2"/>
      <c r="K31" s="2"/>
      <c r="L31" s="2"/>
      <c r="M31" s="2"/>
      <c r="N31" s="31">
        <v>15950</v>
      </c>
      <c r="O31" s="35">
        <v>-0.5</v>
      </c>
      <c r="P31" s="36">
        <v>10.100000000000001</v>
      </c>
      <c r="Q31" s="37">
        <v>10.600000000000001</v>
      </c>
      <c r="R31" s="2"/>
      <c r="S31" s="2"/>
      <c r="T31" s="25">
        <v>10.600000000000001</v>
      </c>
    </row>
    <row r="32" spans="1:20" ht="18.75" x14ac:dyDescent="0.3">
      <c r="A32" s="31">
        <v>15900</v>
      </c>
      <c r="B32" s="35">
        <v>-4.7000000000000171</v>
      </c>
      <c r="C32" s="36">
        <v>191.9</v>
      </c>
      <c r="D32" s="36">
        <v>196.60000000000002</v>
      </c>
      <c r="E32" s="2"/>
      <c r="F32" s="2"/>
      <c r="G32" s="2"/>
      <c r="H32" s="2"/>
      <c r="I32" s="2"/>
      <c r="J32" s="2"/>
      <c r="K32" s="2"/>
      <c r="L32" s="2"/>
      <c r="M32" s="2"/>
      <c r="N32" s="31">
        <v>15900</v>
      </c>
      <c r="O32" s="35">
        <v>-4.7000000000000171</v>
      </c>
      <c r="P32" s="36">
        <v>170.9</v>
      </c>
      <c r="Q32" s="37">
        <v>175.60000000000002</v>
      </c>
      <c r="R32" s="2"/>
      <c r="S32" s="2"/>
      <c r="T32" s="25">
        <v>175.60000000000002</v>
      </c>
    </row>
    <row r="33" spans="1:20" ht="18.75" x14ac:dyDescent="0.3">
      <c r="A33" s="31">
        <v>15850</v>
      </c>
      <c r="B33" s="35">
        <v>-5.6999999999999886</v>
      </c>
      <c r="C33" s="36">
        <v>143.4</v>
      </c>
      <c r="D33" s="36">
        <v>149.1</v>
      </c>
      <c r="E33" s="2"/>
      <c r="F33" s="2"/>
      <c r="G33" s="2"/>
      <c r="H33" s="2"/>
      <c r="I33" s="2"/>
      <c r="J33" s="2"/>
      <c r="K33" s="2"/>
      <c r="L33" s="2"/>
      <c r="M33" s="2"/>
      <c r="N33" s="31">
        <v>15850</v>
      </c>
      <c r="O33" s="35">
        <v>-10.5</v>
      </c>
      <c r="P33" s="36">
        <v>170.70000000000002</v>
      </c>
      <c r="Q33" s="37">
        <v>181.20000000000002</v>
      </c>
      <c r="R33" s="2"/>
      <c r="S33" s="2"/>
      <c r="T33" s="25">
        <v>181.20000000000002</v>
      </c>
    </row>
    <row r="34" spans="1:20" ht="18.75" x14ac:dyDescent="0.3">
      <c r="A34" s="31">
        <v>15800</v>
      </c>
      <c r="B34" s="35">
        <v>9.2000000000000028</v>
      </c>
      <c r="C34" s="36">
        <v>123.7</v>
      </c>
      <c r="D34" s="36">
        <v>114.5</v>
      </c>
      <c r="E34" s="2"/>
      <c r="F34" s="2"/>
      <c r="G34" s="2"/>
      <c r="H34" s="2"/>
      <c r="I34" s="2"/>
      <c r="J34" s="2"/>
      <c r="K34" s="2"/>
      <c r="L34" s="2"/>
      <c r="M34" s="2"/>
      <c r="N34" s="31">
        <v>15800</v>
      </c>
      <c r="O34" s="35">
        <v>7.5</v>
      </c>
      <c r="P34" s="36">
        <v>244.10000000000002</v>
      </c>
      <c r="Q34" s="37">
        <v>236.60000000000002</v>
      </c>
      <c r="R34" s="2"/>
      <c r="S34" s="2"/>
      <c r="T34" s="25">
        <v>236.60000000000002</v>
      </c>
    </row>
    <row r="35" spans="1:20" ht="18.75" x14ac:dyDescent="0.3">
      <c r="A35" s="31">
        <v>15750</v>
      </c>
      <c r="B35" s="35">
        <v>0.90000000000000568</v>
      </c>
      <c r="C35" s="36">
        <v>-102.7</v>
      </c>
      <c r="D35" s="36">
        <v>-103.60000000000001</v>
      </c>
      <c r="E35" s="2"/>
      <c r="F35" s="2"/>
      <c r="G35" s="2"/>
      <c r="H35" s="2"/>
      <c r="I35" s="2"/>
      <c r="J35" s="2"/>
      <c r="K35" s="2"/>
      <c r="L35" s="2"/>
      <c r="M35" s="2"/>
      <c r="N35" s="31">
        <v>15750</v>
      </c>
      <c r="O35" s="35">
        <v>-6.1999999999999886</v>
      </c>
      <c r="P35" s="36">
        <v>-92</v>
      </c>
      <c r="Q35" s="37">
        <v>-85.800000000000011</v>
      </c>
      <c r="R35" s="2"/>
      <c r="S35" s="2"/>
      <c r="T35" s="25">
        <v>-85.800000000000011</v>
      </c>
    </row>
    <row r="36" spans="1:20" ht="18.75" x14ac:dyDescent="0.3">
      <c r="A36" s="31">
        <v>15700</v>
      </c>
      <c r="B36" s="35">
        <v>-15.400000000000091</v>
      </c>
      <c r="C36" s="36">
        <v>1945.4</v>
      </c>
      <c r="D36" s="36">
        <v>1960.8000000000002</v>
      </c>
      <c r="E36" s="2"/>
      <c r="F36" s="2"/>
      <c r="G36" s="2"/>
      <c r="H36" s="2"/>
      <c r="I36" s="2"/>
      <c r="J36" s="2"/>
      <c r="K36" s="2"/>
      <c r="L36" s="2"/>
      <c r="M36" s="2"/>
      <c r="N36" s="31">
        <v>15700</v>
      </c>
      <c r="O36" s="35">
        <v>-3.6000000000001364</v>
      </c>
      <c r="P36" s="36">
        <v>1976.5</v>
      </c>
      <c r="Q36" s="37">
        <v>1980.1000000000001</v>
      </c>
      <c r="R36" s="2"/>
      <c r="S36" s="2"/>
      <c r="T36" s="25">
        <v>1980.1000000000001</v>
      </c>
    </row>
    <row r="37" spans="1:20" ht="18.75" x14ac:dyDescent="0.3">
      <c r="A37" s="31">
        <v>15650</v>
      </c>
      <c r="B37" s="35">
        <v>-6.0999999999999943</v>
      </c>
      <c r="C37" s="36">
        <v>91.800000000000011</v>
      </c>
      <c r="D37" s="36">
        <v>97.9</v>
      </c>
      <c r="E37" s="2"/>
      <c r="F37" s="2"/>
      <c r="G37" s="2"/>
      <c r="H37" s="2"/>
      <c r="I37" s="2"/>
      <c r="J37" s="2"/>
      <c r="K37" s="2"/>
      <c r="L37" s="2"/>
      <c r="M37" s="2"/>
      <c r="N37" s="31">
        <v>15650</v>
      </c>
      <c r="O37" s="35">
        <v>-8.1999999999999886</v>
      </c>
      <c r="P37" s="36">
        <v>132.4</v>
      </c>
      <c r="Q37" s="37">
        <v>140.6</v>
      </c>
      <c r="R37" s="2"/>
      <c r="S37" s="2"/>
      <c r="T37" s="25">
        <v>140.6</v>
      </c>
    </row>
    <row r="38" spans="1:20" ht="18.75" x14ac:dyDescent="0.3">
      <c r="A38" s="31">
        <v>15600</v>
      </c>
      <c r="B38" s="35">
        <v>-26.300000000000011</v>
      </c>
      <c r="C38" s="36">
        <v>222.5</v>
      </c>
      <c r="D38" s="36">
        <v>248.8</v>
      </c>
      <c r="E38" s="2"/>
      <c r="F38" s="2"/>
      <c r="G38" s="2"/>
      <c r="H38" s="2"/>
      <c r="I38" s="2"/>
      <c r="J38" s="2"/>
      <c r="K38" s="2"/>
      <c r="L38" s="2"/>
      <c r="M38" s="2"/>
      <c r="N38" s="31">
        <v>15600</v>
      </c>
      <c r="O38" s="35">
        <v>-26.099999999999966</v>
      </c>
      <c r="P38" s="36">
        <v>333.20000000000005</v>
      </c>
      <c r="Q38" s="37">
        <v>359.3</v>
      </c>
      <c r="R38" s="2"/>
      <c r="S38" s="2"/>
      <c r="T38" s="25">
        <v>359.3</v>
      </c>
    </row>
    <row r="39" spans="1:20" ht="18.75" x14ac:dyDescent="0.3">
      <c r="A39" s="31">
        <v>15550</v>
      </c>
      <c r="B39" s="35">
        <v>0</v>
      </c>
      <c r="C39" s="36">
        <v>50</v>
      </c>
      <c r="D39" s="36">
        <v>50</v>
      </c>
      <c r="E39" s="2"/>
      <c r="F39" s="2"/>
      <c r="G39" s="2"/>
      <c r="H39" s="2"/>
      <c r="I39" s="2"/>
      <c r="J39" s="2"/>
      <c r="K39" s="2"/>
      <c r="L39" s="2"/>
      <c r="M39" s="2"/>
      <c r="N39" s="31">
        <v>15550</v>
      </c>
      <c r="O39" s="35">
        <v>0</v>
      </c>
      <c r="P39" s="36">
        <v>68.3</v>
      </c>
      <c r="Q39" s="37">
        <v>68.3</v>
      </c>
      <c r="R39" s="2"/>
      <c r="S39" s="2"/>
      <c r="T39" s="25">
        <v>68.3</v>
      </c>
    </row>
    <row r="40" spans="1:20" ht="18.75" x14ac:dyDescent="0.3">
      <c r="A40" s="31">
        <v>15500</v>
      </c>
      <c r="B40" s="35">
        <v>-4.9000000000000341</v>
      </c>
      <c r="C40" s="36">
        <v>312.3</v>
      </c>
      <c r="D40" s="36">
        <v>317.20000000000005</v>
      </c>
      <c r="E40" s="2"/>
      <c r="F40" s="2"/>
      <c r="G40" s="2"/>
      <c r="H40" s="2"/>
      <c r="I40" s="2"/>
      <c r="J40" s="2"/>
      <c r="K40" s="2"/>
      <c r="L40" s="2"/>
      <c r="M40" s="2"/>
      <c r="N40" s="31">
        <v>15500</v>
      </c>
      <c r="O40" s="35">
        <v>-1.8000000000000114</v>
      </c>
      <c r="P40" s="36">
        <v>325.5</v>
      </c>
      <c r="Q40" s="37">
        <v>327.3</v>
      </c>
      <c r="R40" s="2"/>
      <c r="S40" s="2"/>
      <c r="T40" s="25">
        <v>327.3</v>
      </c>
    </row>
    <row r="41" spans="1:20" ht="18.75" x14ac:dyDescent="0.3">
      <c r="A41" s="31">
        <v>15450</v>
      </c>
      <c r="B41" s="35">
        <v>0.5</v>
      </c>
      <c r="C41" s="36">
        <v>71</v>
      </c>
      <c r="D41" s="36">
        <v>70.5</v>
      </c>
      <c r="E41" s="2"/>
      <c r="F41" s="2"/>
      <c r="G41" s="2"/>
      <c r="H41" s="2"/>
      <c r="I41" s="2"/>
      <c r="J41" s="2"/>
      <c r="K41" s="2"/>
      <c r="L41" s="2"/>
      <c r="M41" s="2"/>
      <c r="N41" s="31">
        <v>15450</v>
      </c>
      <c r="O41" s="35">
        <v>0.5</v>
      </c>
      <c r="P41" s="36">
        <v>80.600000000000009</v>
      </c>
      <c r="Q41" s="37">
        <v>80.100000000000009</v>
      </c>
      <c r="R41" s="2"/>
      <c r="S41" s="2"/>
      <c r="T41" s="25">
        <v>80.100000000000009</v>
      </c>
    </row>
    <row r="42" spans="1:20" ht="18.75" x14ac:dyDescent="0.3">
      <c r="A42" s="31">
        <v>15400</v>
      </c>
      <c r="B42" s="35">
        <v>42</v>
      </c>
      <c r="C42" s="36">
        <v>279</v>
      </c>
      <c r="D42" s="36">
        <v>237</v>
      </c>
      <c r="E42" s="2"/>
      <c r="F42" s="2"/>
      <c r="G42" s="2"/>
      <c r="H42" s="2"/>
      <c r="I42" s="2"/>
      <c r="J42" s="2"/>
      <c r="K42" s="2"/>
      <c r="L42" s="2"/>
      <c r="M42" s="2"/>
      <c r="N42" s="31">
        <v>15400</v>
      </c>
      <c r="O42" s="35">
        <v>43.5</v>
      </c>
      <c r="P42" s="36">
        <v>316.8</v>
      </c>
      <c r="Q42" s="37">
        <v>273.3</v>
      </c>
      <c r="R42" s="2"/>
      <c r="S42" s="2"/>
      <c r="T42" s="25">
        <v>273.3</v>
      </c>
    </row>
    <row r="43" spans="1:20" ht="18.75" x14ac:dyDescent="0.3">
      <c r="A43" s="31">
        <v>15350</v>
      </c>
      <c r="B43" s="35">
        <v>0</v>
      </c>
      <c r="C43" s="36">
        <v>1202.1000000000001</v>
      </c>
      <c r="D43" s="36">
        <v>1202.1000000000001</v>
      </c>
      <c r="E43" s="2"/>
      <c r="F43" s="2"/>
      <c r="G43" s="2"/>
      <c r="H43" s="2"/>
      <c r="I43" s="2"/>
      <c r="J43" s="2"/>
      <c r="K43" s="2"/>
      <c r="L43" s="2"/>
      <c r="M43" s="2"/>
      <c r="N43" s="31">
        <v>15350</v>
      </c>
      <c r="O43" s="35">
        <v>0.10000000000013642</v>
      </c>
      <c r="P43" s="36">
        <v>1214.1000000000001</v>
      </c>
      <c r="Q43" s="37">
        <v>1214</v>
      </c>
      <c r="R43" s="2"/>
      <c r="S43" s="2"/>
      <c r="T43" s="25">
        <v>1214</v>
      </c>
    </row>
    <row r="44" spans="1:20" ht="18.75" x14ac:dyDescent="0.3">
      <c r="A44" s="31">
        <v>15300</v>
      </c>
      <c r="B44" s="35">
        <v>-1.7999999999999545</v>
      </c>
      <c r="C44" s="36">
        <v>699.30000000000007</v>
      </c>
      <c r="D44" s="36">
        <v>701.1</v>
      </c>
      <c r="E44" s="2"/>
      <c r="F44" s="2"/>
      <c r="G44" s="2"/>
      <c r="H44" s="2"/>
      <c r="I44" s="2"/>
      <c r="J44" s="2"/>
      <c r="K44" s="2"/>
      <c r="L44" s="2"/>
      <c r="M44" s="2"/>
      <c r="N44" s="31">
        <v>15300</v>
      </c>
      <c r="O44" s="35">
        <v>-0.39999999999997726</v>
      </c>
      <c r="P44" s="36">
        <v>792.1</v>
      </c>
      <c r="Q44" s="37">
        <v>792.5</v>
      </c>
      <c r="R44" s="2"/>
      <c r="S44" s="2"/>
      <c r="T44" s="25">
        <v>792.5</v>
      </c>
    </row>
    <row r="45" spans="1:20" ht="18.75" x14ac:dyDescent="0.3">
      <c r="A45" s="31">
        <v>15250</v>
      </c>
      <c r="B45" s="35">
        <v>0.10000000000000142</v>
      </c>
      <c r="C45" s="36">
        <v>45.900000000000006</v>
      </c>
      <c r="D45" s="36">
        <v>45.800000000000004</v>
      </c>
      <c r="E45" s="2"/>
      <c r="F45" s="2"/>
      <c r="G45" s="2"/>
      <c r="H45" s="2"/>
      <c r="I45" s="2"/>
      <c r="J45" s="2"/>
      <c r="K45" s="2"/>
      <c r="L45" s="2"/>
      <c r="M45" s="2"/>
      <c r="N45" s="31">
        <v>15250</v>
      </c>
      <c r="O45" s="35">
        <v>9.9999999999994316E-2</v>
      </c>
      <c r="P45" s="36">
        <v>69.8</v>
      </c>
      <c r="Q45" s="37">
        <v>69.7</v>
      </c>
      <c r="R45" s="2"/>
      <c r="S45" s="2"/>
      <c r="T45" s="25">
        <v>69.7</v>
      </c>
    </row>
    <row r="46" spans="1:20" ht="18.75" x14ac:dyDescent="0.3">
      <c r="A46" s="31">
        <v>15200</v>
      </c>
      <c r="B46" s="35">
        <v>0.40000000000003411</v>
      </c>
      <c r="C46" s="36">
        <v>428.40000000000003</v>
      </c>
      <c r="D46" s="36">
        <v>428</v>
      </c>
      <c r="E46" s="2"/>
      <c r="F46" s="2"/>
      <c r="G46" s="2"/>
      <c r="H46" s="2"/>
      <c r="I46" s="2"/>
      <c r="J46" s="2"/>
      <c r="K46" s="2"/>
      <c r="L46" s="2"/>
      <c r="M46" s="2"/>
      <c r="N46" s="31">
        <v>15200</v>
      </c>
      <c r="O46" s="35">
        <v>1.8000000000000114</v>
      </c>
      <c r="P46" s="36">
        <v>474.90000000000003</v>
      </c>
      <c r="Q46" s="37">
        <v>473.1</v>
      </c>
      <c r="R46" s="2"/>
      <c r="S46" s="2"/>
      <c r="T46" s="25">
        <v>473.1</v>
      </c>
    </row>
    <row r="47" spans="1:20" ht="18.75" x14ac:dyDescent="0.3">
      <c r="A47" s="31">
        <v>15150</v>
      </c>
      <c r="B47" s="35">
        <v>9.9999999999994316E-2</v>
      </c>
      <c r="C47" s="36">
        <v>40.5</v>
      </c>
      <c r="D47" s="36">
        <v>40.400000000000006</v>
      </c>
      <c r="E47" s="2"/>
      <c r="F47" s="2"/>
      <c r="G47" s="2"/>
      <c r="H47" s="2"/>
      <c r="I47" s="2"/>
      <c r="J47" s="2"/>
      <c r="K47" s="2"/>
      <c r="L47" s="2"/>
      <c r="M47" s="2"/>
      <c r="N47" s="31">
        <v>15150</v>
      </c>
      <c r="O47" s="35">
        <v>-9.6999999999999957</v>
      </c>
      <c r="P47" s="36">
        <v>53.400000000000006</v>
      </c>
      <c r="Q47" s="37">
        <v>63.1</v>
      </c>
      <c r="R47" s="2"/>
      <c r="S47" s="2"/>
      <c r="T47" s="25">
        <v>63.1</v>
      </c>
    </row>
    <row r="48" spans="1:20" ht="18.75" x14ac:dyDescent="0.3">
      <c r="A48" s="31">
        <v>15100</v>
      </c>
      <c r="B48" s="35">
        <v>16.599999999999994</v>
      </c>
      <c r="C48" s="36">
        <v>159.9</v>
      </c>
      <c r="D48" s="36">
        <v>143.30000000000001</v>
      </c>
      <c r="E48" s="2"/>
      <c r="F48" s="2"/>
      <c r="G48" s="2"/>
      <c r="H48" s="2"/>
      <c r="I48" s="2"/>
      <c r="J48" s="2"/>
      <c r="K48" s="2"/>
      <c r="L48" s="2"/>
      <c r="M48" s="2"/>
      <c r="N48" s="31">
        <v>15100</v>
      </c>
      <c r="O48" s="35">
        <v>16.699999999999989</v>
      </c>
      <c r="P48" s="36">
        <v>220.3</v>
      </c>
      <c r="Q48" s="37">
        <v>203.60000000000002</v>
      </c>
      <c r="R48" s="2"/>
      <c r="S48" s="2"/>
      <c r="T48" s="25">
        <v>203.60000000000002</v>
      </c>
    </row>
    <row r="49" spans="1:20" ht="18.75" x14ac:dyDescent="0.3">
      <c r="A49" s="31">
        <v>15050</v>
      </c>
      <c r="B49" s="35">
        <v>0</v>
      </c>
      <c r="C49" s="36">
        <v>51.400000000000006</v>
      </c>
      <c r="D49" s="36">
        <v>51.400000000000006</v>
      </c>
      <c r="E49" s="2"/>
      <c r="F49" s="2"/>
      <c r="G49" s="2"/>
      <c r="H49" s="2"/>
      <c r="I49" s="2"/>
      <c r="J49" s="2"/>
      <c r="K49" s="2"/>
      <c r="L49" s="2"/>
      <c r="M49" s="2"/>
      <c r="N49" s="31">
        <v>15050</v>
      </c>
      <c r="O49" s="35">
        <v>0</v>
      </c>
      <c r="P49" s="36">
        <v>53.2</v>
      </c>
      <c r="Q49" s="37">
        <v>53.2</v>
      </c>
      <c r="R49" s="2"/>
      <c r="S49" s="2"/>
      <c r="T49" s="25">
        <v>53.2</v>
      </c>
    </row>
    <row r="50" spans="1:20" ht="19.5" thickBot="1" x14ac:dyDescent="0.35">
      <c r="A50" s="38">
        <v>15000</v>
      </c>
      <c r="B50" s="35">
        <v>6</v>
      </c>
      <c r="C50" s="40">
        <v>436.1</v>
      </c>
      <c r="D50" s="40">
        <v>430.1</v>
      </c>
      <c r="E50" s="2"/>
      <c r="F50" s="2"/>
      <c r="G50" s="2"/>
      <c r="H50" s="2"/>
      <c r="I50" s="2"/>
      <c r="J50" s="2"/>
      <c r="K50" s="2"/>
      <c r="L50" s="2"/>
      <c r="M50" s="2"/>
      <c r="N50" s="38">
        <v>15000</v>
      </c>
      <c r="O50" s="35">
        <v>12.800000000000011</v>
      </c>
      <c r="P50" s="36">
        <v>512.6</v>
      </c>
      <c r="Q50" s="41">
        <v>499.8</v>
      </c>
      <c r="R50" s="2"/>
      <c r="S50" s="2"/>
      <c r="T50" s="25">
        <v>499.8</v>
      </c>
    </row>
    <row r="51" spans="1:20" ht="19.5" thickBot="1" x14ac:dyDescent="0.35">
      <c r="A51" s="149"/>
      <c r="B51" s="2"/>
      <c r="C51" s="2"/>
      <c r="D51" s="2"/>
      <c r="E51" s="2"/>
      <c r="F51" s="2"/>
      <c r="G51" s="2"/>
      <c r="H51" s="2"/>
      <c r="I51" s="2"/>
      <c r="J51" s="2"/>
      <c r="K51" s="2"/>
      <c r="L51" s="2"/>
      <c r="M51" s="2"/>
      <c r="N51" s="2"/>
      <c r="O51" s="44"/>
      <c r="P51" s="44"/>
      <c r="Q51" s="44"/>
      <c r="R51" s="2"/>
      <c r="S51" s="2"/>
    </row>
    <row r="52" spans="1:20" ht="60.75" customHeight="1" thickBot="1" x14ac:dyDescent="0.3">
      <c r="A52" s="149"/>
      <c r="B52" s="163" t="s">
        <v>39</v>
      </c>
      <c r="C52" s="164"/>
      <c r="D52" s="165"/>
      <c r="E52" s="2"/>
      <c r="F52" s="2"/>
      <c r="G52" s="2"/>
      <c r="H52" s="2"/>
      <c r="I52" s="2"/>
      <c r="J52" s="2"/>
      <c r="K52" s="2"/>
      <c r="L52" s="2"/>
      <c r="M52" s="2"/>
      <c r="N52" s="2"/>
      <c r="O52" s="163" t="s">
        <v>38</v>
      </c>
      <c r="P52" s="164"/>
      <c r="Q52" s="165"/>
      <c r="R52" s="2"/>
      <c r="S52" s="2"/>
    </row>
    <row r="53" spans="1:20" x14ac:dyDescent="0.25">
      <c r="A53" s="21"/>
      <c r="B53" s="2"/>
      <c r="C53" s="2"/>
      <c r="D53" s="2"/>
      <c r="E53" s="2"/>
      <c r="F53" s="2"/>
      <c r="G53" s="2"/>
      <c r="H53" s="2"/>
      <c r="I53" s="2"/>
      <c r="J53" s="2"/>
      <c r="K53" s="2"/>
      <c r="L53" s="2"/>
      <c r="M53" s="2"/>
      <c r="N53" s="2"/>
      <c r="O53" s="2"/>
      <c r="P53" s="2"/>
      <c r="Q53" s="2"/>
      <c r="R53" s="2"/>
      <c r="S53" s="2"/>
    </row>
    <row r="54" spans="1:20" ht="18.75" x14ac:dyDescent="0.3">
      <c r="A54" s="42" t="s">
        <v>36</v>
      </c>
      <c r="B54" s="42"/>
      <c r="C54" s="42"/>
      <c r="D54" s="42"/>
      <c r="E54" s="28"/>
      <c r="F54" s="28"/>
      <c r="G54" s="28"/>
      <c r="H54" s="28"/>
      <c r="I54" s="2"/>
      <c r="J54" s="2"/>
      <c r="K54" s="2"/>
      <c r="L54" s="2"/>
      <c r="M54" s="2"/>
      <c r="N54" s="42" t="s">
        <v>36</v>
      </c>
      <c r="O54" s="42"/>
      <c r="P54" s="42"/>
      <c r="Q54" s="42"/>
      <c r="R54" s="2"/>
      <c r="S54" s="2"/>
    </row>
    <row r="55" spans="1:20" ht="18.75" x14ac:dyDescent="0.3">
      <c r="A55" s="43" t="s">
        <v>37</v>
      </c>
      <c r="B55" s="43"/>
      <c r="C55" s="43"/>
      <c r="D55" s="43"/>
      <c r="E55" s="28"/>
      <c r="F55" s="28"/>
      <c r="G55" s="71" t="s">
        <v>141</v>
      </c>
      <c r="H55" s="28"/>
      <c r="I55" s="2"/>
      <c r="J55" s="2"/>
      <c r="K55" s="2"/>
      <c r="L55" s="2"/>
      <c r="M55" s="2"/>
      <c r="N55" s="43" t="s">
        <v>37</v>
      </c>
      <c r="O55" s="43"/>
      <c r="P55" s="43"/>
      <c r="Q55" s="43"/>
      <c r="R55" s="2"/>
      <c r="S55" s="2"/>
    </row>
    <row r="56" spans="1:20" x14ac:dyDescent="0.25">
      <c r="A56" s="28"/>
      <c r="B56" s="28"/>
      <c r="C56" s="28"/>
      <c r="D56" s="28"/>
      <c r="E56" s="28"/>
      <c r="F56" s="28"/>
      <c r="G56" s="28"/>
      <c r="H56" s="28"/>
      <c r="I56" s="2"/>
      <c r="J56" s="2"/>
      <c r="K56" s="2"/>
      <c r="L56" s="2"/>
      <c r="M56" s="2"/>
      <c r="N56" s="2"/>
      <c r="O56" s="2"/>
      <c r="P56" s="2"/>
      <c r="Q56" s="2"/>
      <c r="R56" s="2"/>
      <c r="S56" s="2"/>
    </row>
    <row r="57" spans="1:20" ht="117.75" customHeight="1" x14ac:dyDescent="0.25">
      <c r="A57" s="181" t="s">
        <v>105</v>
      </c>
      <c r="B57" s="182"/>
      <c r="C57" s="182"/>
      <c r="D57" s="182"/>
      <c r="E57" s="182"/>
      <c r="F57" s="182"/>
      <c r="G57" s="182"/>
      <c r="H57" s="182"/>
      <c r="I57" s="182"/>
      <c r="J57" s="2"/>
      <c r="K57" s="2"/>
      <c r="L57" s="2"/>
      <c r="M57" s="2"/>
      <c r="N57" s="162" t="s">
        <v>43</v>
      </c>
      <c r="O57" s="162"/>
      <c r="P57" s="162"/>
      <c r="Q57" s="162"/>
      <c r="R57" s="2"/>
      <c r="S57" s="2"/>
    </row>
    <row r="58" spans="1:20" x14ac:dyDescent="0.25">
      <c r="A58" s="28"/>
      <c r="B58" s="28"/>
      <c r="C58" s="28"/>
      <c r="D58" s="28"/>
      <c r="E58" s="28"/>
      <c r="F58" s="28"/>
      <c r="G58" s="28"/>
      <c r="H58" s="28"/>
      <c r="I58" s="2"/>
      <c r="J58" s="2"/>
      <c r="K58" s="2"/>
      <c r="L58" s="2"/>
      <c r="M58" s="2"/>
      <c r="N58" s="2"/>
      <c r="O58" s="2"/>
      <c r="P58" s="2"/>
      <c r="Q58" s="2"/>
      <c r="R58" s="2"/>
      <c r="S58" s="2"/>
    </row>
    <row r="59" spans="1:20" x14ac:dyDescent="0.25">
      <c r="A59" s="28"/>
      <c r="B59" s="28"/>
      <c r="C59" s="28"/>
      <c r="D59" s="28"/>
      <c r="E59" s="28"/>
      <c r="F59" s="28"/>
      <c r="G59" s="28"/>
      <c r="H59" s="28"/>
      <c r="I59" s="2"/>
      <c r="J59" s="2"/>
      <c r="K59" s="2"/>
      <c r="L59" s="2"/>
      <c r="M59" s="2"/>
      <c r="N59" s="2"/>
      <c r="O59" s="2"/>
      <c r="P59" s="2"/>
      <c r="Q59" s="2"/>
      <c r="R59" s="2"/>
      <c r="S59" s="2"/>
    </row>
    <row r="60" spans="1:20" x14ac:dyDescent="0.25">
      <c r="A60" s="28"/>
      <c r="B60" s="28"/>
      <c r="C60" s="28"/>
      <c r="D60" s="28"/>
      <c r="E60" s="28"/>
      <c r="F60" s="28"/>
      <c r="G60" s="28"/>
      <c r="H60" s="28"/>
      <c r="I60" s="2"/>
      <c r="J60" s="2"/>
      <c r="K60" s="2"/>
      <c r="L60" s="2"/>
      <c r="M60" s="2"/>
      <c r="N60" s="2"/>
      <c r="O60" s="2"/>
      <c r="P60" s="2"/>
      <c r="Q60" s="2"/>
      <c r="R60" s="2"/>
      <c r="S60" s="2"/>
    </row>
    <row r="61" spans="1:20" x14ac:dyDescent="0.25">
      <c r="A61" s="28"/>
      <c r="B61" s="28"/>
      <c r="C61" s="28"/>
      <c r="D61" s="28"/>
      <c r="E61" s="28"/>
      <c r="F61" s="28"/>
      <c r="G61" s="28"/>
      <c r="H61" s="28"/>
      <c r="I61" s="2"/>
      <c r="J61" s="2"/>
      <c r="K61" s="2"/>
      <c r="L61" s="2"/>
      <c r="M61" s="2"/>
      <c r="N61" s="2"/>
      <c r="O61" s="2"/>
      <c r="P61" s="2"/>
      <c r="Q61" s="2"/>
      <c r="R61" s="2"/>
      <c r="S61" s="2"/>
    </row>
    <row r="62" spans="1:20" x14ac:dyDescent="0.25">
      <c r="A62" s="28"/>
      <c r="B62" s="28"/>
      <c r="C62" s="28"/>
      <c r="D62" s="28"/>
      <c r="E62" s="28"/>
      <c r="F62" s="28"/>
      <c r="G62" s="28"/>
      <c r="H62" s="28"/>
      <c r="I62" s="2"/>
      <c r="J62" s="2"/>
      <c r="K62" s="2"/>
      <c r="L62" s="2"/>
      <c r="M62" s="2"/>
      <c r="N62" s="2"/>
      <c r="O62" s="2"/>
      <c r="P62" s="2"/>
      <c r="Q62" s="2"/>
      <c r="R62" s="2"/>
      <c r="S62" s="2"/>
    </row>
    <row r="63" spans="1:20" x14ac:dyDescent="0.25">
      <c r="A63" s="28"/>
      <c r="B63" s="28"/>
      <c r="C63" s="28"/>
      <c r="D63" s="28"/>
      <c r="E63" s="28"/>
      <c r="F63" s="28"/>
      <c r="G63" s="28"/>
      <c r="H63" s="28"/>
      <c r="I63" s="2"/>
      <c r="J63" s="2"/>
      <c r="K63" s="2"/>
      <c r="L63" s="2"/>
      <c r="M63" s="2"/>
      <c r="N63" s="2"/>
      <c r="O63" s="2"/>
      <c r="P63" s="2"/>
      <c r="Q63" s="2"/>
      <c r="R63" s="2"/>
      <c r="S63" s="2"/>
    </row>
    <row r="64" spans="1:20" x14ac:dyDescent="0.25">
      <c r="A64" s="28"/>
      <c r="B64" s="28"/>
      <c r="C64" s="28"/>
      <c r="D64" s="28"/>
      <c r="E64" s="28"/>
      <c r="F64" s="28"/>
      <c r="G64" s="28"/>
      <c r="H64" s="28"/>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row r="181" spans="1:19" x14ac:dyDescent="0.25">
      <c r="A181" s="21"/>
      <c r="B181" s="2"/>
      <c r="C181" s="2"/>
      <c r="D181" s="2"/>
      <c r="E181" s="2"/>
      <c r="F181" s="2"/>
      <c r="G181" s="2"/>
      <c r="H181" s="2"/>
      <c r="I181" s="2"/>
      <c r="J181" s="2"/>
      <c r="K181" s="2"/>
      <c r="L181" s="2"/>
      <c r="M181" s="2"/>
      <c r="N181" s="2"/>
      <c r="O181" s="2"/>
      <c r="P181" s="2"/>
      <c r="Q181" s="2"/>
      <c r="R181" s="2"/>
      <c r="S181" s="2"/>
    </row>
    <row r="182" spans="1:19" x14ac:dyDescent="0.25">
      <c r="A182" s="21"/>
      <c r="B182" s="2"/>
      <c r="C182" s="2"/>
      <c r="D182" s="2"/>
      <c r="E182" s="2"/>
      <c r="F182" s="2"/>
      <c r="G182" s="2"/>
      <c r="H182" s="2"/>
      <c r="I182" s="2"/>
      <c r="J182" s="2"/>
      <c r="K182" s="2"/>
      <c r="L182" s="2"/>
      <c r="M182" s="2"/>
      <c r="N182" s="2"/>
      <c r="O182" s="2"/>
      <c r="P182" s="2"/>
      <c r="Q182" s="2"/>
      <c r="R182" s="2"/>
      <c r="S182" s="2"/>
    </row>
    <row r="183" spans="1:19" x14ac:dyDescent="0.25">
      <c r="A183" s="21"/>
      <c r="B183" s="2"/>
      <c r="C183" s="2"/>
      <c r="D183" s="2"/>
      <c r="E183" s="2"/>
      <c r="F183" s="2"/>
      <c r="G183" s="2"/>
      <c r="H183" s="2"/>
      <c r="I183" s="2"/>
      <c r="J183" s="2"/>
      <c r="K183" s="2"/>
      <c r="L183" s="2"/>
      <c r="M183" s="2"/>
      <c r="N183" s="2"/>
      <c r="O183" s="2"/>
      <c r="P183" s="2"/>
      <c r="Q183" s="2"/>
      <c r="R183" s="2"/>
      <c r="S183" s="2"/>
    </row>
    <row r="184" spans="1:19" x14ac:dyDescent="0.25">
      <c r="A184" s="21"/>
      <c r="B184" s="2"/>
      <c r="C184" s="2"/>
      <c r="D184" s="2"/>
      <c r="E184" s="2"/>
      <c r="F184" s="2"/>
      <c r="G184" s="2"/>
      <c r="H184" s="2"/>
      <c r="I184" s="2"/>
      <c r="J184" s="2"/>
      <c r="K184" s="2"/>
      <c r="L184" s="2"/>
      <c r="M184" s="2"/>
      <c r="N184" s="2"/>
      <c r="O184" s="2"/>
      <c r="P184" s="2"/>
      <c r="Q184" s="2"/>
      <c r="R184" s="2"/>
      <c r="S184" s="2"/>
    </row>
    <row r="185" spans="1:19" x14ac:dyDescent="0.25">
      <c r="A185" s="21"/>
      <c r="B185" s="2"/>
      <c r="C185" s="2"/>
      <c r="D185" s="2"/>
      <c r="E185" s="2"/>
      <c r="F185" s="2"/>
      <c r="G185" s="2"/>
      <c r="H185" s="2"/>
      <c r="I185" s="2"/>
      <c r="J185" s="2"/>
      <c r="K185" s="2"/>
      <c r="L185" s="2"/>
      <c r="M185" s="2"/>
      <c r="N185" s="2"/>
      <c r="O185" s="2"/>
      <c r="P185" s="2"/>
      <c r="Q185" s="2"/>
      <c r="R185" s="2"/>
      <c r="S185" s="2"/>
    </row>
    <row r="186" spans="1:19" x14ac:dyDescent="0.25">
      <c r="A186" s="21"/>
      <c r="B186" s="2"/>
      <c r="C186" s="2"/>
      <c r="D186" s="2"/>
      <c r="E186" s="2"/>
      <c r="F186" s="2"/>
      <c r="G186" s="2"/>
      <c r="H186" s="2"/>
      <c r="I186" s="2"/>
      <c r="J186" s="2"/>
      <c r="K186" s="2"/>
      <c r="L186" s="2"/>
      <c r="M186" s="2"/>
      <c r="N186" s="2"/>
      <c r="O186" s="2"/>
      <c r="P186" s="2"/>
      <c r="Q186" s="2"/>
      <c r="R186" s="2"/>
      <c r="S186" s="2"/>
    </row>
    <row r="187" spans="1:19" x14ac:dyDescent="0.25">
      <c r="A187" s="21"/>
      <c r="B187" s="2"/>
      <c r="C187" s="2"/>
      <c r="D187" s="2"/>
      <c r="E187" s="2"/>
      <c r="F187" s="2"/>
      <c r="G187" s="2"/>
      <c r="H187" s="2"/>
      <c r="I187" s="2"/>
      <c r="J187" s="2"/>
      <c r="K187" s="2"/>
      <c r="L187" s="2"/>
      <c r="M187" s="2"/>
      <c r="N187" s="2"/>
      <c r="O187" s="2"/>
      <c r="P187" s="2"/>
      <c r="Q187" s="2"/>
      <c r="R187" s="2"/>
      <c r="S187" s="2"/>
    </row>
    <row r="188" spans="1:19" x14ac:dyDescent="0.25">
      <c r="A188" s="21"/>
      <c r="B188" s="2"/>
      <c r="C188" s="2"/>
      <c r="D188" s="2"/>
      <c r="E188" s="2"/>
      <c r="F188" s="2"/>
      <c r="G188" s="2"/>
      <c r="H188" s="2"/>
      <c r="I188" s="2"/>
      <c r="J188" s="2"/>
      <c r="K188" s="2"/>
      <c r="L188" s="2"/>
      <c r="M188" s="2"/>
      <c r="N188" s="2"/>
      <c r="O188" s="2"/>
      <c r="P188" s="2"/>
      <c r="Q188" s="2"/>
      <c r="R188" s="2"/>
      <c r="S188" s="2"/>
    </row>
    <row r="189" spans="1:19" x14ac:dyDescent="0.25">
      <c r="A189" s="21"/>
      <c r="B189" s="2"/>
      <c r="C189" s="2"/>
      <c r="D189" s="2"/>
      <c r="E189" s="2"/>
      <c r="F189" s="2"/>
      <c r="G189" s="2"/>
      <c r="H189" s="2"/>
      <c r="I189" s="2"/>
      <c r="J189" s="2"/>
      <c r="K189" s="2"/>
      <c r="L189" s="2"/>
      <c r="M189" s="2"/>
      <c r="N189" s="2"/>
      <c r="O189" s="2"/>
      <c r="P189" s="2"/>
      <c r="Q189" s="2"/>
      <c r="R189" s="2"/>
      <c r="S189" s="2"/>
    </row>
    <row r="190" spans="1:19" x14ac:dyDescent="0.25">
      <c r="A190" s="21"/>
      <c r="B190" s="2"/>
      <c r="C190" s="2"/>
      <c r="D190" s="2"/>
      <c r="E190" s="2"/>
      <c r="F190" s="2"/>
      <c r="G190" s="2"/>
      <c r="H190" s="2"/>
      <c r="I190" s="2"/>
      <c r="J190" s="2"/>
      <c r="K190" s="2"/>
      <c r="L190" s="2"/>
      <c r="M190" s="2"/>
      <c r="N190" s="2"/>
      <c r="O190" s="2"/>
      <c r="P190" s="2"/>
      <c r="Q190" s="2"/>
      <c r="R190" s="2"/>
      <c r="S190" s="2"/>
    </row>
    <row r="191" spans="1:19" x14ac:dyDescent="0.25">
      <c r="A191" s="21"/>
      <c r="B191" s="2"/>
      <c r="C191" s="2"/>
      <c r="D191" s="2"/>
      <c r="E191" s="2"/>
      <c r="F191" s="2"/>
      <c r="G191" s="2"/>
      <c r="H191" s="2"/>
      <c r="I191" s="2"/>
      <c r="J191" s="2"/>
      <c r="K191" s="2"/>
      <c r="L191" s="2"/>
      <c r="M191" s="2"/>
      <c r="N191" s="2"/>
      <c r="O191" s="2"/>
      <c r="P191" s="2"/>
      <c r="Q191" s="2"/>
      <c r="R191" s="2"/>
      <c r="S191" s="2"/>
    </row>
    <row r="192" spans="1:19" x14ac:dyDescent="0.25">
      <c r="A192" s="21"/>
      <c r="B192" s="2"/>
      <c r="C192" s="2"/>
      <c r="D192" s="2"/>
      <c r="E192" s="2"/>
      <c r="F192" s="2"/>
      <c r="G192" s="2"/>
      <c r="H192" s="2"/>
      <c r="I192" s="2"/>
      <c r="J192" s="2"/>
      <c r="K192" s="2"/>
      <c r="L192" s="2"/>
      <c r="M192" s="2"/>
      <c r="N192" s="2"/>
      <c r="O192" s="2"/>
      <c r="P192" s="2"/>
      <c r="Q192" s="2"/>
      <c r="R192" s="2"/>
      <c r="S192" s="2"/>
    </row>
    <row r="193" spans="1:19" x14ac:dyDescent="0.25">
      <c r="A193" s="21"/>
      <c r="B193" s="2"/>
      <c r="C193" s="2"/>
      <c r="D193" s="2"/>
      <c r="E193" s="2"/>
      <c r="F193" s="2"/>
      <c r="G193" s="2"/>
      <c r="H193" s="2"/>
      <c r="I193" s="2"/>
      <c r="J193" s="2"/>
      <c r="K193" s="2"/>
      <c r="L193" s="2"/>
      <c r="M193" s="2"/>
      <c r="N193" s="2"/>
      <c r="O193" s="2"/>
      <c r="P193" s="2"/>
      <c r="Q193" s="2"/>
      <c r="R193" s="2"/>
      <c r="S193" s="2"/>
    </row>
    <row r="194" spans="1:19" x14ac:dyDescent="0.25">
      <c r="A194" s="21"/>
      <c r="B194" s="2"/>
      <c r="C194" s="2"/>
      <c r="D194" s="2"/>
      <c r="E194" s="2"/>
      <c r="F194" s="2"/>
      <c r="G194" s="2"/>
      <c r="H194" s="2"/>
      <c r="I194" s="2"/>
      <c r="J194" s="2"/>
      <c r="K194" s="2"/>
      <c r="L194" s="2"/>
      <c r="M194" s="2"/>
      <c r="N194" s="2"/>
      <c r="O194" s="2"/>
      <c r="P194" s="2"/>
      <c r="Q194" s="2"/>
      <c r="R194" s="2"/>
      <c r="S194" s="2"/>
    </row>
    <row r="195" spans="1:19" x14ac:dyDescent="0.25">
      <c r="A195" s="21"/>
      <c r="B195" s="2"/>
      <c r="C195" s="2"/>
      <c r="D195" s="2"/>
      <c r="E195" s="2"/>
      <c r="F195" s="2"/>
      <c r="G195" s="2"/>
      <c r="H195" s="2"/>
      <c r="I195" s="2"/>
      <c r="J195" s="2"/>
      <c r="K195" s="2"/>
      <c r="L195" s="2"/>
      <c r="M195" s="2"/>
      <c r="N195" s="2"/>
      <c r="O195" s="2"/>
      <c r="P195" s="2"/>
      <c r="Q195" s="2"/>
      <c r="R195" s="2"/>
      <c r="S195" s="2"/>
    </row>
    <row r="196" spans="1:19" x14ac:dyDescent="0.25">
      <c r="A196" s="21"/>
      <c r="B196" s="2"/>
      <c r="C196" s="2"/>
      <c r="D196" s="2"/>
      <c r="E196" s="2"/>
      <c r="F196" s="2"/>
      <c r="G196" s="2"/>
      <c r="H196" s="2"/>
      <c r="I196" s="2"/>
      <c r="J196" s="2"/>
      <c r="K196" s="2"/>
      <c r="L196" s="2"/>
      <c r="M196" s="2"/>
      <c r="N196" s="2"/>
      <c r="O196" s="2"/>
      <c r="P196" s="2"/>
      <c r="Q196" s="2"/>
      <c r="R196" s="2"/>
      <c r="S196" s="2"/>
    </row>
    <row r="197" spans="1:19" x14ac:dyDescent="0.25">
      <c r="A197" s="21"/>
      <c r="B197" s="2"/>
      <c r="C197" s="2"/>
      <c r="D197" s="2"/>
      <c r="E197" s="2"/>
      <c r="F197" s="2"/>
      <c r="G197" s="2"/>
      <c r="H197" s="2"/>
      <c r="I197" s="2"/>
      <c r="J197" s="2"/>
      <c r="K197" s="2"/>
      <c r="L197" s="2"/>
      <c r="M197" s="2"/>
      <c r="N197" s="2"/>
      <c r="O197" s="2"/>
      <c r="P197" s="2"/>
      <c r="Q197" s="2"/>
      <c r="R197" s="2"/>
      <c r="S197" s="2"/>
    </row>
    <row r="198" spans="1:19" x14ac:dyDescent="0.25">
      <c r="A198" s="21"/>
      <c r="B198" s="2"/>
      <c r="C198" s="2"/>
      <c r="D198" s="2"/>
      <c r="E198" s="2"/>
      <c r="F198" s="2"/>
      <c r="G198" s="2"/>
      <c r="H198" s="2"/>
      <c r="I198" s="2"/>
      <c r="J198" s="2"/>
      <c r="K198" s="2"/>
      <c r="L198" s="2"/>
      <c r="M198" s="2"/>
      <c r="N198" s="2"/>
      <c r="O198" s="2"/>
      <c r="P198" s="2"/>
      <c r="Q198" s="2"/>
      <c r="R198" s="2"/>
      <c r="S198" s="2"/>
    </row>
    <row r="199" spans="1:19" x14ac:dyDescent="0.25">
      <c r="A199" s="21"/>
      <c r="B199" s="2"/>
      <c r="C199" s="2"/>
      <c r="D199" s="2"/>
      <c r="E199" s="2"/>
      <c r="F199" s="2"/>
      <c r="G199" s="2"/>
      <c r="H199" s="2"/>
      <c r="I199" s="2"/>
      <c r="J199" s="2"/>
      <c r="K199" s="2"/>
      <c r="L199" s="2"/>
      <c r="M199" s="2"/>
      <c r="N199" s="2"/>
      <c r="O199" s="2"/>
      <c r="P199" s="2"/>
      <c r="Q199" s="2"/>
      <c r="R199" s="2"/>
      <c r="S199" s="2"/>
    </row>
    <row r="200" spans="1:19" x14ac:dyDescent="0.25">
      <c r="A200" s="21"/>
      <c r="B200" s="2"/>
      <c r="C200" s="2"/>
      <c r="D200" s="2"/>
      <c r="E200" s="2"/>
      <c r="F200" s="2"/>
      <c r="G200" s="2"/>
      <c r="H200" s="2"/>
      <c r="I200" s="2"/>
      <c r="J200" s="2"/>
      <c r="K200" s="2"/>
      <c r="L200" s="2"/>
      <c r="M200" s="2"/>
      <c r="N200" s="2"/>
      <c r="O200" s="2"/>
      <c r="P200" s="2"/>
      <c r="Q200" s="2"/>
      <c r="R200" s="2"/>
      <c r="S200" s="2"/>
    </row>
  </sheetData>
  <mergeCells count="11">
    <mergeCell ref="N57:Q57"/>
    <mergeCell ref="O52:Q52"/>
    <mergeCell ref="B52:D52"/>
    <mergeCell ref="O8:Q8"/>
    <mergeCell ref="A1:F1"/>
    <mergeCell ref="G1:H1"/>
    <mergeCell ref="A6:I6"/>
    <mergeCell ref="B7:D8"/>
    <mergeCell ref="A7:A9"/>
    <mergeCell ref="N6:Q7"/>
    <mergeCell ref="A57:I57"/>
  </mergeCells>
  <conditionalFormatting sqref="C10:C50">
    <cfRule type="cellIs" dxfId="56" priority="9" operator="lessThan">
      <formula>0</formula>
    </cfRule>
    <cfRule type="cellIs" dxfId="55" priority="10" operator="greaterThan">
      <formula>0</formula>
    </cfRule>
  </conditionalFormatting>
  <conditionalFormatting sqref="P10:Q50">
    <cfRule type="cellIs" dxfId="54" priority="7" operator="lessThan">
      <formula>0</formula>
    </cfRule>
    <cfRule type="cellIs" dxfId="53" priority="8" operator="greaterThan">
      <formula>0</formula>
    </cfRule>
  </conditionalFormatting>
  <conditionalFormatting sqref="B10:B50">
    <cfRule type="colorScale" priority="6">
      <colorScale>
        <cfvo type="num" val="-100"/>
        <cfvo type="num" val="0"/>
        <cfvo type="num" val="100"/>
        <color rgb="FFF8696B"/>
        <color rgb="FFFCFCFF"/>
        <color rgb="FF5A8AC6"/>
      </colorScale>
    </cfRule>
  </conditionalFormatting>
  <conditionalFormatting sqref="O10:O50">
    <cfRule type="colorScale" priority="5">
      <colorScale>
        <cfvo type="num" val="-100"/>
        <cfvo type="num" val="0"/>
        <cfvo type="num" val="100"/>
        <color rgb="FFF8696B"/>
        <color rgb="FFFCFCFF"/>
        <color rgb="FF5A8AC6"/>
      </colorScale>
    </cfRule>
  </conditionalFormatting>
  <conditionalFormatting sqref="F3">
    <cfRule type="cellIs" dxfId="52" priority="3" operator="lessThan">
      <formula>0.55</formula>
    </cfRule>
    <cfRule type="cellIs" dxfId="51" priority="4" operator="greaterThan">
      <formula>0.6</formula>
    </cfRule>
  </conditionalFormatting>
  <conditionalFormatting sqref="D10:D50">
    <cfRule type="cellIs" dxfId="50" priority="1" operator="lessThan">
      <formula>0</formula>
    </cfRule>
    <cfRule type="cellIs" dxfId="49" priority="2" operator="greaterThan">
      <formula>0</formula>
    </cfRule>
  </conditionalFormatting>
  <pageMargins left="0.70866141732283472" right="0.70866141732283472" top="0.59055118110236227" bottom="0.39370078740157483" header="0.31496062992125984" footer="0.31496062992125984"/>
  <pageSetup paperSize="9" scale="74" fitToHeight="0" orientation="portrait" r:id="rId1"/>
  <rowBreaks count="1" manualBreakCount="1">
    <brk id="60" max="10" man="1"/>
  </row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C4E09-1645-4815-A861-C2E76AE5FA9B}">
  <sheetPr codeName="Tabelle24">
    <pageSetUpPr fitToPage="1"/>
  </sheetPr>
  <dimension ref="A1:AB200"/>
  <sheetViews>
    <sheetView view="pageBreakPreview" topLeftCell="R1" zoomScale="75" zoomScaleNormal="70" zoomScaleSheetLayoutView="75" workbookViewId="0">
      <selection activeCell="Y1" sqref="Y1"/>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9" max="9" width="13.140625" customWidth="1"/>
    <col min="14" max="14" width="12.42578125" customWidth="1"/>
    <col min="15" max="15" width="15.28515625" customWidth="1"/>
    <col min="16" max="16" width="16" customWidth="1"/>
    <col min="17" max="17" width="17.140625" customWidth="1"/>
    <col min="18" max="18" width="12.42578125" customWidth="1"/>
    <col min="21" max="21" width="15.85546875" bestFit="1" customWidth="1"/>
    <col min="22" max="22" width="17.7109375" style="99" bestFit="1" customWidth="1"/>
  </cols>
  <sheetData>
    <row r="1" spans="1:28" ht="65.25" customHeight="1" x14ac:dyDescent="0.25">
      <c r="A1" s="169" t="s">
        <v>42</v>
      </c>
      <c r="B1" s="170"/>
      <c r="C1" s="170"/>
      <c r="D1" s="170"/>
      <c r="E1" s="170"/>
      <c r="F1" s="170"/>
      <c r="G1" s="171">
        <f>Ueberhaenge!G1</f>
        <v>45191</v>
      </c>
      <c r="H1" s="172"/>
      <c r="I1" s="54"/>
      <c r="S1" s="156" t="s">
        <v>148</v>
      </c>
      <c r="T1" s="156"/>
      <c r="U1">
        <v>1.5</v>
      </c>
      <c r="V1" s="99">
        <v>0.8</v>
      </c>
    </row>
    <row r="2" spans="1:28" x14ac:dyDescent="0.25">
      <c r="A2" s="52"/>
      <c r="B2" s="45"/>
      <c r="C2" s="45"/>
      <c r="D2" s="45"/>
      <c r="E2" s="45"/>
      <c r="F2" s="45"/>
      <c r="G2" s="45"/>
      <c r="H2" s="45"/>
      <c r="I2" s="45"/>
    </row>
    <row r="3" spans="1:28" ht="18.75" x14ac:dyDescent="0.3">
      <c r="A3" s="25" t="s">
        <v>35</v>
      </c>
      <c r="C3" s="27">
        <f>Ueberhaenge!G2</f>
        <v>28</v>
      </c>
      <c r="D3" s="45"/>
      <c r="E3" s="53" t="s">
        <v>40</v>
      </c>
      <c r="F3" s="30">
        <f>Summery!F3</f>
        <v>0.5</v>
      </c>
      <c r="G3" s="45"/>
      <c r="H3" t="str">
        <f>IF(F3&gt;0.9,SummeryVerfall!H3,"")</f>
        <v/>
      </c>
      <c r="V3" s="99" t="s">
        <v>185</v>
      </c>
      <c r="W3">
        <v>5000</v>
      </c>
    </row>
    <row r="4" spans="1:28" x14ac:dyDescent="0.25">
      <c r="A4" s="21"/>
      <c r="B4" s="2"/>
      <c r="C4" s="2"/>
      <c r="D4" s="2"/>
      <c r="E4" s="2"/>
      <c r="F4" s="2"/>
      <c r="G4" s="2"/>
      <c r="H4" s="2"/>
      <c r="I4" s="45"/>
      <c r="J4" s="2"/>
      <c r="K4" s="2"/>
      <c r="L4" s="2"/>
      <c r="M4" s="2"/>
      <c r="N4" s="2"/>
      <c r="O4" s="2"/>
      <c r="P4" s="2"/>
      <c r="Q4" s="2"/>
      <c r="R4" s="2"/>
      <c r="S4" s="2"/>
      <c r="V4" s="99" t="s">
        <v>186</v>
      </c>
      <c r="W4">
        <v>1000</v>
      </c>
      <c r="X4" t="s">
        <v>187</v>
      </c>
      <c r="Y4" s="101">
        <v>0.2</v>
      </c>
    </row>
    <row r="5" spans="1:28" ht="5.25" customHeight="1" x14ac:dyDescent="0.25">
      <c r="A5" s="21"/>
      <c r="B5" s="2"/>
      <c r="C5" s="2"/>
      <c r="D5" s="2"/>
      <c r="E5" s="2"/>
      <c r="F5" s="2"/>
      <c r="G5" s="2"/>
      <c r="H5" s="2"/>
      <c r="I5" s="2"/>
      <c r="J5" s="2"/>
      <c r="K5" s="2"/>
      <c r="L5" s="2"/>
      <c r="M5" s="2"/>
      <c r="N5" s="2"/>
      <c r="O5" s="2"/>
      <c r="P5" s="2"/>
      <c r="Q5" s="2"/>
      <c r="R5" s="2"/>
      <c r="S5" s="2"/>
    </row>
    <row r="6" spans="1:28" ht="50.25" customHeight="1" thickBot="1" x14ac:dyDescent="0.3">
      <c r="A6" s="173" t="s">
        <v>41</v>
      </c>
      <c r="B6" s="174"/>
      <c r="C6" s="174"/>
      <c r="D6" s="174"/>
      <c r="E6" s="174"/>
      <c r="F6" s="174"/>
      <c r="G6" s="174"/>
      <c r="H6" s="174"/>
      <c r="I6" s="174"/>
      <c r="J6" s="2"/>
      <c r="K6" s="2"/>
      <c r="L6" s="2"/>
      <c r="M6" s="2"/>
      <c r="N6" s="180" t="s">
        <v>41</v>
      </c>
      <c r="O6" s="180"/>
      <c r="P6" s="180"/>
      <c r="Q6" s="180"/>
      <c r="R6" s="2"/>
      <c r="S6" s="2"/>
      <c r="AB6" t="str">
        <f ca="1">$L$41&amp;"     Put    "&amp;$L$42</f>
        <v>46035     Put    38546</v>
      </c>
    </row>
    <row r="7" spans="1:28" ht="32.25" customHeight="1" thickBot="1" x14ac:dyDescent="0.55000000000000004">
      <c r="A7" s="177" t="s">
        <v>3</v>
      </c>
      <c r="B7" s="175" t="str">
        <f xml:space="preserve"> "Front: " &amp; Ueberhaenge!D8</f>
        <v>Front: 2023-10</v>
      </c>
      <c r="C7" s="175"/>
      <c r="D7" s="175"/>
      <c r="E7" s="26"/>
      <c r="F7" s="26"/>
      <c r="G7" s="26"/>
      <c r="H7" s="45"/>
      <c r="J7" s="183" t="s">
        <v>188</v>
      </c>
      <c r="K7" s="183"/>
      <c r="L7" s="2"/>
      <c r="M7" s="2"/>
      <c r="N7" s="180"/>
      <c r="O7" s="180"/>
      <c r="P7" s="180"/>
      <c r="Q7" s="180"/>
      <c r="R7" s="51"/>
      <c r="S7" s="51"/>
      <c r="T7" s="50"/>
      <c r="U7" s="50"/>
      <c r="V7" s="100"/>
      <c r="AB7" t="str">
        <f ca="1">$M$41&amp;"    Call    "&amp;$M$42</f>
        <v>66621    Call    1287</v>
      </c>
    </row>
    <row r="8" spans="1:28" ht="32.25" thickBot="1" x14ac:dyDescent="0.55000000000000004">
      <c r="A8" s="178"/>
      <c r="B8" s="176"/>
      <c r="C8" s="176"/>
      <c r="D8" s="176"/>
      <c r="E8" s="22"/>
      <c r="I8" s="2"/>
      <c r="J8" s="183" t="s">
        <v>5</v>
      </c>
      <c r="K8" s="183"/>
      <c r="L8" s="2"/>
      <c r="M8" s="2"/>
      <c r="N8" s="48"/>
      <c r="O8" s="166" t="str">
        <f xml:space="preserve"> "Summe: " &amp; Ueberhaenge!D8 &amp; " bis " &amp; Ueberhaenge!I8</f>
        <v>Summe: 2023-10 bis -</v>
      </c>
      <c r="P8" s="167"/>
      <c r="Q8" s="168"/>
      <c r="R8" s="105" t="s">
        <v>195</v>
      </c>
      <c r="S8" s="106">
        <f>MAX(J10:K50)</f>
        <v>20448</v>
      </c>
      <c r="U8" s="50"/>
      <c r="V8" s="100"/>
    </row>
    <row r="9" spans="1:28" ht="32.25" thickBot="1" x14ac:dyDescent="0.55000000000000004">
      <c r="A9" s="179"/>
      <c r="B9" s="47" t="s">
        <v>34</v>
      </c>
      <c r="C9" s="46">
        <f>Ueberhaenge!G5</f>
        <v>45191</v>
      </c>
      <c r="D9" s="46">
        <f>IF(WEEKDAY(C9,2)=1,C9-3,C9-1)</f>
        <v>45190</v>
      </c>
      <c r="E9" s="22"/>
      <c r="I9" s="2"/>
      <c r="J9" s="72" t="s">
        <v>145</v>
      </c>
      <c r="K9" s="72" t="s">
        <v>146</v>
      </c>
      <c r="L9" s="2"/>
      <c r="M9" s="2"/>
      <c r="N9" s="49" t="s">
        <v>3</v>
      </c>
      <c r="O9" s="24" t="s">
        <v>34</v>
      </c>
      <c r="P9" s="23">
        <f>C9</f>
        <v>45191</v>
      </c>
      <c r="Q9" s="23">
        <f>D9</f>
        <v>45190</v>
      </c>
      <c r="R9" s="107" t="s">
        <v>196</v>
      </c>
      <c r="S9" s="108">
        <f>(ROUND(S8/1000,0) +1)*1000</f>
        <v>21000</v>
      </c>
      <c r="U9" s="50"/>
      <c r="V9" s="100"/>
    </row>
    <row r="10" spans="1:28" ht="18.75" customHeight="1" x14ac:dyDescent="0.5">
      <c r="A10" s="31">
        <v>17000</v>
      </c>
      <c r="B10" s="32">
        <v>0</v>
      </c>
      <c r="C10" s="33">
        <v>-115.4</v>
      </c>
      <c r="D10" s="33">
        <v>-115.4</v>
      </c>
      <c r="E10" s="2"/>
      <c r="F10" s="2"/>
      <c r="G10" s="2"/>
      <c r="H10" s="2"/>
      <c r="I10" s="2"/>
      <c r="J10" s="109">
        <v>6</v>
      </c>
      <c r="K10" s="110">
        <v>1160</v>
      </c>
      <c r="L10" s="2"/>
      <c r="M10" s="2"/>
      <c r="N10" s="31"/>
      <c r="O10" s="35"/>
      <c r="P10" s="36"/>
      <c r="Q10" s="37"/>
      <c r="R10" s="2"/>
      <c r="S10" s="2"/>
      <c r="T10" s="25">
        <v>-998.30000000000007</v>
      </c>
      <c r="U10" s="50"/>
      <c r="V10" s="100">
        <f>ABS(K10-J10)</f>
        <v>1154</v>
      </c>
      <c r="W10">
        <f>IF(AND(K10&gt;W$3,J10&gt;W$3,V10&lt;W$4),1,0)</f>
        <v>0</v>
      </c>
      <c r="X10">
        <f>IF(AND(K10&gt;W$3,J10&gt;W$3,V10&lt;MIN(J10:K10)*Y$4),1,0)</f>
        <v>0</v>
      </c>
      <c r="AB10" t="s">
        <v>189</v>
      </c>
    </row>
    <row r="11" spans="1:28" ht="18.75" customHeight="1" x14ac:dyDescent="0.5">
      <c r="A11" s="31">
        <v>16950</v>
      </c>
      <c r="B11" s="35">
        <v>0</v>
      </c>
      <c r="C11" s="36">
        <v>-23.900000000000002</v>
      </c>
      <c r="D11" s="36">
        <v>-23.900000000000002</v>
      </c>
      <c r="E11" s="2"/>
      <c r="F11" s="2"/>
      <c r="G11" s="2"/>
      <c r="H11" s="2"/>
      <c r="I11" s="2"/>
      <c r="J11" s="109">
        <v>4</v>
      </c>
      <c r="K11" s="110">
        <v>243</v>
      </c>
      <c r="L11" s="2"/>
      <c r="M11" s="2"/>
      <c r="N11" s="31">
        <v>13450</v>
      </c>
      <c r="O11" s="35">
        <v>0</v>
      </c>
      <c r="P11" s="36">
        <v>-73.900000000000006</v>
      </c>
      <c r="Q11" s="37">
        <v>-73.900000000000006</v>
      </c>
      <c r="R11" s="2">
        <f t="shared" ref="R11:R50" si="0">-J11</f>
        <v>-4</v>
      </c>
      <c r="S11" s="2"/>
      <c r="T11" s="25">
        <v>-73.900000000000006</v>
      </c>
      <c r="U11" s="50"/>
      <c r="V11" s="100">
        <f t="shared" ref="V11:V50" si="1">ABS(K11-J11)</f>
        <v>239</v>
      </c>
      <c r="W11">
        <f t="shared" ref="W11:W50" si="2">IF(AND(K11&gt;W$3,J11&gt;W$3,V11&lt;W$4),1,0)</f>
        <v>0</v>
      </c>
      <c r="X11">
        <f t="shared" ref="X11:X50" si="3">IF(AND(K11&gt;W$3,J11&gt;W$3,V11&lt;MIN(J11:K11)*Y$4),1,0)</f>
        <v>0</v>
      </c>
      <c r="AB11">
        <f ca="1">INDIRECT(AB10)</f>
        <v>1154</v>
      </c>
    </row>
    <row r="12" spans="1:28" ht="18.75" customHeight="1" x14ac:dyDescent="0.5">
      <c r="A12" s="31">
        <v>16900</v>
      </c>
      <c r="B12" s="35">
        <v>-0.20000000000000284</v>
      </c>
      <c r="C12" s="36">
        <v>-119.30000000000001</v>
      </c>
      <c r="D12" s="36">
        <v>-119.10000000000001</v>
      </c>
      <c r="E12" s="2"/>
      <c r="F12" s="2"/>
      <c r="G12" s="2"/>
      <c r="H12" s="2"/>
      <c r="I12" s="2"/>
      <c r="J12" s="109">
        <v>15</v>
      </c>
      <c r="K12" s="110">
        <v>1208</v>
      </c>
      <c r="L12" s="2"/>
      <c r="M12" s="2"/>
      <c r="N12" s="31">
        <v>13400</v>
      </c>
      <c r="O12" s="35">
        <v>0.39999999999997726</v>
      </c>
      <c r="P12" s="36">
        <v>-524.5</v>
      </c>
      <c r="Q12" s="37">
        <v>-524.9</v>
      </c>
      <c r="R12" s="2">
        <f t="shared" si="0"/>
        <v>-15</v>
      </c>
      <c r="S12" s="2"/>
      <c r="T12" s="25">
        <v>-524.9</v>
      </c>
      <c r="U12" s="50"/>
      <c r="V12" s="100">
        <f t="shared" si="1"/>
        <v>1193</v>
      </c>
      <c r="W12">
        <f t="shared" si="2"/>
        <v>0</v>
      </c>
      <c r="X12">
        <f t="shared" si="3"/>
        <v>0</v>
      </c>
    </row>
    <row r="13" spans="1:28" ht="18.75" customHeight="1" x14ac:dyDescent="0.5">
      <c r="A13" s="31">
        <v>16850</v>
      </c>
      <c r="B13" s="35">
        <v>0</v>
      </c>
      <c r="C13" s="36">
        <v>-9.6000000000000014</v>
      </c>
      <c r="D13" s="36">
        <v>-9.6000000000000014</v>
      </c>
      <c r="E13" s="2"/>
      <c r="F13" s="2"/>
      <c r="G13" s="2"/>
      <c r="H13" s="2"/>
      <c r="I13" s="2"/>
      <c r="J13" s="109">
        <v>0</v>
      </c>
      <c r="K13" s="110">
        <v>96</v>
      </c>
      <c r="L13" s="2"/>
      <c r="M13" s="2"/>
      <c r="N13" s="31">
        <v>13350</v>
      </c>
      <c r="O13" s="35">
        <v>0.40000000000000568</v>
      </c>
      <c r="P13" s="36">
        <v>-94.4</v>
      </c>
      <c r="Q13" s="37">
        <v>-94.800000000000011</v>
      </c>
      <c r="R13" s="2">
        <f t="shared" si="0"/>
        <v>0</v>
      </c>
      <c r="S13" s="2"/>
      <c r="T13" s="25">
        <v>-94.800000000000011</v>
      </c>
      <c r="U13" s="50"/>
      <c r="V13" s="100">
        <f t="shared" si="1"/>
        <v>96</v>
      </c>
      <c r="W13">
        <f t="shared" si="2"/>
        <v>0</v>
      </c>
      <c r="X13">
        <f t="shared" si="3"/>
        <v>0</v>
      </c>
    </row>
    <row r="14" spans="1:28" ht="18.75" customHeight="1" x14ac:dyDescent="0.5">
      <c r="A14" s="31">
        <v>16800</v>
      </c>
      <c r="B14" s="35">
        <v>-0.80000000000006821</v>
      </c>
      <c r="C14" s="36">
        <v>-861.30000000000007</v>
      </c>
      <c r="D14" s="36">
        <v>-860.5</v>
      </c>
      <c r="E14" s="2"/>
      <c r="F14" s="2"/>
      <c r="G14" s="2"/>
      <c r="H14" s="2"/>
      <c r="I14" s="2"/>
      <c r="J14" s="109">
        <v>5</v>
      </c>
      <c r="K14" s="110">
        <v>8618</v>
      </c>
      <c r="L14" s="2"/>
      <c r="M14" s="2"/>
      <c r="N14" s="31">
        <v>13300</v>
      </c>
      <c r="O14" s="35">
        <v>0.30000000000001137</v>
      </c>
      <c r="P14" s="36">
        <v>-339.90000000000003</v>
      </c>
      <c r="Q14" s="37">
        <v>-340.20000000000005</v>
      </c>
      <c r="R14" s="2">
        <f t="shared" si="0"/>
        <v>-5</v>
      </c>
      <c r="S14" s="2"/>
      <c r="T14" s="25">
        <v>-340.20000000000005</v>
      </c>
      <c r="U14" s="50"/>
      <c r="V14" s="100">
        <f t="shared" si="1"/>
        <v>8613</v>
      </c>
      <c r="W14">
        <f t="shared" si="2"/>
        <v>0</v>
      </c>
      <c r="X14">
        <f t="shared" si="3"/>
        <v>0</v>
      </c>
    </row>
    <row r="15" spans="1:28" ht="18.75" customHeight="1" x14ac:dyDescent="0.5">
      <c r="A15" s="31">
        <v>16750</v>
      </c>
      <c r="B15" s="35">
        <v>-0.10000000000000142</v>
      </c>
      <c r="C15" s="36">
        <v>-46.6</v>
      </c>
      <c r="D15" s="36">
        <v>-46.5</v>
      </c>
      <c r="E15" s="2"/>
      <c r="F15" s="2"/>
      <c r="G15" s="2"/>
      <c r="H15" s="2"/>
      <c r="I15" s="2"/>
      <c r="J15" s="109">
        <v>6</v>
      </c>
      <c r="K15" s="110">
        <v>472</v>
      </c>
      <c r="L15" s="2"/>
      <c r="M15" s="2"/>
      <c r="N15" s="31">
        <v>13250</v>
      </c>
      <c r="O15" s="35">
        <v>9.9999999999965894E-2</v>
      </c>
      <c r="P15" s="36">
        <v>-448.20000000000005</v>
      </c>
      <c r="Q15" s="37">
        <v>-448.3</v>
      </c>
      <c r="R15" s="2">
        <f t="shared" si="0"/>
        <v>-6</v>
      </c>
      <c r="S15" s="2"/>
      <c r="T15" s="25">
        <v>-448.3</v>
      </c>
      <c r="U15" s="50"/>
      <c r="V15" s="100">
        <f t="shared" si="1"/>
        <v>466</v>
      </c>
      <c r="W15">
        <f t="shared" si="2"/>
        <v>0</v>
      </c>
      <c r="X15">
        <f t="shared" si="3"/>
        <v>0</v>
      </c>
    </row>
    <row r="16" spans="1:28" ht="18.75" customHeight="1" x14ac:dyDescent="0.5">
      <c r="A16" s="31">
        <v>16700</v>
      </c>
      <c r="B16" s="35">
        <v>0</v>
      </c>
      <c r="C16" s="36">
        <v>-102.80000000000001</v>
      </c>
      <c r="D16" s="36">
        <v>-102.80000000000001</v>
      </c>
      <c r="E16" s="2"/>
      <c r="F16" s="2"/>
      <c r="G16" s="2"/>
      <c r="H16" s="2"/>
      <c r="I16" s="2"/>
      <c r="J16" s="109">
        <v>3</v>
      </c>
      <c r="K16" s="110">
        <v>1031</v>
      </c>
      <c r="L16" s="2"/>
      <c r="M16" s="2"/>
      <c r="N16" s="31">
        <v>13200</v>
      </c>
      <c r="O16" s="35">
        <v>-0.20000000000004547</v>
      </c>
      <c r="P16" s="36">
        <v>-1518.1000000000001</v>
      </c>
      <c r="Q16" s="37">
        <v>-1517.9</v>
      </c>
      <c r="R16" s="2">
        <f t="shared" si="0"/>
        <v>-3</v>
      </c>
      <c r="S16" s="2"/>
      <c r="T16" s="25">
        <v>-1517.9</v>
      </c>
      <c r="U16" s="50"/>
      <c r="V16" s="100">
        <f t="shared" si="1"/>
        <v>1028</v>
      </c>
      <c r="W16">
        <f t="shared" si="2"/>
        <v>0</v>
      </c>
      <c r="X16">
        <f t="shared" si="3"/>
        <v>0</v>
      </c>
    </row>
    <row r="17" spans="1:24" ht="18.75" customHeight="1" x14ac:dyDescent="0.5">
      <c r="A17" s="31">
        <v>16650</v>
      </c>
      <c r="B17" s="35">
        <v>4</v>
      </c>
      <c r="C17" s="36">
        <v>-24</v>
      </c>
      <c r="D17" s="36">
        <v>-28</v>
      </c>
      <c r="E17" s="2"/>
      <c r="F17" s="2"/>
      <c r="G17" s="2"/>
      <c r="H17" s="2"/>
      <c r="I17" s="2"/>
      <c r="J17" s="109">
        <v>0</v>
      </c>
      <c r="K17" s="110">
        <v>240</v>
      </c>
      <c r="L17" s="2"/>
      <c r="M17" s="2"/>
      <c r="N17" s="31">
        <v>13150</v>
      </c>
      <c r="O17" s="35">
        <v>0</v>
      </c>
      <c r="P17" s="36">
        <v>-248.3</v>
      </c>
      <c r="Q17" s="37">
        <v>-248.3</v>
      </c>
      <c r="R17" s="2">
        <f t="shared" si="0"/>
        <v>0</v>
      </c>
      <c r="S17" s="2"/>
      <c r="T17" s="25">
        <v>-248.3</v>
      </c>
      <c r="U17" s="50"/>
      <c r="V17" s="100">
        <f t="shared" si="1"/>
        <v>240</v>
      </c>
      <c r="W17">
        <f t="shared" si="2"/>
        <v>0</v>
      </c>
      <c r="X17">
        <f t="shared" si="3"/>
        <v>0</v>
      </c>
    </row>
    <row r="18" spans="1:24" ht="18.75" customHeight="1" x14ac:dyDescent="0.5">
      <c r="A18" s="31">
        <v>16600</v>
      </c>
      <c r="B18" s="35">
        <v>0.30000000000001137</v>
      </c>
      <c r="C18" s="36">
        <v>-194.5</v>
      </c>
      <c r="D18" s="36">
        <v>-194.8</v>
      </c>
      <c r="E18" s="2"/>
      <c r="F18" s="2"/>
      <c r="G18" s="2"/>
      <c r="H18" s="2"/>
      <c r="I18" s="2"/>
      <c r="J18" s="109">
        <v>28</v>
      </c>
      <c r="K18" s="110">
        <v>1973</v>
      </c>
      <c r="L18" s="2"/>
      <c r="M18" s="2"/>
      <c r="N18" s="31">
        <v>13100</v>
      </c>
      <c r="O18" s="35">
        <v>-5.7999999999999545</v>
      </c>
      <c r="P18" s="36">
        <v>-561.9</v>
      </c>
      <c r="Q18" s="37">
        <v>-556.1</v>
      </c>
      <c r="R18" s="2">
        <f t="shared" si="0"/>
        <v>-28</v>
      </c>
      <c r="S18" s="2"/>
      <c r="T18" s="25">
        <v>-556.1</v>
      </c>
      <c r="U18" s="50"/>
      <c r="V18" s="100">
        <f t="shared" si="1"/>
        <v>1945</v>
      </c>
      <c r="W18">
        <f t="shared" si="2"/>
        <v>0</v>
      </c>
      <c r="X18">
        <f t="shared" si="3"/>
        <v>0</v>
      </c>
    </row>
    <row r="19" spans="1:24" ht="18.75" customHeight="1" x14ac:dyDescent="0.3">
      <c r="A19" s="31">
        <v>16550</v>
      </c>
      <c r="B19" s="35">
        <v>0</v>
      </c>
      <c r="C19" s="36">
        <v>-39.800000000000004</v>
      </c>
      <c r="D19" s="36">
        <v>-39.800000000000004</v>
      </c>
      <c r="E19" s="2"/>
      <c r="F19" s="2"/>
      <c r="G19" s="2"/>
      <c r="H19" s="2"/>
      <c r="I19" s="2"/>
      <c r="J19" s="109">
        <v>1</v>
      </c>
      <c r="K19" s="110">
        <v>399</v>
      </c>
      <c r="L19" s="2"/>
      <c r="M19" s="2"/>
      <c r="N19" s="31">
        <v>13050</v>
      </c>
      <c r="O19" s="35">
        <v>-4</v>
      </c>
      <c r="P19" s="36">
        <v>-266.40000000000003</v>
      </c>
      <c r="Q19" s="37">
        <v>-262.40000000000003</v>
      </c>
      <c r="R19" s="2">
        <f t="shared" si="0"/>
        <v>-1</v>
      </c>
      <c r="S19" s="2"/>
      <c r="T19" s="25">
        <v>-262.40000000000003</v>
      </c>
      <c r="V19" s="100">
        <f t="shared" si="1"/>
        <v>398</v>
      </c>
      <c r="W19">
        <f t="shared" si="2"/>
        <v>0</v>
      </c>
      <c r="X19">
        <f t="shared" si="3"/>
        <v>0</v>
      </c>
    </row>
    <row r="20" spans="1:24" ht="18.75" customHeight="1" x14ac:dyDescent="0.3">
      <c r="A20" s="31">
        <v>16500</v>
      </c>
      <c r="B20" s="35">
        <v>-15.899999999999864</v>
      </c>
      <c r="C20" s="36">
        <v>-1942.7</v>
      </c>
      <c r="D20" s="36">
        <v>-1926.8000000000002</v>
      </c>
      <c r="E20" s="2"/>
      <c r="F20" s="2"/>
      <c r="G20" s="2"/>
      <c r="H20" s="2"/>
      <c r="I20" s="2"/>
      <c r="J20" s="109">
        <v>66</v>
      </c>
      <c r="K20" s="110">
        <v>19493</v>
      </c>
      <c r="L20" s="2"/>
      <c r="M20" s="2"/>
      <c r="N20" s="31">
        <v>13000</v>
      </c>
      <c r="O20" s="35">
        <v>-158.70000000000027</v>
      </c>
      <c r="P20" s="36">
        <v>-3612.6000000000004</v>
      </c>
      <c r="Q20" s="37">
        <v>-3453.9</v>
      </c>
      <c r="R20" s="2">
        <f t="shared" si="0"/>
        <v>-66</v>
      </c>
      <c r="S20" s="2"/>
      <c r="T20" s="25">
        <v>-3453.9</v>
      </c>
      <c r="V20" s="100">
        <f t="shared" si="1"/>
        <v>19427</v>
      </c>
      <c r="W20">
        <f t="shared" si="2"/>
        <v>0</v>
      </c>
      <c r="X20">
        <f t="shared" si="3"/>
        <v>0</v>
      </c>
    </row>
    <row r="21" spans="1:24" ht="18.75" customHeight="1" x14ac:dyDescent="0.3">
      <c r="A21" s="31">
        <v>16450</v>
      </c>
      <c r="B21" s="35">
        <v>0.20000000000000284</v>
      </c>
      <c r="C21" s="36">
        <v>-48.1</v>
      </c>
      <c r="D21" s="36">
        <v>-48.300000000000004</v>
      </c>
      <c r="E21" s="2"/>
      <c r="F21" s="2"/>
      <c r="G21" s="2"/>
      <c r="H21" s="2"/>
      <c r="I21" s="2"/>
      <c r="J21" s="109">
        <v>61</v>
      </c>
      <c r="K21" s="110">
        <v>542</v>
      </c>
      <c r="L21" s="2"/>
      <c r="M21" s="2"/>
      <c r="N21" s="31">
        <v>12950</v>
      </c>
      <c r="O21" s="35">
        <v>9.9999999999909051E-2</v>
      </c>
      <c r="P21" s="36">
        <v>-3042.9</v>
      </c>
      <c r="Q21" s="37">
        <v>-3043</v>
      </c>
      <c r="R21" s="2">
        <f t="shared" si="0"/>
        <v>-61</v>
      </c>
      <c r="S21" s="2"/>
      <c r="T21" s="25">
        <v>-3043</v>
      </c>
      <c r="V21" s="100">
        <f t="shared" si="1"/>
        <v>481</v>
      </c>
      <c r="W21">
        <f t="shared" si="2"/>
        <v>0</v>
      </c>
      <c r="X21">
        <f t="shared" si="3"/>
        <v>0</v>
      </c>
    </row>
    <row r="22" spans="1:24" ht="18.75" customHeight="1" x14ac:dyDescent="0.3">
      <c r="A22" s="31">
        <v>16400</v>
      </c>
      <c r="B22" s="35">
        <v>-3.7000000000000455</v>
      </c>
      <c r="C22" s="36">
        <v>-612.30000000000007</v>
      </c>
      <c r="D22" s="36">
        <v>-608.6</v>
      </c>
      <c r="E22" s="2"/>
      <c r="F22" s="2"/>
      <c r="G22" s="2"/>
      <c r="H22" s="2"/>
      <c r="I22" s="2"/>
      <c r="J22" s="109">
        <v>82</v>
      </c>
      <c r="K22" s="110">
        <v>6205</v>
      </c>
      <c r="L22" s="2"/>
      <c r="M22" s="2"/>
      <c r="N22" s="31">
        <v>12900</v>
      </c>
      <c r="O22" s="35">
        <v>-74.5</v>
      </c>
      <c r="P22" s="36">
        <v>-1530.1000000000001</v>
      </c>
      <c r="Q22" s="37">
        <v>-1455.6000000000001</v>
      </c>
      <c r="R22" s="2">
        <f t="shared" si="0"/>
        <v>-82</v>
      </c>
      <c r="S22" s="2"/>
      <c r="T22" s="25">
        <v>-1455.6000000000001</v>
      </c>
      <c r="V22" s="100">
        <f t="shared" si="1"/>
        <v>6123</v>
      </c>
      <c r="W22">
        <f t="shared" si="2"/>
        <v>0</v>
      </c>
      <c r="X22">
        <f>IF(AND(K22&gt;W$3,J22&gt;W$3,V22&lt;MIN(J22:K22)*Y$4),1,0)</f>
        <v>0</v>
      </c>
    </row>
    <row r="23" spans="1:24" ht="18.75" customHeight="1" x14ac:dyDescent="0.3">
      <c r="A23" s="31">
        <v>16350</v>
      </c>
      <c r="B23" s="35">
        <v>5.1000000000000014</v>
      </c>
      <c r="C23" s="36">
        <v>-39.300000000000004</v>
      </c>
      <c r="D23" s="36">
        <v>-44.400000000000006</v>
      </c>
      <c r="E23" s="2"/>
      <c r="F23" s="2"/>
      <c r="G23" s="2"/>
      <c r="H23" s="2"/>
      <c r="I23" s="2"/>
      <c r="J23" s="109">
        <v>118</v>
      </c>
      <c r="K23" s="110">
        <v>511</v>
      </c>
      <c r="L23" s="2"/>
      <c r="M23" s="2"/>
      <c r="N23" s="31">
        <v>12850</v>
      </c>
      <c r="O23" s="35">
        <v>-8.6999999999999886</v>
      </c>
      <c r="P23" s="36">
        <v>-465.90000000000003</v>
      </c>
      <c r="Q23" s="37">
        <v>-457.20000000000005</v>
      </c>
      <c r="R23" s="2">
        <f t="shared" si="0"/>
        <v>-118</v>
      </c>
      <c r="S23" s="2"/>
      <c r="T23" s="25">
        <v>-457.20000000000005</v>
      </c>
      <c r="V23" s="100">
        <f t="shared" si="1"/>
        <v>393</v>
      </c>
      <c r="W23">
        <f t="shared" si="2"/>
        <v>0</v>
      </c>
      <c r="X23">
        <f t="shared" si="3"/>
        <v>0</v>
      </c>
    </row>
    <row r="24" spans="1:24" ht="18.75" customHeight="1" x14ac:dyDescent="0.3">
      <c r="A24" s="31">
        <v>16300</v>
      </c>
      <c r="B24" s="35">
        <v>0.60000000000002274</v>
      </c>
      <c r="C24" s="36">
        <v>-280.5</v>
      </c>
      <c r="D24" s="36">
        <v>-281.10000000000002</v>
      </c>
      <c r="E24" s="2"/>
      <c r="F24" s="2"/>
      <c r="G24" s="2"/>
      <c r="H24" s="2"/>
      <c r="I24" s="2"/>
      <c r="J24" s="109">
        <v>137</v>
      </c>
      <c r="K24" s="110">
        <v>2942</v>
      </c>
      <c r="L24" s="2"/>
      <c r="M24" s="2"/>
      <c r="N24" s="31">
        <v>12800</v>
      </c>
      <c r="O24" s="35">
        <v>-227.70000000000027</v>
      </c>
      <c r="P24" s="36">
        <v>-2377.8000000000002</v>
      </c>
      <c r="Q24" s="37">
        <v>-2150.1</v>
      </c>
      <c r="R24" s="2">
        <f t="shared" si="0"/>
        <v>-137</v>
      </c>
      <c r="S24" s="2"/>
      <c r="T24" s="25">
        <v>-2150.1</v>
      </c>
      <c r="V24" s="100">
        <f t="shared" si="1"/>
        <v>2805</v>
      </c>
      <c r="W24">
        <f t="shared" si="2"/>
        <v>0</v>
      </c>
      <c r="X24">
        <f t="shared" si="3"/>
        <v>0</v>
      </c>
    </row>
    <row r="25" spans="1:24" ht="18.75" customHeight="1" x14ac:dyDescent="0.3">
      <c r="A25" s="31">
        <v>16250</v>
      </c>
      <c r="B25" s="35">
        <v>-0.80000000000001137</v>
      </c>
      <c r="C25" s="36">
        <v>-104.30000000000001</v>
      </c>
      <c r="D25" s="36">
        <v>-103.5</v>
      </c>
      <c r="E25" s="2"/>
      <c r="F25" s="2"/>
      <c r="G25" s="2"/>
      <c r="H25" s="2"/>
      <c r="I25" s="2"/>
      <c r="J25" s="109">
        <v>123</v>
      </c>
      <c r="K25" s="110">
        <v>1166</v>
      </c>
      <c r="L25" s="2"/>
      <c r="M25" s="2"/>
      <c r="N25" s="31">
        <v>12750</v>
      </c>
      <c r="O25" s="35">
        <v>236.10000000000014</v>
      </c>
      <c r="P25" s="36">
        <v>-1040.7</v>
      </c>
      <c r="Q25" s="37">
        <v>-1276.8000000000002</v>
      </c>
      <c r="R25" s="2">
        <f t="shared" si="0"/>
        <v>-123</v>
      </c>
      <c r="S25" s="2"/>
      <c r="T25" s="25">
        <v>-1276.8000000000002</v>
      </c>
      <c r="V25" s="100">
        <f t="shared" si="1"/>
        <v>1043</v>
      </c>
      <c r="W25">
        <f t="shared" si="2"/>
        <v>0</v>
      </c>
      <c r="X25">
        <f t="shared" si="3"/>
        <v>0</v>
      </c>
    </row>
    <row r="26" spans="1:24" ht="18.75" customHeight="1" x14ac:dyDescent="0.3">
      <c r="A26" s="31">
        <v>16200</v>
      </c>
      <c r="B26" s="35">
        <v>-9.1999999999999886</v>
      </c>
      <c r="C26" s="36">
        <v>-265.5</v>
      </c>
      <c r="D26" s="36">
        <v>-256.3</v>
      </c>
      <c r="E26" s="2"/>
      <c r="F26" s="2"/>
      <c r="G26" s="2"/>
      <c r="H26" s="2"/>
      <c r="I26" s="2"/>
      <c r="J26" s="109">
        <v>324</v>
      </c>
      <c r="K26" s="110">
        <v>2979</v>
      </c>
      <c r="L26" s="2"/>
      <c r="M26" s="2"/>
      <c r="N26" s="31">
        <v>12700</v>
      </c>
      <c r="O26" s="35">
        <v>45.200000000000045</v>
      </c>
      <c r="P26" s="36">
        <v>-1394.5</v>
      </c>
      <c r="Q26" s="37">
        <v>-1439.7</v>
      </c>
      <c r="R26" s="2">
        <f t="shared" si="0"/>
        <v>-324</v>
      </c>
      <c r="S26" s="2"/>
      <c r="T26" s="25">
        <v>-1439.7</v>
      </c>
      <c r="V26" s="100">
        <f t="shared" si="1"/>
        <v>2655</v>
      </c>
      <c r="W26">
        <f t="shared" si="2"/>
        <v>0</v>
      </c>
      <c r="X26">
        <f t="shared" si="3"/>
        <v>0</v>
      </c>
    </row>
    <row r="27" spans="1:24" ht="18.75" customHeight="1" x14ac:dyDescent="0.3">
      <c r="A27" s="31">
        <v>16150</v>
      </c>
      <c r="B27" s="35">
        <v>-3.3999999999999986</v>
      </c>
      <c r="C27" s="36">
        <v>31</v>
      </c>
      <c r="D27" s="36">
        <v>34.4</v>
      </c>
      <c r="E27" s="2"/>
      <c r="F27" s="2"/>
      <c r="G27" s="2"/>
      <c r="H27" s="2"/>
      <c r="I27" s="2"/>
      <c r="J27" s="109">
        <v>1357</v>
      </c>
      <c r="K27" s="110">
        <v>1047</v>
      </c>
      <c r="L27" s="2"/>
      <c r="M27" s="2"/>
      <c r="N27" s="31">
        <v>12650</v>
      </c>
      <c r="O27" s="35">
        <v>61.300000000000068</v>
      </c>
      <c r="P27" s="36">
        <v>-844.6</v>
      </c>
      <c r="Q27" s="37">
        <v>-905.90000000000009</v>
      </c>
      <c r="R27" s="2">
        <f t="shared" si="0"/>
        <v>-1357</v>
      </c>
      <c r="S27" s="2"/>
      <c r="T27" s="25">
        <v>-905.90000000000009</v>
      </c>
      <c r="V27" s="100">
        <f t="shared" si="1"/>
        <v>310</v>
      </c>
      <c r="W27">
        <f t="shared" si="2"/>
        <v>0</v>
      </c>
      <c r="X27">
        <f t="shared" si="3"/>
        <v>0</v>
      </c>
    </row>
    <row r="28" spans="1:24" ht="18.75" customHeight="1" x14ac:dyDescent="0.3">
      <c r="A28" s="31">
        <v>16100</v>
      </c>
      <c r="B28" s="35">
        <v>1.7000000000000028</v>
      </c>
      <c r="C28" s="36">
        <v>-62.5</v>
      </c>
      <c r="D28" s="36">
        <v>-64.2</v>
      </c>
      <c r="E28" s="2"/>
      <c r="F28" s="2"/>
      <c r="G28" s="2"/>
      <c r="H28" s="2"/>
      <c r="I28" s="2"/>
      <c r="J28" s="109">
        <v>516</v>
      </c>
      <c r="K28" s="110">
        <v>1141</v>
      </c>
      <c r="L28" s="2"/>
      <c r="M28" s="2"/>
      <c r="N28" s="31">
        <v>12600</v>
      </c>
      <c r="O28" s="35">
        <v>52.399999999999864</v>
      </c>
      <c r="P28" s="36">
        <v>-1644.3000000000002</v>
      </c>
      <c r="Q28" s="37">
        <v>-1696.7</v>
      </c>
      <c r="R28" s="2">
        <f t="shared" si="0"/>
        <v>-516</v>
      </c>
      <c r="S28" s="2"/>
      <c r="T28" s="25">
        <v>-1696.7</v>
      </c>
      <c r="V28" s="100">
        <f t="shared" si="1"/>
        <v>625</v>
      </c>
      <c r="W28">
        <f t="shared" si="2"/>
        <v>0</v>
      </c>
      <c r="X28">
        <f t="shared" si="3"/>
        <v>0</v>
      </c>
    </row>
    <row r="29" spans="1:24" ht="18.75" customHeight="1" x14ac:dyDescent="0.3">
      <c r="A29" s="31">
        <v>16050</v>
      </c>
      <c r="B29" s="35">
        <v>-4.5</v>
      </c>
      <c r="C29" s="36">
        <v>-53.300000000000004</v>
      </c>
      <c r="D29" s="36">
        <v>-48.800000000000004</v>
      </c>
      <c r="E29" s="2"/>
      <c r="F29" s="2"/>
      <c r="G29" s="2"/>
      <c r="H29" s="2"/>
      <c r="I29" s="2"/>
      <c r="J29" s="109">
        <v>331</v>
      </c>
      <c r="K29" s="110">
        <v>864</v>
      </c>
      <c r="L29" s="2"/>
      <c r="M29" s="2"/>
      <c r="N29" s="31">
        <v>12550</v>
      </c>
      <c r="O29" s="35">
        <v>-0.89999999999997726</v>
      </c>
      <c r="P29" s="36">
        <v>-304.7</v>
      </c>
      <c r="Q29" s="37">
        <v>-303.8</v>
      </c>
      <c r="R29" s="2">
        <f t="shared" si="0"/>
        <v>-331</v>
      </c>
      <c r="S29" s="2"/>
      <c r="T29" s="25">
        <v>-303.8</v>
      </c>
      <c r="V29" s="100">
        <f t="shared" si="1"/>
        <v>533</v>
      </c>
      <c r="W29">
        <f t="shared" si="2"/>
        <v>0</v>
      </c>
      <c r="X29">
        <f t="shared" si="3"/>
        <v>0</v>
      </c>
    </row>
    <row r="30" spans="1:24" ht="18.75" customHeight="1" x14ac:dyDescent="0.3">
      <c r="A30" s="31">
        <v>16000</v>
      </c>
      <c r="B30" s="35">
        <v>75.8</v>
      </c>
      <c r="C30" s="36">
        <v>156.4</v>
      </c>
      <c r="D30" s="36">
        <v>80.600000000000009</v>
      </c>
      <c r="E30" s="2"/>
      <c r="F30" s="2"/>
      <c r="G30" s="2"/>
      <c r="H30" s="2"/>
      <c r="I30" s="2"/>
      <c r="J30" s="109">
        <v>4584</v>
      </c>
      <c r="K30" s="110">
        <v>3020</v>
      </c>
      <c r="L30" s="2"/>
      <c r="M30" s="2"/>
      <c r="N30" s="31">
        <v>12500</v>
      </c>
      <c r="O30" s="35">
        <v>242.70000000000005</v>
      </c>
      <c r="P30" s="36">
        <v>-1261.5</v>
      </c>
      <c r="Q30" s="37">
        <v>-1504.2</v>
      </c>
      <c r="R30" s="2">
        <f t="shared" si="0"/>
        <v>-4584</v>
      </c>
      <c r="S30" s="2"/>
      <c r="T30" s="25">
        <v>-1504.2</v>
      </c>
      <c r="V30" s="100">
        <f t="shared" si="1"/>
        <v>1564</v>
      </c>
      <c r="W30">
        <f t="shared" si="2"/>
        <v>0</v>
      </c>
      <c r="X30">
        <f t="shared" si="3"/>
        <v>0</v>
      </c>
    </row>
    <row r="31" spans="1:24" ht="18.75" customHeight="1" x14ac:dyDescent="0.3">
      <c r="A31" s="31">
        <v>15950</v>
      </c>
      <c r="B31" s="35">
        <v>-0.5</v>
      </c>
      <c r="C31" s="36">
        <v>33.700000000000003</v>
      </c>
      <c r="D31" s="36">
        <v>34.200000000000003</v>
      </c>
      <c r="E31" s="2"/>
      <c r="F31" s="2"/>
      <c r="G31" s="2"/>
      <c r="H31" s="2"/>
      <c r="I31" s="2"/>
      <c r="J31" s="109">
        <v>704</v>
      </c>
      <c r="K31" s="110">
        <v>367</v>
      </c>
      <c r="L31" s="2"/>
      <c r="M31" s="2"/>
      <c r="N31" s="31">
        <v>12450</v>
      </c>
      <c r="O31" s="35">
        <v>12.5</v>
      </c>
      <c r="P31" s="36">
        <v>-91.600000000000009</v>
      </c>
      <c r="Q31" s="37">
        <v>-104.10000000000001</v>
      </c>
      <c r="R31" s="2">
        <f t="shared" si="0"/>
        <v>-704</v>
      </c>
      <c r="S31" s="2"/>
      <c r="T31" s="25">
        <v>-104.10000000000001</v>
      </c>
      <c r="V31" s="100">
        <f t="shared" si="1"/>
        <v>337</v>
      </c>
      <c r="W31">
        <f t="shared" si="2"/>
        <v>0</v>
      </c>
      <c r="X31">
        <f t="shared" si="3"/>
        <v>0</v>
      </c>
    </row>
    <row r="32" spans="1:24" ht="18.75" customHeight="1" x14ac:dyDescent="0.3">
      <c r="A32" s="31">
        <v>15900</v>
      </c>
      <c r="B32" s="35">
        <v>-4.7000000000000171</v>
      </c>
      <c r="C32" s="36">
        <v>191.9</v>
      </c>
      <c r="D32" s="36">
        <v>196.60000000000002</v>
      </c>
      <c r="E32" s="2"/>
      <c r="F32" s="2"/>
      <c r="G32" s="2"/>
      <c r="H32" s="2"/>
      <c r="I32" s="2"/>
      <c r="J32" s="109">
        <v>2956</v>
      </c>
      <c r="K32" s="110">
        <v>1037</v>
      </c>
      <c r="L32" s="2"/>
      <c r="M32" s="2"/>
      <c r="N32" s="31">
        <v>12400</v>
      </c>
      <c r="O32" s="35">
        <v>-19.799999999999997</v>
      </c>
      <c r="P32" s="36">
        <v>-111.2</v>
      </c>
      <c r="Q32" s="37">
        <v>-91.4</v>
      </c>
      <c r="R32" s="2">
        <f t="shared" si="0"/>
        <v>-2956</v>
      </c>
      <c r="S32" s="2"/>
      <c r="T32" s="25">
        <v>-91.4</v>
      </c>
      <c r="V32" s="100">
        <f t="shared" si="1"/>
        <v>1919</v>
      </c>
      <c r="W32">
        <f t="shared" si="2"/>
        <v>0</v>
      </c>
      <c r="X32">
        <f t="shared" si="3"/>
        <v>0</v>
      </c>
    </row>
    <row r="33" spans="1:24" ht="18.75" customHeight="1" x14ac:dyDescent="0.3">
      <c r="A33" s="31">
        <v>15850</v>
      </c>
      <c r="B33" s="35">
        <v>-5.6999999999999886</v>
      </c>
      <c r="C33" s="36">
        <v>143.4</v>
      </c>
      <c r="D33" s="36">
        <v>149.1</v>
      </c>
      <c r="E33" s="2"/>
      <c r="F33" s="2"/>
      <c r="G33" s="2"/>
      <c r="H33" s="2"/>
      <c r="I33" s="2"/>
      <c r="J33" s="109">
        <v>1874</v>
      </c>
      <c r="K33" s="110">
        <v>440</v>
      </c>
      <c r="L33" s="2"/>
      <c r="M33" s="2"/>
      <c r="N33" s="31">
        <v>12350</v>
      </c>
      <c r="O33" s="35">
        <v>79.800000000000011</v>
      </c>
      <c r="P33" s="36">
        <v>141.4</v>
      </c>
      <c r="Q33" s="37">
        <v>61.6</v>
      </c>
      <c r="R33" s="2">
        <f t="shared" si="0"/>
        <v>-1874</v>
      </c>
      <c r="S33" s="2"/>
      <c r="T33" s="25">
        <v>61.6</v>
      </c>
      <c r="V33" s="100">
        <f t="shared" si="1"/>
        <v>1434</v>
      </c>
      <c r="W33">
        <f t="shared" si="2"/>
        <v>0</v>
      </c>
      <c r="X33">
        <f t="shared" si="3"/>
        <v>0</v>
      </c>
    </row>
    <row r="34" spans="1:24" ht="18.75" customHeight="1" x14ac:dyDescent="0.3">
      <c r="A34" s="31">
        <v>15800</v>
      </c>
      <c r="B34" s="35">
        <v>9.2000000000000028</v>
      </c>
      <c r="C34" s="36">
        <v>123.7</v>
      </c>
      <c r="D34" s="36">
        <v>114.5</v>
      </c>
      <c r="E34" s="2"/>
      <c r="F34" s="2"/>
      <c r="G34" s="2"/>
      <c r="H34" s="2"/>
      <c r="I34" s="2"/>
      <c r="J34" s="109">
        <v>5775</v>
      </c>
      <c r="K34" s="110">
        <v>4538</v>
      </c>
      <c r="L34" s="2"/>
      <c r="M34" s="2"/>
      <c r="N34" s="31">
        <v>12300</v>
      </c>
      <c r="O34" s="35">
        <v>19.899999999999977</v>
      </c>
      <c r="P34" s="36">
        <v>424.1</v>
      </c>
      <c r="Q34" s="37">
        <v>404.20000000000005</v>
      </c>
      <c r="R34" s="2">
        <f t="shared" si="0"/>
        <v>-5775</v>
      </c>
      <c r="S34" s="2"/>
      <c r="T34" s="25">
        <v>404.20000000000005</v>
      </c>
      <c r="V34" s="100">
        <f t="shared" si="1"/>
        <v>1237</v>
      </c>
      <c r="W34">
        <f t="shared" si="2"/>
        <v>0</v>
      </c>
      <c r="X34">
        <f t="shared" si="3"/>
        <v>0</v>
      </c>
    </row>
    <row r="35" spans="1:24" ht="18.75" customHeight="1" x14ac:dyDescent="0.3">
      <c r="A35" s="31">
        <v>15750</v>
      </c>
      <c r="B35" s="35">
        <v>0.90000000000000568</v>
      </c>
      <c r="C35" s="36">
        <v>-102.7</v>
      </c>
      <c r="D35" s="36">
        <v>-103.60000000000001</v>
      </c>
      <c r="E35" s="2"/>
      <c r="F35" s="2"/>
      <c r="G35" s="2"/>
      <c r="H35" s="2"/>
      <c r="I35" s="2"/>
      <c r="J35" s="109">
        <v>717</v>
      </c>
      <c r="K35" s="110">
        <v>1744</v>
      </c>
      <c r="L35" s="2"/>
      <c r="M35" s="2"/>
      <c r="N35" s="31">
        <v>12250</v>
      </c>
      <c r="O35" s="35">
        <v>83.800000000000011</v>
      </c>
      <c r="P35" s="36">
        <v>229.3</v>
      </c>
      <c r="Q35" s="37">
        <v>145.5</v>
      </c>
      <c r="R35" s="2">
        <f t="shared" si="0"/>
        <v>-717</v>
      </c>
      <c r="S35" s="2"/>
      <c r="T35" s="25">
        <v>145.5</v>
      </c>
      <c r="V35" s="100">
        <f t="shared" si="1"/>
        <v>1027</v>
      </c>
      <c r="W35">
        <f t="shared" si="2"/>
        <v>0</v>
      </c>
      <c r="X35">
        <f t="shared" si="3"/>
        <v>0</v>
      </c>
    </row>
    <row r="36" spans="1:24" ht="18.75" customHeight="1" x14ac:dyDescent="0.3">
      <c r="A36" s="31">
        <v>15700</v>
      </c>
      <c r="B36" s="35">
        <v>-15.400000000000091</v>
      </c>
      <c r="C36" s="36">
        <v>1945.4</v>
      </c>
      <c r="D36" s="36">
        <v>1960.8000000000002</v>
      </c>
      <c r="E36" s="2"/>
      <c r="F36" s="2"/>
      <c r="G36" s="2"/>
      <c r="H36" s="2"/>
      <c r="I36" s="2"/>
      <c r="J36" s="109">
        <v>20448</v>
      </c>
      <c r="K36" s="110">
        <v>994</v>
      </c>
      <c r="L36" s="2"/>
      <c r="M36" s="2"/>
      <c r="N36" s="31">
        <v>12200</v>
      </c>
      <c r="O36" s="35">
        <v>11.300000000000011</v>
      </c>
      <c r="P36" s="36">
        <v>490.8</v>
      </c>
      <c r="Q36" s="37">
        <v>479.5</v>
      </c>
      <c r="R36" s="2">
        <f t="shared" si="0"/>
        <v>-20448</v>
      </c>
      <c r="S36" s="2"/>
      <c r="T36" s="25">
        <v>479.5</v>
      </c>
      <c r="V36" s="100">
        <f t="shared" si="1"/>
        <v>19454</v>
      </c>
      <c r="W36">
        <f t="shared" si="2"/>
        <v>0</v>
      </c>
      <c r="X36">
        <f t="shared" si="3"/>
        <v>0</v>
      </c>
    </row>
    <row r="37" spans="1:24" ht="18.75" customHeight="1" x14ac:dyDescent="0.3">
      <c r="A37" s="31">
        <v>15650</v>
      </c>
      <c r="B37" s="35">
        <v>-6.0999999999999943</v>
      </c>
      <c r="C37" s="36">
        <v>91.800000000000011</v>
      </c>
      <c r="D37" s="36">
        <v>97.9</v>
      </c>
      <c r="E37" s="2"/>
      <c r="F37" s="2"/>
      <c r="G37" s="2"/>
      <c r="H37" s="2"/>
      <c r="I37" s="2"/>
      <c r="J37" s="109">
        <v>1623</v>
      </c>
      <c r="K37" s="110">
        <v>705</v>
      </c>
      <c r="L37" s="2"/>
      <c r="M37" s="2"/>
      <c r="N37" s="31">
        <v>12150</v>
      </c>
      <c r="O37" s="35">
        <v>4</v>
      </c>
      <c r="P37" s="36">
        <v>221.5</v>
      </c>
      <c r="Q37" s="37">
        <v>217.5</v>
      </c>
      <c r="R37" s="2">
        <f t="shared" si="0"/>
        <v>-1623</v>
      </c>
      <c r="S37" s="2"/>
      <c r="T37" s="25">
        <v>217.5</v>
      </c>
      <c r="V37" s="100">
        <f t="shared" si="1"/>
        <v>918</v>
      </c>
      <c r="W37">
        <f t="shared" si="2"/>
        <v>0</v>
      </c>
      <c r="X37">
        <f t="shared" si="3"/>
        <v>0</v>
      </c>
    </row>
    <row r="38" spans="1:24" ht="18.75" customHeight="1" x14ac:dyDescent="0.3">
      <c r="A38" s="31">
        <v>15600</v>
      </c>
      <c r="B38" s="35">
        <v>-26.300000000000011</v>
      </c>
      <c r="C38" s="36">
        <v>222.5</v>
      </c>
      <c r="D38" s="36">
        <v>248.8</v>
      </c>
      <c r="E38" s="2"/>
      <c r="F38" s="2"/>
      <c r="G38" s="2"/>
      <c r="H38" s="2"/>
      <c r="I38" s="2"/>
      <c r="J38" s="109">
        <v>3643</v>
      </c>
      <c r="K38" s="110">
        <v>1418</v>
      </c>
      <c r="L38" s="2"/>
      <c r="M38" s="2"/>
      <c r="N38" s="31">
        <v>12100</v>
      </c>
      <c r="O38" s="35">
        <v>-60.5</v>
      </c>
      <c r="P38" s="36">
        <v>222.10000000000002</v>
      </c>
      <c r="Q38" s="37">
        <v>282.60000000000002</v>
      </c>
      <c r="R38" s="2">
        <f t="shared" si="0"/>
        <v>-3643</v>
      </c>
      <c r="S38" s="2"/>
      <c r="T38" s="25">
        <v>282.60000000000002</v>
      </c>
      <c r="V38" s="100">
        <f t="shared" si="1"/>
        <v>2225</v>
      </c>
      <c r="W38">
        <f t="shared" si="2"/>
        <v>0</v>
      </c>
      <c r="X38">
        <f t="shared" si="3"/>
        <v>0</v>
      </c>
    </row>
    <row r="39" spans="1:24" ht="18.75" customHeight="1" x14ac:dyDescent="0.3">
      <c r="A39" s="31">
        <v>15550</v>
      </c>
      <c r="B39" s="35">
        <v>0</v>
      </c>
      <c r="C39" s="36">
        <v>50</v>
      </c>
      <c r="D39" s="36">
        <v>50</v>
      </c>
      <c r="E39" s="2"/>
      <c r="F39" s="2"/>
      <c r="G39" s="2"/>
      <c r="H39" s="2"/>
      <c r="I39" s="2"/>
      <c r="J39" s="109">
        <v>528</v>
      </c>
      <c r="K39" s="110">
        <v>28</v>
      </c>
      <c r="L39" s="2"/>
      <c r="M39" s="2"/>
      <c r="N39" s="31">
        <v>12050</v>
      </c>
      <c r="O39" s="35">
        <v>-15.100000000000023</v>
      </c>
      <c r="P39" s="36">
        <v>411.6</v>
      </c>
      <c r="Q39" s="37">
        <v>426.70000000000005</v>
      </c>
      <c r="R39" s="2">
        <f t="shared" si="0"/>
        <v>-528</v>
      </c>
      <c r="S39" s="2"/>
      <c r="T39" s="25">
        <v>426.70000000000005</v>
      </c>
      <c r="V39" s="100">
        <f t="shared" si="1"/>
        <v>500</v>
      </c>
      <c r="W39">
        <f t="shared" si="2"/>
        <v>0</v>
      </c>
      <c r="X39">
        <f t="shared" si="3"/>
        <v>0</v>
      </c>
    </row>
    <row r="40" spans="1:24" ht="18.75" customHeight="1" x14ac:dyDescent="0.3">
      <c r="A40" s="31">
        <v>15500</v>
      </c>
      <c r="B40" s="35">
        <v>-4.9000000000000341</v>
      </c>
      <c r="C40" s="36">
        <v>312.3</v>
      </c>
      <c r="D40" s="36">
        <v>317.20000000000005</v>
      </c>
      <c r="E40" s="2"/>
      <c r="F40" s="2"/>
      <c r="G40" s="2"/>
      <c r="H40" s="2"/>
      <c r="I40" s="2"/>
      <c r="J40" s="109">
        <v>3657</v>
      </c>
      <c r="K40" s="110">
        <v>534</v>
      </c>
      <c r="L40" s="2" t="s">
        <v>145</v>
      </c>
      <c r="M40" s="2" t="s">
        <v>146</v>
      </c>
      <c r="N40" s="31">
        <v>12000</v>
      </c>
      <c r="O40" s="35">
        <v>28.5</v>
      </c>
      <c r="P40" s="36">
        <v>1522</v>
      </c>
      <c r="Q40" s="37">
        <v>1493.5</v>
      </c>
      <c r="R40" s="2">
        <f t="shared" si="0"/>
        <v>-3657</v>
      </c>
      <c r="S40" s="2"/>
      <c r="T40" s="25">
        <v>1493.5</v>
      </c>
      <c r="V40" s="100">
        <f t="shared" si="1"/>
        <v>3123</v>
      </c>
      <c r="W40">
        <f t="shared" si="2"/>
        <v>0</v>
      </c>
      <c r="X40">
        <f t="shared" si="3"/>
        <v>0</v>
      </c>
    </row>
    <row r="41" spans="1:24" ht="18.75" customHeight="1" x14ac:dyDescent="0.3">
      <c r="A41" s="31">
        <v>15450</v>
      </c>
      <c r="B41" s="35">
        <v>0.5</v>
      </c>
      <c r="C41" s="36">
        <v>71</v>
      </c>
      <c r="D41" s="36">
        <v>70.5</v>
      </c>
      <c r="E41" s="2"/>
      <c r="F41" s="2"/>
      <c r="G41" s="2"/>
      <c r="H41" s="2"/>
      <c r="I41" s="2"/>
      <c r="J41" s="109">
        <v>836</v>
      </c>
      <c r="K41" s="110">
        <v>126</v>
      </c>
      <c r="L41" s="2">
        <f ca="1">SUM(J10:INDIRECT("J"&amp;(Ueberhaenge!AB4-1)))</f>
        <v>46035</v>
      </c>
      <c r="M41" s="2">
        <f ca="1">SUM(K10:INDIRECT("K"&amp;(Ueberhaenge!AB4-1)))</f>
        <v>66621</v>
      </c>
      <c r="N41" s="31">
        <v>11950</v>
      </c>
      <c r="O41" s="35">
        <v>-31.100000000000023</v>
      </c>
      <c r="P41" s="36">
        <v>357.3</v>
      </c>
      <c r="Q41" s="37">
        <v>388.40000000000003</v>
      </c>
      <c r="R41" s="2">
        <f t="shared" si="0"/>
        <v>-836</v>
      </c>
      <c r="S41" s="2"/>
      <c r="T41" s="25">
        <v>388.40000000000003</v>
      </c>
      <c r="V41" s="100">
        <f t="shared" si="1"/>
        <v>710</v>
      </c>
      <c r="W41">
        <f t="shared" si="2"/>
        <v>0</v>
      </c>
      <c r="X41">
        <f t="shared" si="3"/>
        <v>0</v>
      </c>
    </row>
    <row r="42" spans="1:24" ht="18.75" customHeight="1" x14ac:dyDescent="0.3">
      <c r="A42" s="31">
        <v>15400</v>
      </c>
      <c r="B42" s="35">
        <v>42</v>
      </c>
      <c r="C42" s="36">
        <v>279</v>
      </c>
      <c r="D42" s="36">
        <v>237</v>
      </c>
      <c r="E42" s="2"/>
      <c r="F42" s="2"/>
      <c r="G42" s="2"/>
      <c r="H42" s="2"/>
      <c r="I42" s="2"/>
      <c r="J42" s="109">
        <v>3093</v>
      </c>
      <c r="K42" s="110">
        <v>303</v>
      </c>
      <c r="L42" s="2">
        <f ca="1">SUM(INDIRECT("J"&amp;(Ueberhaenge!AB4)):J50)</f>
        <v>38546</v>
      </c>
      <c r="M42" s="2">
        <f ca="1">SUM(INDIRECT("K"&amp;(Ueberhaenge!AB4)):K50)</f>
        <v>1287</v>
      </c>
      <c r="N42" s="31">
        <v>11900</v>
      </c>
      <c r="O42" s="35">
        <v>13.5</v>
      </c>
      <c r="P42" s="36">
        <v>704.5</v>
      </c>
      <c r="Q42" s="37">
        <v>691</v>
      </c>
      <c r="R42" s="2">
        <f t="shared" si="0"/>
        <v>-3093</v>
      </c>
      <c r="S42" s="2"/>
      <c r="T42" s="25">
        <v>691</v>
      </c>
      <c r="V42" s="100">
        <f t="shared" si="1"/>
        <v>2790</v>
      </c>
      <c r="W42">
        <f t="shared" si="2"/>
        <v>0</v>
      </c>
      <c r="X42">
        <f t="shared" si="3"/>
        <v>0</v>
      </c>
    </row>
    <row r="43" spans="1:24" ht="18.75" customHeight="1" x14ac:dyDescent="0.3">
      <c r="A43" s="31">
        <v>15350</v>
      </c>
      <c r="B43" s="35">
        <v>0</v>
      </c>
      <c r="C43" s="36">
        <v>1202.1000000000001</v>
      </c>
      <c r="D43" s="36">
        <v>1202.1000000000001</v>
      </c>
      <c r="E43" s="2"/>
      <c r="F43" s="2"/>
      <c r="G43" s="2"/>
      <c r="H43" s="2"/>
      <c r="I43" s="2"/>
      <c r="J43" s="109">
        <v>12036</v>
      </c>
      <c r="K43" s="110">
        <v>15</v>
      </c>
      <c r="L43" s="2"/>
      <c r="M43" s="2"/>
      <c r="N43" s="31">
        <v>11850</v>
      </c>
      <c r="O43" s="35">
        <v>13.400000000000006</v>
      </c>
      <c r="P43" s="36">
        <v>241.70000000000002</v>
      </c>
      <c r="Q43" s="37">
        <v>228.3</v>
      </c>
      <c r="R43" s="2">
        <f t="shared" si="0"/>
        <v>-12036</v>
      </c>
      <c r="S43" s="2"/>
      <c r="T43" s="25">
        <v>228.3</v>
      </c>
      <c r="V43" s="100">
        <f t="shared" si="1"/>
        <v>12021</v>
      </c>
      <c r="W43">
        <f t="shared" si="2"/>
        <v>0</v>
      </c>
      <c r="X43">
        <f t="shared" si="3"/>
        <v>0</v>
      </c>
    </row>
    <row r="44" spans="1:24" ht="18.75" customHeight="1" x14ac:dyDescent="0.3">
      <c r="A44" s="31">
        <v>15300</v>
      </c>
      <c r="B44" s="35">
        <v>-1.7999999999999545</v>
      </c>
      <c r="C44" s="36">
        <v>699.30000000000007</v>
      </c>
      <c r="D44" s="36">
        <v>701.1</v>
      </c>
      <c r="E44" s="2"/>
      <c r="F44" s="2"/>
      <c r="G44" s="2"/>
      <c r="H44" s="2"/>
      <c r="I44" s="2"/>
      <c r="J44" s="109">
        <v>7026</v>
      </c>
      <c r="K44" s="110">
        <v>33</v>
      </c>
      <c r="L44" s="2"/>
      <c r="M44" s="2"/>
      <c r="N44" s="31">
        <v>11800</v>
      </c>
      <c r="O44" s="35">
        <v>-25.799999999999955</v>
      </c>
      <c r="P44" s="36">
        <v>1246.2</v>
      </c>
      <c r="Q44" s="37">
        <v>1272</v>
      </c>
      <c r="R44" s="2">
        <f t="shared" si="0"/>
        <v>-7026</v>
      </c>
      <c r="S44" s="2"/>
      <c r="T44" s="25">
        <v>1272</v>
      </c>
      <c r="V44" s="100">
        <f t="shared" si="1"/>
        <v>6993</v>
      </c>
      <c r="W44">
        <f t="shared" si="2"/>
        <v>0</v>
      </c>
      <c r="X44">
        <f t="shared" si="3"/>
        <v>0</v>
      </c>
    </row>
    <row r="45" spans="1:24" ht="18.75" customHeight="1" x14ac:dyDescent="0.3">
      <c r="A45" s="31">
        <v>15250</v>
      </c>
      <c r="B45" s="35">
        <v>0.10000000000000142</v>
      </c>
      <c r="C45" s="36">
        <v>45.900000000000006</v>
      </c>
      <c r="D45" s="36">
        <v>45.800000000000004</v>
      </c>
      <c r="E45" s="2"/>
      <c r="F45" s="2"/>
      <c r="G45" s="2"/>
      <c r="H45" s="2"/>
      <c r="I45" s="2"/>
      <c r="J45" s="109">
        <v>460</v>
      </c>
      <c r="K45" s="110">
        <v>1</v>
      </c>
      <c r="L45" s="2"/>
      <c r="M45" s="2"/>
      <c r="N45" s="31">
        <v>11750</v>
      </c>
      <c r="O45" s="35">
        <v>-0.5</v>
      </c>
      <c r="P45" s="36">
        <v>642.40000000000009</v>
      </c>
      <c r="Q45" s="37">
        <v>642.90000000000009</v>
      </c>
      <c r="R45" s="2">
        <f t="shared" si="0"/>
        <v>-460</v>
      </c>
      <c r="S45" s="2"/>
      <c r="T45" s="25">
        <v>642.90000000000009</v>
      </c>
      <c r="V45" s="100">
        <f t="shared" si="1"/>
        <v>459</v>
      </c>
      <c r="W45">
        <f t="shared" si="2"/>
        <v>0</v>
      </c>
      <c r="X45">
        <f t="shared" si="3"/>
        <v>0</v>
      </c>
    </row>
    <row r="46" spans="1:24" ht="18.75" customHeight="1" x14ac:dyDescent="0.3">
      <c r="A46" s="31">
        <v>15200</v>
      </c>
      <c r="B46" s="35">
        <v>0.40000000000003411</v>
      </c>
      <c r="C46" s="36">
        <v>428.40000000000003</v>
      </c>
      <c r="D46" s="36">
        <v>428</v>
      </c>
      <c r="E46" s="2"/>
      <c r="F46" s="2"/>
      <c r="G46" s="2"/>
      <c r="H46" s="2"/>
      <c r="I46" s="2"/>
      <c r="J46" s="109">
        <v>4393</v>
      </c>
      <c r="K46" s="110">
        <v>109</v>
      </c>
      <c r="L46" s="2"/>
      <c r="M46" s="2"/>
      <c r="N46" s="31">
        <v>11700</v>
      </c>
      <c r="O46" s="35">
        <v>18.900000000000091</v>
      </c>
      <c r="P46" s="36">
        <v>705.40000000000009</v>
      </c>
      <c r="Q46" s="37">
        <v>686.5</v>
      </c>
      <c r="R46" s="2">
        <f t="shared" si="0"/>
        <v>-4393</v>
      </c>
      <c r="S46" s="2"/>
      <c r="T46" s="25">
        <v>686.5</v>
      </c>
      <c r="V46" s="100">
        <f t="shared" si="1"/>
        <v>4284</v>
      </c>
      <c r="W46">
        <f t="shared" si="2"/>
        <v>0</v>
      </c>
      <c r="X46">
        <f t="shared" si="3"/>
        <v>0</v>
      </c>
    </row>
    <row r="47" spans="1:24" ht="18.75" customHeight="1" x14ac:dyDescent="0.3">
      <c r="A47" s="31">
        <v>15150</v>
      </c>
      <c r="B47" s="35">
        <v>9.9999999999994316E-2</v>
      </c>
      <c r="C47" s="36">
        <v>40.5</v>
      </c>
      <c r="D47" s="36">
        <v>40.400000000000006</v>
      </c>
      <c r="E47" s="2"/>
      <c r="F47" s="2"/>
      <c r="G47" s="2"/>
      <c r="H47" s="2"/>
      <c r="I47" s="2"/>
      <c r="J47" s="109">
        <v>405</v>
      </c>
      <c r="K47" s="110">
        <v>0</v>
      </c>
      <c r="L47" s="2"/>
      <c r="M47" s="2"/>
      <c r="N47" s="31">
        <v>11650</v>
      </c>
      <c r="O47" s="35">
        <v>0.39999999999999858</v>
      </c>
      <c r="P47" s="36">
        <v>18.8</v>
      </c>
      <c r="Q47" s="37">
        <v>18.400000000000002</v>
      </c>
      <c r="R47" s="2">
        <f t="shared" si="0"/>
        <v>-405</v>
      </c>
      <c r="S47" s="2"/>
      <c r="T47" s="25">
        <v>18.400000000000002</v>
      </c>
      <c r="V47" s="100">
        <f t="shared" si="1"/>
        <v>405</v>
      </c>
      <c r="W47">
        <f t="shared" si="2"/>
        <v>0</v>
      </c>
      <c r="X47">
        <f t="shared" si="3"/>
        <v>0</v>
      </c>
    </row>
    <row r="48" spans="1:24" ht="18.75" customHeight="1" x14ac:dyDescent="0.3">
      <c r="A48" s="31">
        <v>15100</v>
      </c>
      <c r="B48" s="35">
        <v>16.599999999999994</v>
      </c>
      <c r="C48" s="36">
        <v>159.9</v>
      </c>
      <c r="D48" s="36">
        <v>143.30000000000001</v>
      </c>
      <c r="E48" s="2"/>
      <c r="F48" s="2"/>
      <c r="G48" s="2"/>
      <c r="H48" s="2"/>
      <c r="I48" s="2"/>
      <c r="J48" s="109">
        <v>1657</v>
      </c>
      <c r="K48" s="110">
        <v>58</v>
      </c>
      <c r="L48" s="2"/>
      <c r="M48" s="2"/>
      <c r="N48" s="31">
        <v>11600</v>
      </c>
      <c r="O48" s="35">
        <v>57.099999999999909</v>
      </c>
      <c r="P48" s="36">
        <v>1220.8</v>
      </c>
      <c r="Q48" s="37">
        <v>1163.7</v>
      </c>
      <c r="R48" s="2">
        <f t="shared" si="0"/>
        <v>-1657</v>
      </c>
      <c r="S48" s="2"/>
      <c r="T48" s="25">
        <v>1163.7</v>
      </c>
      <c r="V48" s="100">
        <f t="shared" si="1"/>
        <v>1599</v>
      </c>
      <c r="W48">
        <f t="shared" si="2"/>
        <v>0</v>
      </c>
      <c r="X48">
        <f t="shared" si="3"/>
        <v>0</v>
      </c>
    </row>
    <row r="49" spans="1:24" ht="18.75" customHeight="1" x14ac:dyDescent="0.3">
      <c r="A49" s="31">
        <v>15050</v>
      </c>
      <c r="B49" s="35">
        <v>0</v>
      </c>
      <c r="C49" s="36">
        <v>51.400000000000006</v>
      </c>
      <c r="D49" s="36">
        <v>51.400000000000006</v>
      </c>
      <c r="E49" s="2"/>
      <c r="F49" s="2"/>
      <c r="G49" s="2"/>
      <c r="H49" s="2"/>
      <c r="I49" s="2"/>
      <c r="J49" s="109">
        <v>516</v>
      </c>
      <c r="K49" s="110">
        <v>2</v>
      </c>
      <c r="L49" s="2"/>
      <c r="M49" s="2"/>
      <c r="N49" s="31">
        <v>11550</v>
      </c>
      <c r="O49" s="35">
        <v>0</v>
      </c>
      <c r="P49" s="36">
        <v>358.8</v>
      </c>
      <c r="Q49" s="37">
        <v>358.8</v>
      </c>
      <c r="R49" s="2">
        <f t="shared" si="0"/>
        <v>-516</v>
      </c>
      <c r="S49" s="2"/>
      <c r="T49" s="25">
        <v>358.8</v>
      </c>
      <c r="V49" s="100">
        <f t="shared" si="1"/>
        <v>514</v>
      </c>
      <c r="W49">
        <f t="shared" si="2"/>
        <v>0</v>
      </c>
      <c r="X49">
        <f t="shared" si="3"/>
        <v>0</v>
      </c>
    </row>
    <row r="50" spans="1:24" ht="18.75" customHeight="1" thickBot="1" x14ac:dyDescent="0.35">
      <c r="A50" s="31">
        <v>15000</v>
      </c>
      <c r="B50" s="35">
        <v>6</v>
      </c>
      <c r="C50" s="40">
        <v>436.1</v>
      </c>
      <c r="D50" s="40">
        <v>430.1</v>
      </c>
      <c r="E50" s="2"/>
      <c r="F50" s="2"/>
      <c r="G50" s="2"/>
      <c r="H50" s="2"/>
      <c r="I50" s="2"/>
      <c r="J50" s="109">
        <v>4467</v>
      </c>
      <c r="K50" s="110">
        <v>106</v>
      </c>
      <c r="L50" s="2"/>
      <c r="M50" s="2"/>
      <c r="N50" s="38">
        <v>11500</v>
      </c>
      <c r="O50" s="35">
        <v>41.400000000000091</v>
      </c>
      <c r="P50" s="36">
        <v>1775.1000000000001</v>
      </c>
      <c r="Q50" s="41">
        <v>1733.7</v>
      </c>
      <c r="R50" s="2">
        <f t="shared" si="0"/>
        <v>-4467</v>
      </c>
      <c r="S50" s="2"/>
      <c r="T50" s="25">
        <v>1733.7</v>
      </c>
      <c r="V50" s="100">
        <f t="shared" si="1"/>
        <v>4361</v>
      </c>
      <c r="W50">
        <f t="shared" si="2"/>
        <v>0</v>
      </c>
      <c r="X50">
        <f t="shared" si="3"/>
        <v>0</v>
      </c>
    </row>
    <row r="51" spans="1:24" ht="28.5" customHeight="1" thickBot="1" x14ac:dyDescent="0.35">
      <c r="A51" s="149"/>
      <c r="B51" s="3" t="s">
        <v>190</v>
      </c>
      <c r="C51" s="2"/>
      <c r="D51" s="2"/>
      <c r="E51" s="2"/>
      <c r="F51" s="2"/>
      <c r="G51" s="2"/>
      <c r="H51" s="2"/>
      <c r="I51" s="2"/>
      <c r="J51" s="2"/>
      <c r="K51" s="2"/>
      <c r="L51" s="2"/>
      <c r="M51" s="2"/>
      <c r="N51" s="2"/>
      <c r="O51" s="44"/>
      <c r="P51" s="44"/>
      <c r="Q51" s="44"/>
      <c r="R51" s="2"/>
      <c r="S51" s="2"/>
    </row>
    <row r="52" spans="1:24" ht="60.75" customHeight="1" thickBot="1" x14ac:dyDescent="0.3">
      <c r="A52" s="149"/>
      <c r="B52" s="163" t="s">
        <v>39</v>
      </c>
      <c r="C52" s="164"/>
      <c r="D52" s="165"/>
      <c r="E52" s="2"/>
      <c r="F52" s="113" t="e">
        <f>ROUND(Ueberhaenge!G6,0)</f>
        <v>#VALUE!</v>
      </c>
      <c r="G52" s="114" t="s">
        <v>192</v>
      </c>
      <c r="H52" s="2"/>
      <c r="I52" s="73" t="s">
        <v>147</v>
      </c>
      <c r="J52" s="104">
        <f>SUM(J10:J50)</f>
        <v>84581</v>
      </c>
      <c r="K52" s="104">
        <f>SUM(K10:K50)</f>
        <v>67908</v>
      </c>
      <c r="L52" s="2"/>
      <c r="M52" s="2"/>
      <c r="N52" s="2"/>
      <c r="O52" s="163" t="s">
        <v>38</v>
      </c>
      <c r="P52" s="164"/>
      <c r="Q52" s="165"/>
      <c r="R52" s="2"/>
      <c r="S52" s="2"/>
    </row>
    <row r="53" spans="1:24" x14ac:dyDescent="0.25">
      <c r="A53" s="21"/>
      <c r="B53" s="2"/>
      <c r="C53" s="2"/>
      <c r="D53" s="2"/>
      <c r="E53" s="2"/>
      <c r="F53" s="2"/>
      <c r="G53" s="2"/>
      <c r="H53" s="2"/>
      <c r="I53" s="2"/>
      <c r="J53" s="2"/>
      <c r="K53" s="2"/>
      <c r="L53" s="2"/>
      <c r="M53" s="2"/>
      <c r="N53" s="2"/>
      <c r="O53" s="2"/>
      <c r="P53" s="2"/>
      <c r="Q53" s="2"/>
      <c r="R53" s="2"/>
      <c r="S53" s="2"/>
    </row>
    <row r="54" spans="1:24" ht="18.75" x14ac:dyDescent="0.3">
      <c r="A54" s="42" t="s">
        <v>36</v>
      </c>
      <c r="B54" s="42"/>
      <c r="C54" s="42"/>
      <c r="D54" s="42"/>
      <c r="E54" s="28"/>
      <c r="F54" s="28"/>
      <c r="G54" s="28" t="str">
        <f>Infos!B33</f>
        <v>2023-10+2023-11</v>
      </c>
      <c r="H54" s="28"/>
      <c r="I54" s="2"/>
      <c r="J54" s="2"/>
      <c r="K54" s="2"/>
      <c r="L54" s="2"/>
      <c r="M54" s="2"/>
      <c r="N54" s="42" t="s">
        <v>36</v>
      </c>
      <c r="O54" s="42"/>
      <c r="P54" s="42"/>
      <c r="Q54" s="42"/>
      <c r="R54" s="2"/>
      <c r="S54" s="2"/>
    </row>
    <row r="55" spans="1:24" ht="18.75" x14ac:dyDescent="0.3">
      <c r="A55" s="43" t="s">
        <v>37</v>
      </c>
      <c r="B55" s="43"/>
      <c r="C55" s="43"/>
      <c r="D55" s="43"/>
      <c r="E55" s="28"/>
      <c r="F55" s="28"/>
      <c r="G55" t="str">
        <f>Infos!B32</f>
        <v>2023-11</v>
      </c>
      <c r="H55" s="28"/>
      <c r="I55" s="71" t="s">
        <v>141</v>
      </c>
      <c r="J55" s="2"/>
      <c r="K55" s="2"/>
      <c r="L55" s="2"/>
      <c r="M55" s="2"/>
      <c r="N55" s="43" t="s">
        <v>37</v>
      </c>
      <c r="O55" s="43"/>
      <c r="P55" s="43"/>
      <c r="Q55" s="43"/>
      <c r="R55" s="2"/>
      <c r="S55" s="2"/>
    </row>
    <row r="56" spans="1:24" x14ac:dyDescent="0.25">
      <c r="A56" s="28"/>
      <c r="B56" s="28"/>
      <c r="C56" s="28"/>
      <c r="D56" s="28"/>
      <c r="E56" s="28"/>
      <c r="F56" s="28"/>
      <c r="G56" s="28"/>
      <c r="H56" s="28"/>
      <c r="I56" s="2"/>
      <c r="J56" s="2"/>
      <c r="K56" s="2"/>
      <c r="L56" s="2"/>
      <c r="M56" s="2"/>
      <c r="N56" s="2"/>
      <c r="O56" s="2"/>
      <c r="P56" s="2"/>
      <c r="Q56" s="2"/>
      <c r="R56" s="2"/>
      <c r="S56" s="2"/>
    </row>
    <row r="57" spans="1:24" ht="117.75" customHeight="1" x14ac:dyDescent="0.25">
      <c r="A57" s="181" t="s">
        <v>105</v>
      </c>
      <c r="B57" s="182"/>
      <c r="C57" s="182"/>
      <c r="D57" s="182"/>
      <c r="E57" s="182"/>
      <c r="F57" s="182"/>
      <c r="G57" s="182"/>
      <c r="H57" s="182"/>
      <c r="I57" s="182"/>
      <c r="J57" s="2"/>
      <c r="K57" s="2"/>
      <c r="L57" s="2"/>
      <c r="M57" s="2"/>
      <c r="N57" s="162" t="s">
        <v>43</v>
      </c>
      <c r="O57" s="162"/>
      <c r="P57" s="162"/>
      <c r="Q57" s="162"/>
      <c r="R57" s="2"/>
      <c r="S57" s="2"/>
    </row>
    <row r="58" spans="1:24" x14ac:dyDescent="0.25">
      <c r="A58" s="28"/>
      <c r="B58" s="28"/>
      <c r="C58" s="28"/>
      <c r="D58" s="28"/>
      <c r="E58" s="28"/>
      <c r="F58" s="28"/>
      <c r="G58" s="28"/>
      <c r="H58" s="28"/>
      <c r="I58" s="2"/>
      <c r="J58" s="2"/>
      <c r="K58" s="2"/>
      <c r="L58" s="2"/>
      <c r="M58" s="2"/>
      <c r="N58" s="2"/>
      <c r="O58" s="2"/>
      <c r="P58" s="2"/>
      <c r="Q58" s="2"/>
      <c r="R58" s="2"/>
      <c r="S58" s="2"/>
    </row>
    <row r="59" spans="1:24" x14ac:dyDescent="0.25">
      <c r="A59" s="28"/>
      <c r="B59" s="28"/>
      <c r="C59" s="28"/>
      <c r="D59" s="28"/>
      <c r="E59" s="28"/>
      <c r="F59" s="28"/>
      <c r="G59" s="28"/>
      <c r="H59" s="28"/>
      <c r="I59" s="2"/>
      <c r="J59" s="2"/>
      <c r="K59" s="2"/>
      <c r="L59" s="2"/>
      <c r="M59" s="2"/>
      <c r="N59" s="2"/>
      <c r="O59" s="2"/>
      <c r="P59" s="2"/>
      <c r="Q59" s="2"/>
      <c r="R59" s="2"/>
      <c r="S59" s="2"/>
    </row>
    <row r="60" spans="1:24" x14ac:dyDescent="0.25">
      <c r="A60" s="28"/>
      <c r="B60" s="28"/>
      <c r="C60" s="28"/>
      <c r="D60" s="28"/>
      <c r="E60" s="28"/>
      <c r="F60" s="28"/>
      <c r="G60" s="28"/>
      <c r="H60" s="28"/>
      <c r="I60" s="2"/>
      <c r="J60" s="2"/>
      <c r="K60" s="2"/>
      <c r="L60" s="2"/>
      <c r="M60" s="2"/>
      <c r="N60" s="2"/>
      <c r="O60" s="2"/>
      <c r="P60" s="2"/>
      <c r="Q60" s="2"/>
      <c r="R60" s="2"/>
      <c r="S60" s="2"/>
    </row>
    <row r="61" spans="1:24" x14ac:dyDescent="0.25">
      <c r="A61" s="28"/>
      <c r="B61" s="28"/>
      <c r="C61" s="28"/>
      <c r="D61" s="28"/>
      <c r="E61" s="28"/>
      <c r="F61" s="28"/>
      <c r="G61" s="28"/>
      <c r="H61" s="28"/>
      <c r="I61" s="2"/>
      <c r="J61" s="2"/>
      <c r="K61" s="2"/>
      <c r="L61" s="2"/>
      <c r="M61" s="2"/>
      <c r="N61" s="2"/>
      <c r="O61" s="2"/>
      <c r="P61" s="2"/>
      <c r="Q61" s="2"/>
      <c r="R61" s="2"/>
      <c r="S61" s="2"/>
    </row>
    <row r="62" spans="1:24" x14ac:dyDescent="0.25">
      <c r="A62" s="28"/>
      <c r="B62" s="28"/>
      <c r="C62" s="28"/>
      <c r="D62" s="28"/>
      <c r="E62" s="28"/>
      <c r="F62" s="28"/>
      <c r="G62" s="28"/>
      <c r="H62" s="28"/>
      <c r="I62" s="2"/>
      <c r="J62" s="2"/>
      <c r="K62" s="2"/>
      <c r="L62" s="2"/>
      <c r="M62" s="2"/>
      <c r="N62" s="2"/>
      <c r="O62" s="2"/>
      <c r="P62" s="2"/>
      <c r="Q62" s="2"/>
      <c r="R62" s="2"/>
      <c r="S62" s="2"/>
    </row>
    <row r="63" spans="1:24" x14ac:dyDescent="0.25">
      <c r="A63" s="28"/>
      <c r="B63" s="28"/>
      <c r="C63" s="28"/>
      <c r="D63" s="28"/>
      <c r="E63" s="28"/>
      <c r="F63" s="28"/>
      <c r="G63" s="28"/>
      <c r="H63" s="28"/>
      <c r="I63" s="2"/>
      <c r="J63" s="2"/>
      <c r="K63" s="2"/>
      <c r="L63" s="2"/>
      <c r="M63" s="2"/>
      <c r="N63" s="2"/>
      <c r="O63" s="2"/>
      <c r="P63" s="2"/>
      <c r="Q63" s="2"/>
      <c r="R63" s="2"/>
      <c r="S63" s="2"/>
    </row>
    <row r="64" spans="1:24" x14ac:dyDescent="0.25">
      <c r="A64" s="28"/>
      <c r="B64" s="28"/>
      <c r="C64" s="28"/>
      <c r="D64" s="28"/>
      <c r="E64" s="28"/>
      <c r="F64" s="28"/>
      <c r="G64" s="28"/>
      <c r="H64" s="28"/>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row r="181" spans="1:19" x14ac:dyDescent="0.25">
      <c r="A181" s="21"/>
      <c r="B181" s="2"/>
      <c r="C181" s="2"/>
      <c r="D181" s="2"/>
      <c r="E181" s="2"/>
      <c r="F181" s="2"/>
      <c r="G181" s="2"/>
      <c r="H181" s="2"/>
      <c r="I181" s="2"/>
      <c r="J181" s="2"/>
      <c r="K181" s="2"/>
      <c r="L181" s="2"/>
      <c r="M181" s="2"/>
      <c r="N181" s="2"/>
      <c r="O181" s="2"/>
      <c r="P181" s="2"/>
      <c r="Q181" s="2"/>
      <c r="R181" s="2"/>
      <c r="S181" s="2"/>
    </row>
    <row r="182" spans="1:19" x14ac:dyDescent="0.25">
      <c r="A182" s="21"/>
      <c r="B182" s="2"/>
      <c r="C182" s="2"/>
      <c r="D182" s="2"/>
      <c r="E182" s="2"/>
      <c r="F182" s="2"/>
      <c r="G182" s="2"/>
      <c r="H182" s="2"/>
      <c r="I182" s="2"/>
      <c r="J182" s="2"/>
      <c r="K182" s="2"/>
      <c r="L182" s="2"/>
      <c r="M182" s="2"/>
      <c r="N182" s="2"/>
      <c r="O182" s="2"/>
      <c r="P182" s="2"/>
      <c r="Q182" s="2"/>
      <c r="R182" s="2"/>
      <c r="S182" s="2"/>
    </row>
    <row r="183" spans="1:19" x14ac:dyDescent="0.25">
      <c r="A183" s="21"/>
      <c r="B183" s="2"/>
      <c r="C183" s="2"/>
      <c r="D183" s="2"/>
      <c r="E183" s="2"/>
      <c r="F183" s="2"/>
      <c r="G183" s="2"/>
      <c r="H183" s="2"/>
      <c r="I183" s="2"/>
      <c r="J183" s="2"/>
      <c r="K183" s="2"/>
      <c r="L183" s="2"/>
      <c r="M183" s="2"/>
      <c r="N183" s="2"/>
      <c r="O183" s="2"/>
      <c r="P183" s="2"/>
      <c r="Q183" s="2"/>
      <c r="R183" s="2"/>
      <c r="S183" s="2"/>
    </row>
    <row r="184" spans="1:19" x14ac:dyDescent="0.25">
      <c r="A184" s="21"/>
      <c r="B184" s="2"/>
      <c r="C184" s="2"/>
      <c r="D184" s="2"/>
      <c r="E184" s="2"/>
      <c r="F184" s="2"/>
      <c r="G184" s="2"/>
      <c r="H184" s="2"/>
      <c r="I184" s="2"/>
      <c r="J184" s="2"/>
      <c r="K184" s="2"/>
      <c r="L184" s="2"/>
      <c r="M184" s="2"/>
      <c r="N184" s="2"/>
      <c r="O184" s="2"/>
      <c r="P184" s="2"/>
      <c r="Q184" s="2"/>
      <c r="R184" s="2"/>
      <c r="S184" s="2"/>
    </row>
    <row r="185" spans="1:19" x14ac:dyDescent="0.25">
      <c r="A185" s="21"/>
      <c r="B185" s="2"/>
      <c r="C185" s="2"/>
      <c r="D185" s="2"/>
      <c r="E185" s="2"/>
      <c r="F185" s="2"/>
      <c r="G185" s="2"/>
      <c r="H185" s="2"/>
      <c r="I185" s="2"/>
      <c r="J185" s="2"/>
      <c r="K185" s="2"/>
      <c r="L185" s="2"/>
      <c r="M185" s="2"/>
      <c r="N185" s="2"/>
      <c r="O185" s="2"/>
      <c r="P185" s="2"/>
      <c r="Q185" s="2"/>
      <c r="R185" s="2"/>
      <c r="S185" s="2"/>
    </row>
    <row r="186" spans="1:19" x14ac:dyDescent="0.25">
      <c r="A186" s="21"/>
      <c r="B186" s="2"/>
      <c r="C186" s="2"/>
      <c r="D186" s="2"/>
      <c r="E186" s="2"/>
      <c r="F186" s="2"/>
      <c r="G186" s="2"/>
      <c r="H186" s="2"/>
      <c r="I186" s="2"/>
      <c r="J186" s="2"/>
      <c r="K186" s="2"/>
      <c r="L186" s="2"/>
      <c r="M186" s="2"/>
      <c r="N186" s="2"/>
      <c r="O186" s="2"/>
      <c r="P186" s="2"/>
      <c r="Q186" s="2"/>
      <c r="R186" s="2"/>
      <c r="S186" s="2"/>
    </row>
    <row r="187" spans="1:19" x14ac:dyDescent="0.25">
      <c r="A187" s="21"/>
      <c r="B187" s="2"/>
      <c r="C187" s="2"/>
      <c r="D187" s="2"/>
      <c r="E187" s="2"/>
      <c r="F187" s="2"/>
      <c r="G187" s="2"/>
      <c r="H187" s="2"/>
      <c r="I187" s="2"/>
      <c r="J187" s="2"/>
      <c r="K187" s="2"/>
      <c r="L187" s="2"/>
      <c r="M187" s="2"/>
      <c r="N187" s="2"/>
      <c r="O187" s="2"/>
      <c r="P187" s="2"/>
      <c r="Q187" s="2"/>
      <c r="R187" s="2"/>
      <c r="S187" s="2"/>
    </row>
    <row r="188" spans="1:19" x14ac:dyDescent="0.25">
      <c r="A188" s="21"/>
      <c r="B188" s="2"/>
      <c r="C188" s="2"/>
      <c r="D188" s="2"/>
      <c r="E188" s="2"/>
      <c r="F188" s="2"/>
      <c r="G188" s="2"/>
      <c r="H188" s="2"/>
      <c r="I188" s="2"/>
      <c r="J188" s="2"/>
      <c r="K188" s="2"/>
      <c r="L188" s="2"/>
      <c r="M188" s="2"/>
      <c r="N188" s="2"/>
      <c r="O188" s="2"/>
      <c r="P188" s="2"/>
      <c r="Q188" s="2"/>
      <c r="R188" s="2"/>
      <c r="S188" s="2"/>
    </row>
    <row r="189" spans="1:19" x14ac:dyDescent="0.25">
      <c r="A189" s="21"/>
      <c r="B189" s="2"/>
      <c r="C189" s="2"/>
      <c r="D189" s="2"/>
      <c r="E189" s="2"/>
      <c r="F189" s="2"/>
      <c r="G189" s="2"/>
      <c r="H189" s="2"/>
      <c r="I189" s="2"/>
      <c r="J189" s="2"/>
      <c r="K189" s="2"/>
      <c r="L189" s="2"/>
      <c r="M189" s="2"/>
      <c r="N189" s="2"/>
      <c r="O189" s="2"/>
      <c r="P189" s="2"/>
      <c r="Q189" s="2"/>
      <c r="R189" s="2"/>
      <c r="S189" s="2"/>
    </row>
    <row r="190" spans="1:19" x14ac:dyDescent="0.25">
      <c r="A190" s="21"/>
      <c r="B190" s="2"/>
      <c r="C190" s="2"/>
      <c r="D190" s="2"/>
      <c r="E190" s="2"/>
      <c r="F190" s="2"/>
      <c r="G190" s="2"/>
      <c r="H190" s="2"/>
      <c r="I190" s="2"/>
      <c r="J190" s="2"/>
      <c r="K190" s="2"/>
      <c r="L190" s="2"/>
      <c r="M190" s="2"/>
      <c r="N190" s="2"/>
      <c r="O190" s="2"/>
      <c r="P190" s="2"/>
      <c r="Q190" s="2"/>
      <c r="R190" s="2"/>
      <c r="S190" s="2"/>
    </row>
    <row r="191" spans="1:19" x14ac:dyDescent="0.25">
      <c r="A191" s="21"/>
      <c r="B191" s="2"/>
      <c r="C191" s="2"/>
      <c r="D191" s="2"/>
      <c r="E191" s="2"/>
      <c r="F191" s="2"/>
      <c r="G191" s="2"/>
      <c r="H191" s="2"/>
      <c r="I191" s="2"/>
      <c r="J191" s="2"/>
      <c r="K191" s="2"/>
      <c r="L191" s="2"/>
      <c r="M191" s="2"/>
      <c r="N191" s="2"/>
      <c r="O191" s="2"/>
      <c r="P191" s="2"/>
      <c r="Q191" s="2"/>
      <c r="R191" s="2"/>
      <c r="S191" s="2"/>
    </row>
    <row r="192" spans="1:19" x14ac:dyDescent="0.25">
      <c r="A192" s="21"/>
      <c r="B192" s="2"/>
      <c r="C192" s="2"/>
      <c r="D192" s="2"/>
      <c r="E192" s="2"/>
      <c r="F192" s="2"/>
      <c r="G192" s="2"/>
      <c r="H192" s="2"/>
      <c r="I192" s="2"/>
      <c r="J192" s="2"/>
      <c r="K192" s="2"/>
      <c r="L192" s="2"/>
      <c r="M192" s="2"/>
      <c r="N192" s="2"/>
      <c r="O192" s="2"/>
      <c r="P192" s="2"/>
      <c r="Q192" s="2"/>
      <c r="R192" s="2"/>
      <c r="S192" s="2"/>
    </row>
    <row r="193" spans="1:19" x14ac:dyDescent="0.25">
      <c r="A193" s="21"/>
      <c r="B193" s="2"/>
      <c r="C193" s="2"/>
      <c r="D193" s="2"/>
      <c r="E193" s="2"/>
      <c r="F193" s="2"/>
      <c r="G193" s="2"/>
      <c r="H193" s="2"/>
      <c r="I193" s="2"/>
      <c r="J193" s="2"/>
      <c r="K193" s="2"/>
      <c r="L193" s="2"/>
      <c r="M193" s="2"/>
      <c r="N193" s="2"/>
      <c r="O193" s="2"/>
      <c r="P193" s="2"/>
      <c r="Q193" s="2"/>
      <c r="R193" s="2"/>
      <c r="S193" s="2"/>
    </row>
    <row r="194" spans="1:19" x14ac:dyDescent="0.25">
      <c r="A194" s="21"/>
      <c r="B194" s="2"/>
      <c r="C194" s="2"/>
      <c r="D194" s="2"/>
      <c r="E194" s="2"/>
      <c r="F194" s="2"/>
      <c r="G194" s="2"/>
      <c r="H194" s="2"/>
      <c r="I194" s="2"/>
      <c r="J194" s="2"/>
      <c r="K194" s="2"/>
      <c r="L194" s="2"/>
      <c r="M194" s="2"/>
      <c r="N194" s="2"/>
      <c r="O194" s="2"/>
      <c r="P194" s="2"/>
      <c r="Q194" s="2"/>
      <c r="R194" s="2"/>
      <c r="S194" s="2"/>
    </row>
    <row r="195" spans="1:19" x14ac:dyDescent="0.25">
      <c r="A195" s="21"/>
      <c r="B195" s="2"/>
      <c r="C195" s="2"/>
      <c r="D195" s="2"/>
      <c r="E195" s="2"/>
      <c r="F195" s="2"/>
      <c r="G195" s="2"/>
      <c r="H195" s="2"/>
      <c r="I195" s="2"/>
      <c r="J195" s="2"/>
      <c r="K195" s="2"/>
      <c r="L195" s="2"/>
      <c r="M195" s="2"/>
      <c r="N195" s="2"/>
      <c r="O195" s="2"/>
      <c r="P195" s="2"/>
      <c r="Q195" s="2"/>
      <c r="R195" s="2"/>
      <c r="S195" s="2"/>
    </row>
    <row r="196" spans="1:19" x14ac:dyDescent="0.25">
      <c r="A196" s="21"/>
      <c r="B196" s="2"/>
      <c r="C196" s="2"/>
      <c r="D196" s="2"/>
      <c r="E196" s="2"/>
      <c r="F196" s="2"/>
      <c r="G196" s="2"/>
      <c r="H196" s="2"/>
      <c r="I196" s="2"/>
      <c r="J196" s="2"/>
      <c r="K196" s="2"/>
      <c r="L196" s="2"/>
      <c r="M196" s="2"/>
      <c r="N196" s="2"/>
      <c r="O196" s="2"/>
      <c r="P196" s="2"/>
      <c r="Q196" s="2"/>
      <c r="R196" s="2"/>
      <c r="S196" s="2"/>
    </row>
    <row r="197" spans="1:19" x14ac:dyDescent="0.25">
      <c r="A197" s="21"/>
      <c r="B197" s="2"/>
      <c r="C197" s="2"/>
      <c r="D197" s="2"/>
      <c r="E197" s="2"/>
      <c r="F197" s="2"/>
      <c r="G197" s="2"/>
      <c r="H197" s="2"/>
      <c r="I197" s="2"/>
      <c r="J197" s="2"/>
      <c r="K197" s="2"/>
      <c r="L197" s="2"/>
      <c r="M197" s="2"/>
      <c r="N197" s="2"/>
      <c r="O197" s="2"/>
      <c r="P197" s="2"/>
      <c r="Q197" s="2"/>
      <c r="R197" s="2"/>
      <c r="S197" s="2"/>
    </row>
    <row r="198" spans="1:19" x14ac:dyDescent="0.25">
      <c r="A198" s="21"/>
      <c r="B198" s="2"/>
      <c r="C198" s="2"/>
      <c r="D198" s="2"/>
      <c r="E198" s="2"/>
      <c r="F198" s="2"/>
      <c r="G198" s="2"/>
      <c r="H198" s="2"/>
      <c r="I198" s="2"/>
      <c r="J198" s="2"/>
      <c r="K198" s="2"/>
      <c r="L198" s="2"/>
      <c r="M198" s="2"/>
      <c r="N198" s="2"/>
      <c r="O198" s="2"/>
      <c r="P198" s="2"/>
      <c r="Q198" s="2"/>
      <c r="R198" s="2"/>
      <c r="S198" s="2"/>
    </row>
    <row r="199" spans="1:19" x14ac:dyDescent="0.25">
      <c r="A199" s="21"/>
      <c r="B199" s="2"/>
      <c r="C199" s="2"/>
      <c r="D199" s="2"/>
      <c r="E199" s="2"/>
      <c r="F199" s="2"/>
      <c r="G199" s="2"/>
      <c r="H199" s="2"/>
      <c r="I199" s="2"/>
      <c r="J199" s="2"/>
      <c r="K199" s="2"/>
      <c r="L199" s="2"/>
      <c r="M199" s="2"/>
      <c r="N199" s="2"/>
      <c r="O199" s="2"/>
      <c r="P199" s="2"/>
      <c r="Q199" s="2"/>
      <c r="R199" s="2"/>
      <c r="S199" s="2"/>
    </row>
    <row r="200" spans="1:19" x14ac:dyDescent="0.25">
      <c r="A200" s="21"/>
      <c r="B200" s="2"/>
      <c r="C200" s="2"/>
      <c r="D200" s="2"/>
      <c r="E200" s="2"/>
      <c r="F200" s="2"/>
      <c r="G200" s="2"/>
      <c r="H200" s="2"/>
      <c r="I200" s="2"/>
      <c r="J200" s="2"/>
      <c r="K200" s="2"/>
      <c r="L200" s="2"/>
      <c r="M200" s="2"/>
      <c r="N200" s="2"/>
      <c r="O200" s="2"/>
      <c r="P200" s="2"/>
      <c r="Q200" s="2"/>
      <c r="R200" s="2"/>
      <c r="S200" s="2"/>
    </row>
  </sheetData>
  <mergeCells count="14">
    <mergeCell ref="S1:T1"/>
    <mergeCell ref="B52:D52"/>
    <mergeCell ref="O52:Q52"/>
    <mergeCell ref="A57:I57"/>
    <mergeCell ref="N57:Q57"/>
    <mergeCell ref="J8:K8"/>
    <mergeCell ref="A1:F1"/>
    <mergeCell ref="G1:H1"/>
    <mergeCell ref="A6:I6"/>
    <mergeCell ref="N6:Q7"/>
    <mergeCell ref="A7:A9"/>
    <mergeCell ref="B7:D8"/>
    <mergeCell ref="O8:Q8"/>
    <mergeCell ref="J7:K7"/>
  </mergeCells>
  <conditionalFormatting sqref="C10:C50">
    <cfRule type="cellIs" dxfId="48" priority="34" operator="lessThan">
      <formula>0</formula>
    </cfRule>
    <cfRule type="cellIs" dxfId="47" priority="35" operator="greaterThan">
      <formula>0</formula>
    </cfRule>
  </conditionalFormatting>
  <conditionalFormatting sqref="P10:Q50">
    <cfRule type="cellIs" dxfId="46" priority="32" operator="lessThan">
      <formula>0</formula>
    </cfRule>
    <cfRule type="cellIs" dxfId="45" priority="33" operator="greaterThan">
      <formula>0</formula>
    </cfRule>
  </conditionalFormatting>
  <conditionalFormatting sqref="B10:B50">
    <cfRule type="colorScale" priority="31">
      <colorScale>
        <cfvo type="num" val="-100"/>
        <cfvo type="num" val="0"/>
        <cfvo type="num" val="100"/>
        <color rgb="FFF8696B"/>
        <color rgb="FFFCFCFF"/>
        <color rgb="FF5A8AC6"/>
      </colorScale>
    </cfRule>
  </conditionalFormatting>
  <conditionalFormatting sqref="O10:O50">
    <cfRule type="colorScale" priority="30">
      <colorScale>
        <cfvo type="num" val="-100"/>
        <cfvo type="num" val="0"/>
        <cfvo type="num" val="100"/>
        <color rgb="FFF8696B"/>
        <color rgb="FFFCFCFF"/>
        <color rgb="FF5A8AC6"/>
      </colorScale>
    </cfRule>
  </conditionalFormatting>
  <conditionalFormatting sqref="F3">
    <cfRule type="cellIs" dxfId="44" priority="28" operator="lessThan">
      <formula>0.55</formula>
    </cfRule>
    <cfRule type="cellIs" dxfId="43" priority="29" operator="greaterThan">
      <formula>0.6</formula>
    </cfRule>
  </conditionalFormatting>
  <conditionalFormatting sqref="D10:D50">
    <cfRule type="cellIs" dxfId="42" priority="26" operator="lessThan">
      <formula>0</formula>
    </cfRule>
    <cfRule type="cellIs" dxfId="41" priority="27" operator="greaterThan">
      <formula>0</formula>
    </cfRule>
  </conditionalFormatting>
  <conditionalFormatting sqref="A10">
    <cfRule type="expression" dxfId="40" priority="6">
      <formula>$X10&gt;0.1</formula>
    </cfRule>
  </conditionalFormatting>
  <conditionalFormatting sqref="A11:A50">
    <cfRule type="expression" dxfId="39" priority="4">
      <formula>$X11&gt;0.1</formula>
    </cfRule>
  </conditionalFormatting>
  <conditionalFormatting sqref="I10:J50">
    <cfRule type="dataBar" priority="3">
      <dataBar>
        <cfvo type="min"/>
        <cfvo type="formula" val="$S$9"/>
        <color theme="4" tint="-0.249977111117893"/>
      </dataBar>
      <extLst>
        <ext xmlns:x14="http://schemas.microsoft.com/office/spreadsheetml/2009/9/main" uri="{B025F937-C7B1-47D3-B67F-A62EFF666E3E}">
          <x14:id>{065502A1-C6A4-489B-B299-260D2F2D0913}</x14:id>
        </ext>
      </extLst>
    </cfRule>
  </conditionalFormatting>
  <conditionalFormatting sqref="K10:K50">
    <cfRule type="dataBar" priority="2">
      <dataBar>
        <cfvo type="min"/>
        <cfvo type="formula" val="$S$9"/>
        <color rgb="FF63C384"/>
      </dataBar>
      <extLst>
        <ext xmlns:x14="http://schemas.microsoft.com/office/spreadsheetml/2009/9/main" uri="{B025F937-C7B1-47D3-B67F-A62EFF666E3E}">
          <x14:id>{4850A8D8-0229-4CA3-B53C-B38C8D2DCF17}</x14:id>
        </ext>
      </extLst>
    </cfRule>
  </conditionalFormatting>
  <conditionalFormatting sqref="H3:I3">
    <cfRule type="expression" dxfId="38" priority="1">
      <formula>$F$3&gt;0.9</formula>
    </cfRule>
  </conditionalFormatting>
  <pageMargins left="0.70866141732283472" right="0.70866141732283472" top="0.59055118110236227" bottom="0.39370078740157483" header="0.31496062992125984" footer="0.31496062992125984"/>
  <pageSetup paperSize="9" scale="61" fitToHeight="0" orientation="portrait" r:id="rId1"/>
  <rowBreaks count="2" manualBreakCount="2">
    <brk id="55" max="10" man="1"/>
    <brk id="60" max="10" man="1"/>
  </rowBreaks>
  <drawing r:id="rId2"/>
  <extLst>
    <ext xmlns:x14="http://schemas.microsoft.com/office/spreadsheetml/2009/9/main" uri="{78C0D931-6437-407d-A8EE-F0AAD7539E65}">
      <x14:conditionalFormattings>
        <x14:conditionalFormatting xmlns:xm="http://schemas.microsoft.com/office/excel/2006/main">
          <x14:cfRule type="dataBar" id="{065502A1-C6A4-489B-B299-260D2F2D0913}">
            <x14:dataBar minLength="0" maxLength="100" border="1" direction="rightToLeft" negativeBarBorderColorSameAsPositive="0">
              <x14:cfvo type="autoMin"/>
              <x14:cfvo type="formula">
                <xm:f>$S$9</xm:f>
              </x14:cfvo>
              <x14:borderColor rgb="FF638EC6"/>
              <x14:negativeFillColor rgb="FFFF0000"/>
              <x14:negativeBorderColor rgb="FFFF0000"/>
              <x14:axisColor rgb="FF000000"/>
            </x14:dataBar>
          </x14:cfRule>
          <xm:sqref>I10:J50</xm:sqref>
        </x14:conditionalFormatting>
        <x14:conditionalFormatting xmlns:xm="http://schemas.microsoft.com/office/excel/2006/main">
          <x14:cfRule type="dataBar" id="{4850A8D8-0229-4CA3-B53C-B38C8D2DCF17}">
            <x14:dataBar minLength="0" maxLength="100" border="1" negativeBarBorderColorSameAsPositive="0">
              <x14:cfvo type="autoMin"/>
              <x14:cfvo type="formula">
                <xm:f>$S$9</xm:f>
              </x14:cfvo>
              <x14:borderColor rgb="FF63C384"/>
              <x14:negativeFillColor rgb="FFFF0000"/>
              <x14:negativeBorderColor rgb="FFFF0000"/>
              <x14:axisColor rgb="FF000000"/>
            </x14:dataBar>
          </x14:cfRule>
          <xm:sqref>K10:K50</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10592-FA81-4A27-9003-070CE5ADDC7F}">
  <sheetPr codeName="Tabelle29">
    <pageSetUpPr fitToPage="1"/>
  </sheetPr>
  <dimension ref="A1:V200"/>
  <sheetViews>
    <sheetView view="pageBreakPreview" topLeftCell="A41" zoomScale="60" zoomScaleNormal="70" workbookViewId="0">
      <selection sqref="A1:J55"/>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3.140625" customWidth="1"/>
    <col min="17" max="17" width="13.5703125" customWidth="1"/>
  </cols>
  <sheetData>
    <row r="1" spans="1:22" ht="65.25" customHeight="1" x14ac:dyDescent="0.25">
      <c r="A1" s="169" t="s">
        <v>42</v>
      </c>
      <c r="B1" s="170"/>
      <c r="C1" s="170"/>
      <c r="D1" s="170"/>
      <c r="E1" s="170"/>
      <c r="F1" s="170"/>
      <c r="G1" s="171">
        <f>Ueberhaenge!G1</f>
        <v>45191</v>
      </c>
      <c r="H1" s="172"/>
      <c r="I1" s="54"/>
    </row>
    <row r="2" spans="1:22" x14ac:dyDescent="0.25">
      <c r="A2" s="52"/>
      <c r="B2" s="45"/>
      <c r="C2" s="45"/>
      <c r="D2" s="45"/>
      <c r="E2" s="45"/>
      <c r="F2" s="45"/>
      <c r="G2" s="45"/>
      <c r="H2" s="45"/>
      <c r="I2" s="45"/>
    </row>
    <row r="3" spans="1:22" ht="18.75" x14ac:dyDescent="0.3">
      <c r="A3" s="25" t="s">
        <v>35</v>
      </c>
      <c r="C3" s="27">
        <f>Ueberhaenge!G2</f>
        <v>28</v>
      </c>
      <c r="D3" s="45"/>
      <c r="E3" s="53" t="s">
        <v>40</v>
      </c>
      <c r="F3" s="55">
        <f>Summery!F3</f>
        <v>0.5</v>
      </c>
      <c r="G3" s="45"/>
      <c r="H3" s="56" t="str">
        <f>IF(Infos!T34="klein","Heute kleiner Verfall","Heute großer Verfall")</f>
        <v>Heute kleiner Verfall</v>
      </c>
      <c r="I3" s="56"/>
    </row>
    <row r="4" spans="1:22" x14ac:dyDescent="0.25">
      <c r="A4" s="21"/>
      <c r="B4" s="2"/>
      <c r="C4" s="2"/>
      <c r="D4" s="2"/>
      <c r="E4" s="2"/>
      <c r="F4" s="2"/>
      <c r="G4" s="2"/>
      <c r="H4" s="2"/>
      <c r="I4" s="45"/>
      <c r="J4" s="2"/>
      <c r="K4" s="2"/>
      <c r="L4" s="2"/>
      <c r="M4" s="2"/>
      <c r="N4" s="2"/>
      <c r="O4" s="2"/>
      <c r="P4" s="2"/>
      <c r="Q4" s="2"/>
      <c r="R4" s="2"/>
      <c r="S4" s="2"/>
    </row>
    <row r="5" spans="1:22" ht="5.25" customHeight="1" x14ac:dyDescent="0.25">
      <c r="A5" s="21"/>
      <c r="B5" s="2"/>
      <c r="C5" s="2"/>
      <c r="D5" s="2"/>
      <c r="E5" s="2"/>
      <c r="F5" s="2"/>
      <c r="G5" s="2"/>
      <c r="H5" s="2"/>
      <c r="I5" s="2"/>
      <c r="J5" s="2"/>
      <c r="K5" s="2"/>
      <c r="L5" s="2"/>
      <c r="M5" s="2"/>
      <c r="N5" s="2"/>
      <c r="O5" s="2"/>
      <c r="P5" s="2"/>
      <c r="Q5" s="2"/>
      <c r="R5" s="2"/>
      <c r="S5" s="2"/>
    </row>
    <row r="6" spans="1:22" ht="50.25" customHeight="1" thickBot="1" x14ac:dyDescent="0.3">
      <c r="A6" s="173" t="s">
        <v>41</v>
      </c>
      <c r="B6" s="174"/>
      <c r="C6" s="174"/>
      <c r="D6" s="174"/>
      <c r="E6" s="174"/>
      <c r="F6" s="174"/>
      <c r="G6" s="174"/>
      <c r="H6" s="174"/>
      <c r="I6" s="174"/>
      <c r="J6" s="2"/>
      <c r="K6" s="2"/>
      <c r="L6" s="2"/>
      <c r="M6" s="2"/>
      <c r="N6" s="180"/>
      <c r="O6" s="180"/>
      <c r="P6" s="180"/>
      <c r="Q6" s="180"/>
      <c r="R6" s="2"/>
      <c r="S6" s="2"/>
    </row>
    <row r="7" spans="1:22" ht="32.25" customHeight="1" thickBot="1" x14ac:dyDescent="0.55000000000000004">
      <c r="A7" s="177" t="s">
        <v>3</v>
      </c>
      <c r="B7" s="175" t="str">
        <f xml:space="preserve"> "Front: " &amp; Ueberhaenge!D8</f>
        <v>Front: 2023-10</v>
      </c>
      <c r="C7" s="175"/>
      <c r="D7" s="175"/>
      <c r="E7" s="26"/>
      <c r="F7" s="26"/>
      <c r="G7" s="26"/>
      <c r="H7" s="45"/>
      <c r="J7" s="2"/>
      <c r="K7" s="2"/>
      <c r="L7" s="2"/>
      <c r="M7" s="2"/>
      <c r="N7" s="180"/>
      <c r="O7" s="180"/>
      <c r="P7" s="180"/>
      <c r="Q7" s="180"/>
      <c r="R7" s="51"/>
      <c r="S7" s="51"/>
      <c r="T7" s="50"/>
      <c r="U7" s="50"/>
      <c r="V7" s="50"/>
    </row>
    <row r="8" spans="1:22" ht="21.75" thickBot="1" x14ac:dyDescent="0.4">
      <c r="A8" s="178"/>
      <c r="B8" s="176"/>
      <c r="C8" s="176"/>
      <c r="D8" s="176"/>
      <c r="E8" s="22"/>
      <c r="I8" s="2"/>
      <c r="J8" s="2"/>
      <c r="K8" s="2"/>
      <c r="L8" s="2"/>
      <c r="M8" s="2"/>
      <c r="N8" s="48"/>
      <c r="O8" s="166"/>
      <c r="P8" s="167"/>
      <c r="Q8" s="168"/>
      <c r="R8" s="2"/>
      <c r="S8" s="2"/>
    </row>
    <row r="9" spans="1:22" ht="19.5" thickBot="1" x14ac:dyDescent="0.35">
      <c r="A9" s="179"/>
      <c r="B9" s="47" t="s">
        <v>34</v>
      </c>
      <c r="C9" s="46">
        <f>Ueberhaenge!G5</f>
        <v>45191</v>
      </c>
      <c r="D9" s="46">
        <f>IF(WEEKDAY(C9,2)=1,C9-3,C9-1)</f>
        <v>45190</v>
      </c>
      <c r="E9" s="22"/>
      <c r="I9" s="2"/>
      <c r="J9" s="2"/>
      <c r="K9" s="2"/>
      <c r="L9" s="2"/>
      <c r="M9" s="2"/>
      <c r="N9" s="49"/>
      <c r="O9" s="24"/>
      <c r="P9" s="23"/>
      <c r="Q9" s="23"/>
      <c r="R9" s="2"/>
      <c r="S9" s="2"/>
    </row>
    <row r="10" spans="1:22" ht="18.75" x14ac:dyDescent="0.3">
      <c r="A10" s="31">
        <f>Summery!A10</f>
        <v>17000</v>
      </c>
      <c r="B10" s="32">
        <f>Summery!B10</f>
        <v>0</v>
      </c>
      <c r="C10" s="33">
        <f>Summery!C10</f>
        <v>-115.4</v>
      </c>
      <c r="D10" s="34">
        <f>Summery!D10</f>
        <v>-115.4</v>
      </c>
      <c r="E10" s="2"/>
      <c r="F10" s="2"/>
      <c r="G10" s="2"/>
      <c r="H10" s="2"/>
      <c r="I10" s="2"/>
      <c r="J10" s="2"/>
      <c r="K10" s="2"/>
      <c r="L10" s="2"/>
      <c r="M10" s="2"/>
      <c r="N10" s="31"/>
      <c r="O10" s="35"/>
      <c r="P10" s="36"/>
      <c r="Q10" s="37"/>
      <c r="R10" s="2"/>
      <c r="S10" s="2"/>
      <c r="T10" s="25"/>
    </row>
    <row r="11" spans="1:22" ht="18.75" x14ac:dyDescent="0.3">
      <c r="A11" s="31">
        <f>Summery!A11</f>
        <v>16950</v>
      </c>
      <c r="B11" s="35">
        <f>Summery!B11</f>
        <v>0</v>
      </c>
      <c r="C11" s="36">
        <f>Summery!C11</f>
        <v>-23.900000000000002</v>
      </c>
      <c r="D11" s="37">
        <f>Summery!D11</f>
        <v>-23.900000000000002</v>
      </c>
      <c r="E11" s="2"/>
      <c r="F11" s="2"/>
      <c r="G11" s="2"/>
      <c r="H11" s="2"/>
      <c r="I11" s="2"/>
      <c r="J11" s="2"/>
      <c r="K11" s="2"/>
      <c r="L11" s="2"/>
      <c r="M11" s="2"/>
      <c r="N11" s="31"/>
      <c r="O11" s="35"/>
      <c r="P11" s="36"/>
      <c r="Q11" s="37"/>
      <c r="R11" s="2"/>
      <c r="S11" s="2"/>
      <c r="T11" s="25"/>
    </row>
    <row r="12" spans="1:22" ht="18.75" x14ac:dyDescent="0.3">
      <c r="A12" s="31">
        <f>Summery!A12</f>
        <v>16900</v>
      </c>
      <c r="B12" s="35">
        <f>Summery!B12</f>
        <v>-0.20000000000000284</v>
      </c>
      <c r="C12" s="36">
        <f>Summery!C12</f>
        <v>-119.30000000000001</v>
      </c>
      <c r="D12" s="37">
        <f>Summery!D12</f>
        <v>-119.10000000000001</v>
      </c>
      <c r="E12" s="2"/>
      <c r="F12" s="2"/>
      <c r="G12" s="2"/>
      <c r="H12" s="2"/>
      <c r="I12" s="2"/>
      <c r="J12" s="2"/>
      <c r="K12" s="2"/>
      <c r="L12" s="2"/>
      <c r="M12" s="2"/>
      <c r="N12" s="31"/>
      <c r="O12" s="35"/>
      <c r="P12" s="36"/>
      <c r="Q12" s="37"/>
      <c r="R12" s="2"/>
      <c r="S12" s="2"/>
      <c r="T12" s="25"/>
    </row>
    <row r="13" spans="1:22" ht="18.75" x14ac:dyDescent="0.3">
      <c r="A13" s="31">
        <f>Summery!A13</f>
        <v>16850</v>
      </c>
      <c r="B13" s="35">
        <f>Summery!B13</f>
        <v>0</v>
      </c>
      <c r="C13" s="36">
        <f>Summery!C13</f>
        <v>-9.6000000000000014</v>
      </c>
      <c r="D13" s="37">
        <f>Summery!D13</f>
        <v>-9.6000000000000014</v>
      </c>
      <c r="E13" s="2"/>
      <c r="F13" s="2"/>
      <c r="G13" s="2"/>
      <c r="H13" s="2"/>
      <c r="I13" s="2"/>
      <c r="J13" s="2"/>
      <c r="K13" s="2"/>
      <c r="L13" s="2"/>
      <c r="M13" s="2"/>
      <c r="N13" s="31"/>
      <c r="O13" s="35"/>
      <c r="P13" s="36"/>
      <c r="Q13" s="37"/>
      <c r="R13" s="2"/>
      <c r="S13" s="2"/>
      <c r="T13" s="25"/>
    </row>
    <row r="14" spans="1:22" ht="18.75" x14ac:dyDescent="0.3">
      <c r="A14" s="31">
        <f>Summery!A14</f>
        <v>16800</v>
      </c>
      <c r="B14" s="35">
        <f>Summery!B14</f>
        <v>-0.80000000000006821</v>
      </c>
      <c r="C14" s="36">
        <f>Summery!C14</f>
        <v>-861.30000000000007</v>
      </c>
      <c r="D14" s="37">
        <f>Summery!D14</f>
        <v>-860.5</v>
      </c>
      <c r="E14" s="2"/>
      <c r="F14" s="2"/>
      <c r="G14" s="2"/>
      <c r="H14" s="2"/>
      <c r="I14" s="2"/>
      <c r="J14" s="2"/>
      <c r="K14" s="2"/>
      <c r="L14" s="2"/>
      <c r="M14" s="2"/>
      <c r="N14" s="31"/>
      <c r="O14" s="35"/>
      <c r="P14" s="36"/>
      <c r="Q14" s="37"/>
      <c r="R14" s="2"/>
      <c r="S14" s="2"/>
      <c r="T14" s="25"/>
    </row>
    <row r="15" spans="1:22" ht="18.75" x14ac:dyDescent="0.3">
      <c r="A15" s="31">
        <f>Summery!A15</f>
        <v>16750</v>
      </c>
      <c r="B15" s="35">
        <f>Summery!B15</f>
        <v>-0.10000000000000142</v>
      </c>
      <c r="C15" s="36">
        <f>Summery!C15</f>
        <v>-46.6</v>
      </c>
      <c r="D15" s="37">
        <f>Summery!D15</f>
        <v>-46.5</v>
      </c>
      <c r="E15" s="2"/>
      <c r="F15" s="2"/>
      <c r="G15" s="2"/>
      <c r="H15" s="2"/>
      <c r="I15" s="2"/>
      <c r="J15" s="2"/>
      <c r="K15" s="2"/>
      <c r="L15" s="2"/>
      <c r="M15" s="2"/>
      <c r="N15" s="31"/>
      <c r="O15" s="35"/>
      <c r="P15" s="36"/>
      <c r="Q15" s="37"/>
      <c r="R15" s="2"/>
      <c r="S15" s="2"/>
      <c r="T15" s="25"/>
    </row>
    <row r="16" spans="1:22" ht="18.75" x14ac:dyDescent="0.3">
      <c r="A16" s="31">
        <f>Summery!A16</f>
        <v>16700</v>
      </c>
      <c r="B16" s="35">
        <f>Summery!B16</f>
        <v>0</v>
      </c>
      <c r="C16" s="36">
        <f>Summery!C16</f>
        <v>-102.80000000000001</v>
      </c>
      <c r="D16" s="37">
        <f>Summery!D16</f>
        <v>-102.80000000000001</v>
      </c>
      <c r="E16" s="2"/>
      <c r="F16" s="2"/>
      <c r="G16" s="2"/>
      <c r="H16" s="2"/>
      <c r="I16" s="2"/>
      <c r="J16" s="2"/>
      <c r="K16" s="2"/>
      <c r="L16" s="2"/>
      <c r="M16" s="2"/>
      <c r="N16" s="31"/>
      <c r="O16" s="35"/>
      <c r="P16" s="36"/>
      <c r="Q16" s="37"/>
      <c r="R16" s="2"/>
      <c r="S16" s="2"/>
      <c r="T16" s="25"/>
    </row>
    <row r="17" spans="1:20" ht="18.75" x14ac:dyDescent="0.3">
      <c r="A17" s="31">
        <f>Summery!A17</f>
        <v>16650</v>
      </c>
      <c r="B17" s="35">
        <f>Summery!B17</f>
        <v>4</v>
      </c>
      <c r="C17" s="36">
        <f>Summery!C17</f>
        <v>-24</v>
      </c>
      <c r="D17" s="37">
        <f>Summery!D17</f>
        <v>-28</v>
      </c>
      <c r="E17" s="2"/>
      <c r="F17" s="2"/>
      <c r="G17" s="2"/>
      <c r="H17" s="2"/>
      <c r="I17" s="2"/>
      <c r="J17" s="2"/>
      <c r="K17" s="2"/>
      <c r="L17" s="2"/>
      <c r="M17" s="2"/>
      <c r="N17" s="31"/>
      <c r="O17" s="35"/>
      <c r="P17" s="36"/>
      <c r="Q17" s="37"/>
      <c r="R17" s="2"/>
      <c r="S17" s="2"/>
      <c r="T17" s="25"/>
    </row>
    <row r="18" spans="1:20" ht="18.75" x14ac:dyDescent="0.3">
      <c r="A18" s="31">
        <f>Summery!A18</f>
        <v>16600</v>
      </c>
      <c r="B18" s="35">
        <f>Summery!B18</f>
        <v>0.30000000000001137</v>
      </c>
      <c r="C18" s="36">
        <f>Summery!C18</f>
        <v>-194.5</v>
      </c>
      <c r="D18" s="37">
        <f>Summery!D18</f>
        <v>-194.8</v>
      </c>
      <c r="E18" s="2"/>
      <c r="F18" s="2"/>
      <c r="G18" s="2"/>
      <c r="H18" s="2"/>
      <c r="I18" s="2"/>
      <c r="J18" s="2"/>
      <c r="K18" s="2"/>
      <c r="L18" s="2"/>
      <c r="M18" s="2"/>
      <c r="N18" s="31"/>
      <c r="O18" s="35"/>
      <c r="P18" s="36"/>
      <c r="Q18" s="37"/>
      <c r="R18" s="2"/>
      <c r="S18" s="2"/>
      <c r="T18" s="25"/>
    </row>
    <row r="19" spans="1:20" ht="18.75" x14ac:dyDescent="0.3">
      <c r="A19" s="31">
        <f>Summery!A19</f>
        <v>16550</v>
      </c>
      <c r="B19" s="35">
        <f>Summery!B19</f>
        <v>0</v>
      </c>
      <c r="C19" s="36">
        <f>Summery!C19</f>
        <v>-39.800000000000004</v>
      </c>
      <c r="D19" s="37">
        <f>Summery!D19</f>
        <v>-39.800000000000004</v>
      </c>
      <c r="E19" s="2"/>
      <c r="F19" s="2"/>
      <c r="G19" s="2"/>
      <c r="H19" s="2"/>
      <c r="I19" s="2"/>
      <c r="J19" s="2"/>
      <c r="K19" s="2"/>
      <c r="L19" s="2"/>
      <c r="M19" s="2"/>
      <c r="N19" s="31"/>
      <c r="O19" s="35"/>
      <c r="P19" s="36"/>
      <c r="Q19" s="37"/>
      <c r="R19" s="2"/>
      <c r="S19" s="2"/>
      <c r="T19" s="25"/>
    </row>
    <row r="20" spans="1:20" ht="18.75" x14ac:dyDescent="0.3">
      <c r="A20" s="31">
        <f>Summery!A20</f>
        <v>16500</v>
      </c>
      <c r="B20" s="35">
        <f>Summery!B20</f>
        <v>-15.899999999999864</v>
      </c>
      <c r="C20" s="36">
        <f>Summery!C20</f>
        <v>-1942.7</v>
      </c>
      <c r="D20" s="37">
        <f>Summery!D20</f>
        <v>-1926.8000000000002</v>
      </c>
      <c r="E20" s="2"/>
      <c r="F20" s="2"/>
      <c r="G20" s="2"/>
      <c r="H20" s="2"/>
      <c r="I20" s="2"/>
      <c r="J20" s="2"/>
      <c r="K20" s="2"/>
      <c r="L20" s="2"/>
      <c r="M20" s="2"/>
      <c r="N20" s="31"/>
      <c r="O20" s="35"/>
      <c r="P20" s="36"/>
      <c r="Q20" s="37"/>
      <c r="R20" s="2"/>
      <c r="S20" s="2"/>
      <c r="T20" s="25"/>
    </row>
    <row r="21" spans="1:20" ht="18.75" x14ac:dyDescent="0.3">
      <c r="A21" s="31">
        <f>Summery!A21</f>
        <v>16450</v>
      </c>
      <c r="B21" s="35">
        <f>Summery!B21</f>
        <v>0.20000000000000284</v>
      </c>
      <c r="C21" s="36">
        <f>Summery!C21</f>
        <v>-48.1</v>
      </c>
      <c r="D21" s="37">
        <f>Summery!D21</f>
        <v>-48.300000000000004</v>
      </c>
      <c r="E21" s="2"/>
      <c r="F21" s="2"/>
      <c r="G21" s="2"/>
      <c r="H21" s="2"/>
      <c r="I21" s="2"/>
      <c r="J21" s="2"/>
      <c r="K21" s="2"/>
      <c r="L21" s="2"/>
      <c r="M21" s="2"/>
      <c r="N21" s="31"/>
      <c r="O21" s="35"/>
      <c r="P21" s="36"/>
      <c r="Q21" s="37"/>
      <c r="R21" s="2"/>
      <c r="S21" s="2"/>
      <c r="T21" s="25"/>
    </row>
    <row r="22" spans="1:20" ht="18.75" x14ac:dyDescent="0.3">
      <c r="A22" s="31">
        <f>Summery!A22</f>
        <v>16400</v>
      </c>
      <c r="B22" s="35">
        <f>Summery!B22</f>
        <v>-3.7000000000000455</v>
      </c>
      <c r="C22" s="36">
        <f>Summery!C22</f>
        <v>-612.30000000000007</v>
      </c>
      <c r="D22" s="37">
        <f>Summery!D22</f>
        <v>-608.6</v>
      </c>
      <c r="E22" s="2"/>
      <c r="F22" s="2"/>
      <c r="G22" s="2"/>
      <c r="H22" s="2"/>
      <c r="I22" s="2"/>
      <c r="J22" s="2"/>
      <c r="K22" s="2"/>
      <c r="L22" s="2"/>
      <c r="M22" s="2"/>
      <c r="N22" s="31"/>
      <c r="O22" s="35"/>
      <c r="P22" s="36"/>
      <c r="Q22" s="37"/>
      <c r="R22" s="2"/>
      <c r="S22" s="2"/>
      <c r="T22" s="25"/>
    </row>
    <row r="23" spans="1:20" ht="18.75" x14ac:dyDescent="0.3">
      <c r="A23" s="31">
        <f>Summery!A23</f>
        <v>16350</v>
      </c>
      <c r="B23" s="35">
        <f>Summery!B23</f>
        <v>5.1000000000000014</v>
      </c>
      <c r="C23" s="36">
        <f>Summery!C23</f>
        <v>-39.300000000000004</v>
      </c>
      <c r="D23" s="37">
        <f>Summery!D23</f>
        <v>-44.400000000000006</v>
      </c>
      <c r="E23" s="2"/>
      <c r="F23" s="2"/>
      <c r="G23" s="2"/>
      <c r="H23" s="2"/>
      <c r="I23" s="2"/>
      <c r="J23" s="2"/>
      <c r="K23" s="2"/>
      <c r="L23" s="2"/>
      <c r="M23" s="2"/>
      <c r="N23" s="31"/>
      <c r="O23" s="35"/>
      <c r="P23" s="36"/>
      <c r="Q23" s="37"/>
      <c r="R23" s="2"/>
      <c r="S23" s="2"/>
      <c r="T23" s="25"/>
    </row>
    <row r="24" spans="1:20" ht="18.75" x14ac:dyDescent="0.3">
      <c r="A24" s="31">
        <f>Summery!A24</f>
        <v>16300</v>
      </c>
      <c r="B24" s="35">
        <f>Summery!B24</f>
        <v>0.60000000000002274</v>
      </c>
      <c r="C24" s="36">
        <f>Summery!C24</f>
        <v>-280.5</v>
      </c>
      <c r="D24" s="37">
        <f>Summery!D24</f>
        <v>-281.10000000000002</v>
      </c>
      <c r="E24" s="2"/>
      <c r="F24" s="2"/>
      <c r="G24" s="2"/>
      <c r="H24" s="2"/>
      <c r="I24" s="2"/>
      <c r="J24" s="2"/>
      <c r="K24" s="2"/>
      <c r="L24" s="2"/>
      <c r="M24" s="2"/>
      <c r="N24" s="31"/>
      <c r="O24" s="35"/>
      <c r="P24" s="36"/>
      <c r="Q24" s="37"/>
      <c r="R24" s="2"/>
      <c r="S24" s="2"/>
      <c r="T24" s="25"/>
    </row>
    <row r="25" spans="1:20" ht="18.75" x14ac:dyDescent="0.3">
      <c r="A25" s="31">
        <f>Summery!A25</f>
        <v>16250</v>
      </c>
      <c r="B25" s="35">
        <f>Summery!B25</f>
        <v>-0.80000000000001137</v>
      </c>
      <c r="C25" s="36">
        <f>Summery!C25</f>
        <v>-104.30000000000001</v>
      </c>
      <c r="D25" s="37">
        <f>Summery!D25</f>
        <v>-103.5</v>
      </c>
      <c r="E25" s="2"/>
      <c r="F25" s="2"/>
      <c r="G25" s="2"/>
      <c r="H25" s="2"/>
      <c r="I25" s="2"/>
      <c r="J25" s="2"/>
      <c r="K25" s="2"/>
      <c r="L25" s="2"/>
      <c r="M25" s="2"/>
      <c r="N25" s="31"/>
      <c r="O25" s="35"/>
      <c r="P25" s="36"/>
      <c r="Q25" s="37"/>
      <c r="R25" s="2"/>
      <c r="S25" s="2"/>
      <c r="T25" s="25"/>
    </row>
    <row r="26" spans="1:20" ht="18.75" x14ac:dyDescent="0.3">
      <c r="A26" s="31">
        <f>Summery!A26</f>
        <v>16200</v>
      </c>
      <c r="B26" s="35">
        <f>Summery!B26</f>
        <v>-9.1999999999999886</v>
      </c>
      <c r="C26" s="36">
        <f>Summery!C26</f>
        <v>-265.5</v>
      </c>
      <c r="D26" s="37">
        <f>Summery!D26</f>
        <v>-256.3</v>
      </c>
      <c r="E26" s="2"/>
      <c r="F26" s="2"/>
      <c r="G26" s="2"/>
      <c r="H26" s="2"/>
      <c r="I26" s="2"/>
      <c r="J26" s="2"/>
      <c r="K26" s="2"/>
      <c r="L26" s="2"/>
      <c r="M26" s="2"/>
      <c r="N26" s="31"/>
      <c r="O26" s="35"/>
      <c r="P26" s="36"/>
      <c r="Q26" s="37"/>
      <c r="R26" s="2"/>
      <c r="S26" s="2"/>
      <c r="T26" s="25"/>
    </row>
    <row r="27" spans="1:20" ht="18.75" x14ac:dyDescent="0.3">
      <c r="A27" s="31">
        <f>Summery!A27</f>
        <v>16150</v>
      </c>
      <c r="B27" s="35">
        <f>Summery!B27</f>
        <v>-3.3999999999999986</v>
      </c>
      <c r="C27" s="36">
        <f>Summery!C27</f>
        <v>31</v>
      </c>
      <c r="D27" s="37">
        <f>Summery!D27</f>
        <v>34.4</v>
      </c>
      <c r="E27" s="2"/>
      <c r="F27" s="2"/>
      <c r="G27" s="2"/>
      <c r="H27" s="2"/>
      <c r="I27" s="2"/>
      <c r="J27" s="2"/>
      <c r="K27" s="2"/>
      <c r="L27" s="2"/>
      <c r="M27" s="2"/>
      <c r="N27" s="31"/>
      <c r="O27" s="35"/>
      <c r="P27" s="36"/>
      <c r="Q27" s="37"/>
      <c r="R27" s="2"/>
      <c r="S27" s="2"/>
      <c r="T27" s="25"/>
    </row>
    <row r="28" spans="1:20" ht="18.75" x14ac:dyDescent="0.3">
      <c r="A28" s="31">
        <f>Summery!A28</f>
        <v>16100</v>
      </c>
      <c r="B28" s="35">
        <f>Summery!B28</f>
        <v>1.7000000000000028</v>
      </c>
      <c r="C28" s="36">
        <f>Summery!C28</f>
        <v>-62.5</v>
      </c>
      <c r="D28" s="37">
        <f>Summery!D28</f>
        <v>-64.2</v>
      </c>
      <c r="E28" s="2"/>
      <c r="F28" s="2"/>
      <c r="G28" s="2"/>
      <c r="H28" s="2"/>
      <c r="I28" s="2"/>
      <c r="J28" s="2"/>
      <c r="K28" s="2"/>
      <c r="L28" s="2"/>
      <c r="M28" s="2"/>
      <c r="N28" s="31"/>
      <c r="O28" s="35"/>
      <c r="P28" s="36"/>
      <c r="Q28" s="37"/>
      <c r="R28" s="2"/>
      <c r="S28" s="2"/>
      <c r="T28" s="25"/>
    </row>
    <row r="29" spans="1:20" ht="18.75" x14ac:dyDescent="0.3">
      <c r="A29" s="31">
        <f>Summery!A29</f>
        <v>16050</v>
      </c>
      <c r="B29" s="35">
        <f>Summery!B29</f>
        <v>-4.5</v>
      </c>
      <c r="C29" s="36">
        <f>Summery!C29</f>
        <v>-53.300000000000004</v>
      </c>
      <c r="D29" s="37">
        <f>Summery!D29</f>
        <v>-48.800000000000004</v>
      </c>
      <c r="E29" s="2"/>
      <c r="F29" s="2"/>
      <c r="G29" s="2"/>
      <c r="H29" s="2"/>
      <c r="I29" s="2"/>
      <c r="J29" s="2"/>
      <c r="K29" s="2"/>
      <c r="L29" s="2"/>
      <c r="M29" s="2"/>
      <c r="N29" s="31"/>
      <c r="O29" s="35"/>
      <c r="P29" s="36"/>
      <c r="Q29" s="37"/>
      <c r="R29" s="2"/>
      <c r="S29" s="2"/>
      <c r="T29" s="25"/>
    </row>
    <row r="30" spans="1:20" ht="18.75" x14ac:dyDescent="0.3">
      <c r="A30" s="31">
        <f>Summery!A30</f>
        <v>16000</v>
      </c>
      <c r="B30" s="35">
        <f>Summery!B30</f>
        <v>75.8</v>
      </c>
      <c r="C30" s="36">
        <f>Summery!C30</f>
        <v>156.4</v>
      </c>
      <c r="D30" s="37">
        <f>Summery!D30</f>
        <v>80.600000000000009</v>
      </c>
      <c r="E30" s="2"/>
      <c r="F30" s="2"/>
      <c r="G30" s="2"/>
      <c r="H30" s="2"/>
      <c r="I30" s="2"/>
      <c r="J30" s="2"/>
      <c r="K30" s="2"/>
      <c r="L30" s="2"/>
      <c r="M30" s="2"/>
      <c r="N30" s="31"/>
      <c r="O30" s="35"/>
      <c r="P30" s="36"/>
      <c r="Q30" s="37"/>
      <c r="R30" s="2"/>
      <c r="S30" s="2"/>
      <c r="T30" s="25"/>
    </row>
    <row r="31" spans="1:20" ht="18.75" x14ac:dyDescent="0.3">
      <c r="A31" s="31">
        <f>Summery!A31</f>
        <v>15950</v>
      </c>
      <c r="B31" s="35">
        <f>Summery!B31</f>
        <v>-0.5</v>
      </c>
      <c r="C31" s="36">
        <f>Summery!C31</f>
        <v>33.700000000000003</v>
      </c>
      <c r="D31" s="37">
        <f>Summery!D31</f>
        <v>34.200000000000003</v>
      </c>
      <c r="E31" s="2"/>
      <c r="F31" s="2"/>
      <c r="G31" s="2"/>
      <c r="H31" s="2"/>
      <c r="I31" s="2"/>
      <c r="J31" s="2"/>
      <c r="K31" s="2"/>
      <c r="L31" s="2"/>
      <c r="M31" s="2"/>
      <c r="N31" s="31"/>
      <c r="O31" s="35"/>
      <c r="P31" s="36"/>
      <c r="Q31" s="37"/>
      <c r="R31" s="2"/>
      <c r="S31" s="2"/>
      <c r="T31" s="25"/>
    </row>
    <row r="32" spans="1:20" ht="18.75" x14ac:dyDescent="0.3">
      <c r="A32" s="31">
        <f>Summery!A32</f>
        <v>15900</v>
      </c>
      <c r="B32" s="35">
        <f>Summery!B32</f>
        <v>-4.7000000000000171</v>
      </c>
      <c r="C32" s="36">
        <f>Summery!C32</f>
        <v>191.9</v>
      </c>
      <c r="D32" s="37">
        <f>Summery!D32</f>
        <v>196.60000000000002</v>
      </c>
      <c r="E32" s="2"/>
      <c r="F32" s="2"/>
      <c r="G32" s="2"/>
      <c r="H32" s="2"/>
      <c r="I32" s="2"/>
      <c r="J32" s="2"/>
      <c r="K32" s="2"/>
      <c r="L32" s="2"/>
      <c r="M32" s="2"/>
      <c r="N32" s="31"/>
      <c r="O32" s="35"/>
      <c r="P32" s="36"/>
      <c r="Q32" s="37"/>
      <c r="R32" s="2"/>
      <c r="S32" s="2"/>
      <c r="T32" s="25"/>
    </row>
    <row r="33" spans="1:20" ht="18.75" x14ac:dyDescent="0.3">
      <c r="A33" s="31">
        <f>Summery!A33</f>
        <v>15850</v>
      </c>
      <c r="B33" s="35">
        <f>Summery!B33</f>
        <v>-5.6999999999999886</v>
      </c>
      <c r="C33" s="36">
        <f>Summery!C33</f>
        <v>143.4</v>
      </c>
      <c r="D33" s="37">
        <f>Summery!D33</f>
        <v>149.1</v>
      </c>
      <c r="E33" s="2"/>
      <c r="F33" s="2"/>
      <c r="G33" s="2"/>
      <c r="H33" s="2"/>
      <c r="I33" s="2"/>
      <c r="J33" s="2"/>
      <c r="K33" s="2"/>
      <c r="L33" s="2"/>
      <c r="M33" s="2"/>
      <c r="N33" s="31"/>
      <c r="O33" s="35"/>
      <c r="P33" s="36"/>
      <c r="Q33" s="37"/>
      <c r="R33" s="2"/>
      <c r="S33" s="2"/>
      <c r="T33" s="25"/>
    </row>
    <row r="34" spans="1:20" ht="18.75" x14ac:dyDescent="0.3">
      <c r="A34" s="31">
        <f>Summery!A34</f>
        <v>15800</v>
      </c>
      <c r="B34" s="35">
        <f>Summery!B34</f>
        <v>9.2000000000000028</v>
      </c>
      <c r="C34" s="36">
        <f>Summery!C34</f>
        <v>123.7</v>
      </c>
      <c r="D34" s="37">
        <f>Summery!D34</f>
        <v>114.5</v>
      </c>
      <c r="E34" s="2"/>
      <c r="F34" s="2"/>
      <c r="G34" s="2"/>
      <c r="H34" s="2"/>
      <c r="I34" s="2"/>
      <c r="J34" s="2"/>
      <c r="K34" s="2"/>
      <c r="L34" s="2"/>
      <c r="M34" s="2"/>
      <c r="N34" s="31"/>
      <c r="O34" s="35"/>
      <c r="P34" s="36"/>
      <c r="Q34" s="37"/>
      <c r="R34" s="2"/>
      <c r="S34" s="2"/>
      <c r="T34" s="25"/>
    </row>
    <row r="35" spans="1:20" ht="18.75" x14ac:dyDescent="0.3">
      <c r="A35" s="31">
        <f>Summery!A35</f>
        <v>15750</v>
      </c>
      <c r="B35" s="35">
        <f>Summery!B35</f>
        <v>0.90000000000000568</v>
      </c>
      <c r="C35" s="36">
        <f>Summery!C35</f>
        <v>-102.7</v>
      </c>
      <c r="D35" s="37">
        <f>Summery!D35</f>
        <v>-103.60000000000001</v>
      </c>
      <c r="E35" s="2"/>
      <c r="F35" s="2"/>
      <c r="G35" s="2"/>
      <c r="H35" s="2"/>
      <c r="I35" s="2"/>
      <c r="J35" s="2"/>
      <c r="K35" s="2"/>
      <c r="L35" s="2"/>
      <c r="M35" s="2"/>
      <c r="N35" s="31"/>
      <c r="O35" s="35"/>
      <c r="P35" s="36"/>
      <c r="Q35" s="37"/>
      <c r="R35" s="2"/>
      <c r="S35" s="2"/>
      <c r="T35" s="25"/>
    </row>
    <row r="36" spans="1:20" ht="18.75" x14ac:dyDescent="0.3">
      <c r="A36" s="31">
        <f>Summery!A36</f>
        <v>15700</v>
      </c>
      <c r="B36" s="35">
        <f>Summery!B36</f>
        <v>-15.400000000000091</v>
      </c>
      <c r="C36" s="36">
        <f>Summery!C36</f>
        <v>1945.4</v>
      </c>
      <c r="D36" s="37">
        <f>Summery!D36</f>
        <v>1960.8000000000002</v>
      </c>
      <c r="E36" s="2"/>
      <c r="F36" s="2"/>
      <c r="G36" s="2"/>
      <c r="H36" s="2"/>
      <c r="I36" s="2"/>
      <c r="J36" s="2"/>
      <c r="K36" s="2"/>
      <c r="L36" s="2"/>
      <c r="M36" s="2"/>
      <c r="N36" s="31"/>
      <c r="O36" s="35"/>
      <c r="P36" s="36"/>
      <c r="Q36" s="37"/>
      <c r="R36" s="2"/>
      <c r="S36" s="2"/>
      <c r="T36" s="25"/>
    </row>
    <row r="37" spans="1:20" ht="18.75" x14ac:dyDescent="0.3">
      <c r="A37" s="31">
        <f>Summery!A37</f>
        <v>15650</v>
      </c>
      <c r="B37" s="35">
        <f>Summery!B37</f>
        <v>-6.0999999999999943</v>
      </c>
      <c r="C37" s="36">
        <f>Summery!C37</f>
        <v>91.800000000000011</v>
      </c>
      <c r="D37" s="37">
        <f>Summery!D37</f>
        <v>97.9</v>
      </c>
      <c r="E37" s="2"/>
      <c r="F37" s="2"/>
      <c r="G37" s="2"/>
      <c r="H37" s="2"/>
      <c r="I37" s="2"/>
      <c r="J37" s="2"/>
      <c r="K37" s="2"/>
      <c r="L37" s="2"/>
      <c r="M37" s="2"/>
      <c r="N37" s="31"/>
      <c r="O37" s="35"/>
      <c r="P37" s="36"/>
      <c r="Q37" s="37"/>
      <c r="R37" s="2"/>
      <c r="S37" s="2"/>
      <c r="T37" s="25"/>
    </row>
    <row r="38" spans="1:20" ht="18.75" x14ac:dyDescent="0.3">
      <c r="A38" s="31">
        <f>Summery!A38</f>
        <v>15600</v>
      </c>
      <c r="B38" s="35">
        <f>Summery!B38</f>
        <v>-26.300000000000011</v>
      </c>
      <c r="C38" s="36">
        <f>Summery!C38</f>
        <v>222.5</v>
      </c>
      <c r="D38" s="37">
        <f>Summery!D38</f>
        <v>248.8</v>
      </c>
      <c r="E38" s="2"/>
      <c r="F38" s="2"/>
      <c r="G38" s="2"/>
      <c r="H38" s="2"/>
      <c r="I38" s="2"/>
      <c r="J38" s="2"/>
      <c r="K38" s="2"/>
      <c r="L38" s="2"/>
      <c r="M38" s="2"/>
      <c r="N38" s="31"/>
      <c r="O38" s="35"/>
      <c r="P38" s="36"/>
      <c r="Q38" s="37"/>
      <c r="R38" s="2"/>
      <c r="S38" s="2"/>
      <c r="T38" s="25"/>
    </row>
    <row r="39" spans="1:20" ht="18.75" x14ac:dyDescent="0.3">
      <c r="A39" s="31">
        <f>Summery!A39</f>
        <v>15550</v>
      </c>
      <c r="B39" s="35">
        <f>Summery!B39</f>
        <v>0</v>
      </c>
      <c r="C39" s="36">
        <f>Summery!C39</f>
        <v>50</v>
      </c>
      <c r="D39" s="37">
        <f>Summery!D39</f>
        <v>50</v>
      </c>
      <c r="E39" s="2"/>
      <c r="F39" s="2"/>
      <c r="G39" s="2"/>
      <c r="H39" s="2"/>
      <c r="I39" s="2"/>
      <c r="J39" s="2"/>
      <c r="K39" s="2"/>
      <c r="L39" s="2"/>
      <c r="M39" s="2"/>
      <c r="N39" s="31"/>
      <c r="O39" s="35"/>
      <c r="P39" s="36"/>
      <c r="Q39" s="37"/>
      <c r="R39" s="2"/>
      <c r="S39" s="2"/>
      <c r="T39" s="25"/>
    </row>
    <row r="40" spans="1:20" ht="18.75" x14ac:dyDescent="0.3">
      <c r="A40" s="31">
        <f>Summery!A40</f>
        <v>15500</v>
      </c>
      <c r="B40" s="35">
        <f>Summery!B40</f>
        <v>-4.9000000000000341</v>
      </c>
      <c r="C40" s="36">
        <f>Summery!C40</f>
        <v>312.3</v>
      </c>
      <c r="D40" s="37">
        <f>Summery!D40</f>
        <v>317.20000000000005</v>
      </c>
      <c r="E40" s="2"/>
      <c r="F40" s="2"/>
      <c r="G40" s="2"/>
      <c r="H40" s="2"/>
      <c r="I40" s="2"/>
      <c r="J40" s="2"/>
      <c r="K40" s="2"/>
      <c r="L40" s="2"/>
      <c r="M40" s="2"/>
      <c r="N40" s="31"/>
      <c r="O40" s="35"/>
      <c r="P40" s="36"/>
      <c r="Q40" s="37"/>
      <c r="R40" s="2"/>
      <c r="S40" s="2"/>
      <c r="T40" s="25"/>
    </row>
    <row r="41" spans="1:20" ht="18.75" x14ac:dyDescent="0.3">
      <c r="A41" s="31">
        <f>Summery!A41</f>
        <v>15450</v>
      </c>
      <c r="B41" s="35">
        <f>Summery!B41</f>
        <v>0.5</v>
      </c>
      <c r="C41" s="36">
        <f>Summery!C41</f>
        <v>71</v>
      </c>
      <c r="D41" s="37">
        <f>Summery!D41</f>
        <v>70.5</v>
      </c>
      <c r="E41" s="2"/>
      <c r="F41" s="2"/>
      <c r="G41" s="2"/>
      <c r="H41" s="2"/>
      <c r="I41" s="2"/>
      <c r="J41" s="2"/>
      <c r="K41" s="2"/>
      <c r="L41" s="2"/>
      <c r="M41" s="2"/>
      <c r="N41" s="31"/>
      <c r="O41" s="35"/>
      <c r="P41" s="36"/>
      <c r="Q41" s="37"/>
      <c r="R41" s="2"/>
      <c r="S41" s="2"/>
      <c r="T41" s="25"/>
    </row>
    <row r="42" spans="1:20" ht="18.75" x14ac:dyDescent="0.3">
      <c r="A42" s="31">
        <f>Summery!A42</f>
        <v>15400</v>
      </c>
      <c r="B42" s="35">
        <f>Summery!B42</f>
        <v>42</v>
      </c>
      <c r="C42" s="36">
        <f>Summery!C42</f>
        <v>279</v>
      </c>
      <c r="D42" s="37">
        <f>Summery!D42</f>
        <v>237</v>
      </c>
      <c r="E42" s="2"/>
      <c r="F42" s="2"/>
      <c r="G42" s="2"/>
      <c r="H42" s="2"/>
      <c r="I42" s="2"/>
      <c r="J42" s="2"/>
      <c r="K42" s="2"/>
      <c r="L42" s="2"/>
      <c r="M42" s="2"/>
      <c r="N42" s="31"/>
      <c r="O42" s="35"/>
      <c r="P42" s="36"/>
      <c r="Q42" s="37"/>
      <c r="R42" s="2"/>
      <c r="S42" s="2"/>
      <c r="T42" s="25"/>
    </row>
    <row r="43" spans="1:20" ht="18.75" x14ac:dyDescent="0.3">
      <c r="A43" s="31">
        <f>Summery!A43</f>
        <v>15350</v>
      </c>
      <c r="B43" s="35">
        <f>Summery!B43</f>
        <v>0</v>
      </c>
      <c r="C43" s="36">
        <f>Summery!C43</f>
        <v>1202.1000000000001</v>
      </c>
      <c r="D43" s="37">
        <f>Summery!D43</f>
        <v>1202.1000000000001</v>
      </c>
      <c r="E43" s="2"/>
      <c r="F43" s="2"/>
      <c r="G43" s="2"/>
      <c r="H43" s="2"/>
      <c r="I43" s="2"/>
      <c r="J43" s="2"/>
      <c r="K43" s="2"/>
      <c r="L43" s="2"/>
      <c r="M43" s="2"/>
      <c r="N43" s="31"/>
      <c r="O43" s="35"/>
      <c r="P43" s="36"/>
      <c r="Q43" s="37"/>
      <c r="R43" s="2"/>
      <c r="S43" s="2"/>
      <c r="T43" s="25"/>
    </row>
    <row r="44" spans="1:20" ht="18.75" x14ac:dyDescent="0.3">
      <c r="A44" s="31">
        <f>Summery!A44</f>
        <v>15300</v>
      </c>
      <c r="B44" s="35">
        <f>Summery!B44</f>
        <v>-1.7999999999999545</v>
      </c>
      <c r="C44" s="36">
        <f>Summery!C44</f>
        <v>699.30000000000007</v>
      </c>
      <c r="D44" s="37">
        <f>Summery!D44</f>
        <v>701.1</v>
      </c>
      <c r="E44" s="2"/>
      <c r="F44" s="2"/>
      <c r="G44" s="2"/>
      <c r="H44" s="2"/>
      <c r="I44" s="2"/>
      <c r="J44" s="2"/>
      <c r="K44" s="2"/>
      <c r="L44" s="2"/>
      <c r="M44" s="2"/>
      <c r="N44" s="31"/>
      <c r="O44" s="35"/>
      <c r="P44" s="36"/>
      <c r="Q44" s="37"/>
      <c r="R44" s="2"/>
      <c r="S44" s="2"/>
      <c r="T44" s="25"/>
    </row>
    <row r="45" spans="1:20" ht="18.75" x14ac:dyDescent="0.3">
      <c r="A45" s="31">
        <f>Summery!A45</f>
        <v>15250</v>
      </c>
      <c r="B45" s="35">
        <f>Summery!B45</f>
        <v>0.10000000000000142</v>
      </c>
      <c r="C45" s="36">
        <f>Summery!C45</f>
        <v>45.900000000000006</v>
      </c>
      <c r="D45" s="37">
        <f>Summery!D45</f>
        <v>45.800000000000004</v>
      </c>
      <c r="E45" s="2"/>
      <c r="F45" s="2"/>
      <c r="G45" s="2"/>
      <c r="H45" s="2"/>
      <c r="I45" s="2"/>
      <c r="J45" s="2"/>
      <c r="K45" s="2"/>
      <c r="L45" s="2"/>
      <c r="M45" s="2"/>
      <c r="N45" s="31"/>
      <c r="O45" s="35"/>
      <c r="P45" s="36"/>
      <c r="Q45" s="37"/>
      <c r="R45" s="2"/>
      <c r="S45" s="2"/>
      <c r="T45" s="25"/>
    </row>
    <row r="46" spans="1:20" ht="18.75" x14ac:dyDescent="0.3">
      <c r="A46" s="31">
        <f>Summery!A46</f>
        <v>15200</v>
      </c>
      <c r="B46" s="35">
        <f>Summery!B46</f>
        <v>0.40000000000003411</v>
      </c>
      <c r="C46" s="36">
        <f>Summery!C46</f>
        <v>428.40000000000003</v>
      </c>
      <c r="D46" s="37">
        <f>Summery!D46</f>
        <v>428</v>
      </c>
      <c r="E46" s="2"/>
      <c r="F46" s="2"/>
      <c r="G46" s="2"/>
      <c r="H46" s="2"/>
      <c r="I46" s="2"/>
      <c r="J46" s="2"/>
      <c r="K46" s="2"/>
      <c r="L46" s="2"/>
      <c r="M46" s="2"/>
      <c r="N46" s="31"/>
      <c r="O46" s="35"/>
      <c r="P46" s="36"/>
      <c r="Q46" s="37"/>
      <c r="R46" s="2"/>
      <c r="S46" s="2"/>
      <c r="T46" s="25"/>
    </row>
    <row r="47" spans="1:20" ht="18.75" x14ac:dyDescent="0.3">
      <c r="A47" s="31">
        <f>Summery!A47</f>
        <v>15150</v>
      </c>
      <c r="B47" s="35">
        <f>Summery!B47</f>
        <v>9.9999999999994316E-2</v>
      </c>
      <c r="C47" s="36">
        <f>Summery!C47</f>
        <v>40.5</v>
      </c>
      <c r="D47" s="37">
        <f>Summery!D47</f>
        <v>40.400000000000006</v>
      </c>
      <c r="E47" s="2"/>
      <c r="F47" s="2"/>
      <c r="G47" s="2"/>
      <c r="H47" s="2"/>
      <c r="I47" s="2"/>
      <c r="J47" s="2"/>
      <c r="K47" s="2"/>
      <c r="L47" s="2"/>
      <c r="M47" s="2"/>
      <c r="N47" s="31"/>
      <c r="O47" s="35"/>
      <c r="P47" s="36"/>
      <c r="Q47" s="37"/>
      <c r="R47" s="2"/>
      <c r="S47" s="2"/>
      <c r="T47" s="25"/>
    </row>
    <row r="48" spans="1:20" ht="18.75" x14ac:dyDescent="0.3">
      <c r="A48" s="31">
        <f>Summery!A48</f>
        <v>15100</v>
      </c>
      <c r="B48" s="35">
        <f>Summery!B48</f>
        <v>16.599999999999994</v>
      </c>
      <c r="C48" s="36">
        <f>Summery!C48</f>
        <v>159.9</v>
      </c>
      <c r="D48" s="37">
        <f>Summery!D48</f>
        <v>143.30000000000001</v>
      </c>
      <c r="E48" s="2"/>
      <c r="F48" s="2"/>
      <c r="G48" s="2"/>
      <c r="H48" s="2"/>
      <c r="I48" s="2"/>
      <c r="J48" s="2"/>
      <c r="K48" s="2"/>
      <c r="L48" s="2"/>
      <c r="M48" s="2"/>
      <c r="N48" s="31"/>
      <c r="O48" s="35"/>
      <c r="P48" s="36"/>
      <c r="Q48" s="37"/>
      <c r="R48" s="2"/>
      <c r="S48" s="2"/>
      <c r="T48" s="25"/>
    </row>
    <row r="49" spans="1:20" ht="18.75" x14ac:dyDescent="0.3">
      <c r="A49" s="31">
        <f>Summery!A49</f>
        <v>15050</v>
      </c>
      <c r="B49" s="35">
        <f>Summery!B49</f>
        <v>0</v>
      </c>
      <c r="C49" s="36">
        <f>Summery!C49</f>
        <v>51.400000000000006</v>
      </c>
      <c r="D49" s="37">
        <f>Summery!D49</f>
        <v>51.400000000000006</v>
      </c>
      <c r="E49" s="2"/>
      <c r="F49" s="2"/>
      <c r="G49" s="2"/>
      <c r="H49" s="2"/>
      <c r="I49" s="2"/>
      <c r="J49" s="2"/>
      <c r="K49" s="2"/>
      <c r="L49" s="2"/>
      <c r="M49" s="2"/>
      <c r="N49" s="31"/>
      <c r="O49" s="35"/>
      <c r="P49" s="36"/>
      <c r="Q49" s="37"/>
      <c r="R49" s="2"/>
      <c r="S49" s="2"/>
      <c r="T49" s="25"/>
    </row>
    <row r="50" spans="1:20" ht="19.5" thickBot="1" x14ac:dyDescent="0.35">
      <c r="A50" s="38">
        <f>Summery!A50</f>
        <v>15000</v>
      </c>
      <c r="B50" s="39">
        <f>Summery!B50</f>
        <v>6</v>
      </c>
      <c r="C50" s="40">
        <f>Summery!C50</f>
        <v>436.1</v>
      </c>
      <c r="D50" s="41">
        <f>Summery!D50</f>
        <v>430.1</v>
      </c>
      <c r="E50" s="2"/>
      <c r="F50" s="2"/>
      <c r="G50" s="2"/>
      <c r="H50" s="2"/>
      <c r="I50" s="2"/>
      <c r="J50" s="2"/>
      <c r="K50" s="2"/>
      <c r="L50" s="2"/>
      <c r="M50" s="2"/>
      <c r="N50" s="38"/>
      <c r="O50" s="35"/>
      <c r="P50" s="36"/>
      <c r="Q50" s="41"/>
      <c r="R50" s="2"/>
      <c r="S50" s="2"/>
      <c r="T50" s="25"/>
    </row>
    <row r="51" spans="1:20" ht="22.5" customHeight="1" thickBot="1" x14ac:dyDescent="0.35">
      <c r="A51" s="21"/>
      <c r="B51" s="2"/>
      <c r="C51" s="2"/>
      <c r="D51" s="2"/>
      <c r="E51" s="2"/>
      <c r="F51" s="2"/>
      <c r="G51" s="2"/>
      <c r="H51" s="2"/>
      <c r="I51" s="2"/>
      <c r="J51" s="2"/>
      <c r="K51" s="2"/>
      <c r="L51" s="2"/>
      <c r="M51" s="2"/>
      <c r="N51" s="2"/>
      <c r="O51" s="44"/>
      <c r="P51" s="44"/>
      <c r="Q51" s="44"/>
      <c r="R51" s="2"/>
      <c r="S51" s="2"/>
    </row>
    <row r="52" spans="1:20" ht="60.75" customHeight="1" thickBot="1" x14ac:dyDescent="0.3">
      <c r="A52" s="21"/>
      <c r="B52" s="163" t="s">
        <v>39</v>
      </c>
      <c r="C52" s="164"/>
      <c r="D52" s="165"/>
      <c r="E52" s="2"/>
      <c r="F52" s="2"/>
      <c r="G52" s="2"/>
      <c r="H52" s="2"/>
      <c r="I52" s="2"/>
      <c r="J52" s="2"/>
      <c r="K52" s="2"/>
      <c r="L52" s="2"/>
      <c r="M52" s="2"/>
      <c r="N52" s="2"/>
      <c r="O52" s="163"/>
      <c r="P52" s="164"/>
      <c r="Q52" s="165"/>
      <c r="R52" s="2"/>
      <c r="S52" s="2"/>
    </row>
    <row r="53" spans="1:20" x14ac:dyDescent="0.25">
      <c r="A53" s="21"/>
      <c r="B53" s="2"/>
      <c r="C53" s="2"/>
      <c r="D53" s="2"/>
      <c r="E53" s="2"/>
      <c r="F53" s="2"/>
      <c r="G53" s="2"/>
      <c r="H53" s="2"/>
      <c r="I53" s="2"/>
      <c r="J53" s="2"/>
      <c r="K53" s="2"/>
      <c r="L53" s="2"/>
      <c r="M53" s="2"/>
      <c r="N53" s="2"/>
      <c r="O53" s="2"/>
      <c r="P53" s="2"/>
      <c r="Q53" s="2"/>
      <c r="R53" s="2"/>
      <c r="S53" s="2"/>
    </row>
    <row r="54" spans="1:20" ht="18.75" x14ac:dyDescent="0.3">
      <c r="A54" s="42" t="s">
        <v>36</v>
      </c>
      <c r="B54" s="42"/>
      <c r="C54" s="42"/>
      <c r="D54" s="42"/>
      <c r="E54" s="28"/>
      <c r="F54" s="28"/>
      <c r="G54" s="28" t="str">
        <f>Infos!B33</f>
        <v>2023-10+2023-11</v>
      </c>
      <c r="H54" s="28"/>
      <c r="I54" s="2"/>
      <c r="J54" s="2"/>
      <c r="K54" s="2"/>
      <c r="L54" s="2"/>
      <c r="M54" s="2"/>
      <c r="N54" s="42"/>
      <c r="O54" s="42"/>
      <c r="P54" s="42"/>
      <c r="Q54" s="42"/>
      <c r="R54" s="2"/>
      <c r="S54" s="2"/>
    </row>
    <row r="55" spans="1:20" ht="18.75" x14ac:dyDescent="0.3">
      <c r="A55" s="43" t="s">
        <v>37</v>
      </c>
      <c r="B55" s="43"/>
      <c r="C55" s="43"/>
      <c r="D55" s="43"/>
      <c r="E55" s="28"/>
      <c r="F55" s="28"/>
      <c r="G55" s="28" t="str">
        <f>Infos!B32</f>
        <v>2023-11</v>
      </c>
      <c r="H55" s="28"/>
      <c r="I55" s="2" t="s">
        <v>141</v>
      </c>
      <c r="J55" s="2"/>
      <c r="K55" s="2"/>
      <c r="L55" s="2"/>
      <c r="M55" s="2"/>
      <c r="N55" s="43"/>
      <c r="O55" s="43"/>
      <c r="P55" s="43"/>
      <c r="Q55" s="43"/>
      <c r="R55" s="2"/>
      <c r="S55" s="2"/>
    </row>
    <row r="56" spans="1:20" x14ac:dyDescent="0.25">
      <c r="A56" s="28"/>
      <c r="B56" s="28"/>
      <c r="C56" s="28"/>
      <c r="D56" s="28"/>
      <c r="E56" s="28"/>
      <c r="F56" s="28"/>
      <c r="G56" s="28"/>
      <c r="H56" s="28"/>
      <c r="I56" s="2"/>
      <c r="J56" s="2"/>
      <c r="K56" s="2"/>
      <c r="L56" s="2"/>
      <c r="M56" s="2"/>
      <c r="N56" s="2"/>
      <c r="O56" s="2"/>
      <c r="P56" s="2"/>
      <c r="Q56" s="2"/>
      <c r="R56" s="2"/>
      <c r="S56" s="2"/>
    </row>
    <row r="57" spans="1:20" ht="117.75" customHeight="1" x14ac:dyDescent="0.25">
      <c r="A57" s="181" t="s">
        <v>105</v>
      </c>
      <c r="B57" s="182"/>
      <c r="C57" s="182"/>
      <c r="D57" s="182"/>
      <c r="E57" s="182"/>
      <c r="F57" s="182"/>
      <c r="G57" s="182"/>
      <c r="H57" s="182"/>
      <c r="I57" s="182"/>
      <c r="J57" s="2"/>
      <c r="K57" s="2"/>
      <c r="L57" s="2"/>
      <c r="M57" s="2"/>
      <c r="N57" s="162"/>
      <c r="O57" s="162"/>
      <c r="P57" s="162"/>
      <c r="Q57" s="162"/>
      <c r="R57" s="2"/>
      <c r="S57" s="2"/>
    </row>
    <row r="58" spans="1:20" x14ac:dyDescent="0.25">
      <c r="A58" s="28"/>
      <c r="B58" s="28"/>
      <c r="C58" s="28"/>
      <c r="D58" s="28"/>
      <c r="E58" s="28"/>
      <c r="F58" s="28"/>
      <c r="G58" s="28"/>
      <c r="H58" s="28"/>
      <c r="I58" s="2"/>
      <c r="J58" s="2"/>
      <c r="K58" s="2"/>
      <c r="L58" s="2"/>
      <c r="M58" s="2"/>
      <c r="N58" s="2"/>
      <c r="O58" s="2"/>
      <c r="P58" s="2"/>
      <c r="Q58" s="2"/>
      <c r="R58" s="2"/>
      <c r="S58" s="2"/>
    </row>
    <row r="59" spans="1:20" x14ac:dyDescent="0.25">
      <c r="A59" s="28"/>
      <c r="B59" s="28"/>
      <c r="C59" s="28"/>
      <c r="D59" s="28"/>
      <c r="E59" s="28"/>
      <c r="F59" s="28"/>
      <c r="G59" s="28"/>
      <c r="H59" s="28"/>
      <c r="I59" s="2"/>
      <c r="J59" s="2"/>
      <c r="K59" s="2"/>
      <c r="L59" s="2"/>
      <c r="M59" s="2"/>
      <c r="N59" s="2"/>
      <c r="O59" s="2"/>
      <c r="P59" s="2"/>
      <c r="Q59" s="2"/>
      <c r="R59" s="2"/>
      <c r="S59" s="2"/>
    </row>
    <row r="60" spans="1:20" x14ac:dyDescent="0.25">
      <c r="A60" s="28"/>
      <c r="B60" s="28"/>
      <c r="C60" s="28"/>
      <c r="D60" s="28"/>
      <c r="E60" s="28"/>
      <c r="F60" s="28"/>
      <c r="G60" s="28"/>
      <c r="H60" s="28"/>
      <c r="I60" s="2"/>
      <c r="J60" s="2"/>
      <c r="K60" s="2"/>
      <c r="L60" s="2"/>
      <c r="M60" s="2"/>
      <c r="N60" s="2"/>
      <c r="O60" s="2"/>
      <c r="P60" s="2"/>
      <c r="Q60" s="2"/>
      <c r="R60" s="2"/>
      <c r="S60" s="2"/>
    </row>
    <row r="61" spans="1:20" x14ac:dyDescent="0.25">
      <c r="A61" s="28"/>
      <c r="B61" s="28"/>
      <c r="C61" s="28"/>
      <c r="D61" s="28"/>
      <c r="E61" s="28"/>
      <c r="F61" s="28"/>
      <c r="G61" s="28"/>
      <c r="H61" s="28"/>
      <c r="I61" s="2"/>
      <c r="J61" s="2"/>
      <c r="K61" s="2"/>
      <c r="L61" s="2"/>
      <c r="M61" s="2"/>
      <c r="N61" s="2"/>
      <c r="O61" s="2"/>
      <c r="P61" s="2"/>
      <c r="Q61" s="2"/>
      <c r="R61" s="2"/>
      <c r="S61" s="2"/>
    </row>
    <row r="62" spans="1:20" x14ac:dyDescent="0.25">
      <c r="A62" s="28"/>
      <c r="B62" s="28"/>
      <c r="C62" s="28"/>
      <c r="D62" s="28"/>
      <c r="E62" s="28"/>
      <c r="F62" s="28"/>
      <c r="G62" s="28"/>
      <c r="H62" s="28"/>
      <c r="I62" s="2"/>
      <c r="J62" s="2"/>
      <c r="K62" s="2"/>
      <c r="L62" s="2"/>
      <c r="M62" s="2"/>
      <c r="N62" s="2"/>
      <c r="O62" s="2"/>
      <c r="P62" s="2"/>
      <c r="Q62" s="2"/>
      <c r="R62" s="2"/>
      <c r="S62" s="2"/>
    </row>
    <row r="63" spans="1:20" x14ac:dyDescent="0.25">
      <c r="A63" s="28"/>
      <c r="B63" s="28"/>
      <c r="C63" s="28"/>
      <c r="D63" s="28"/>
      <c r="E63" s="28"/>
      <c r="F63" s="28"/>
      <c r="G63" s="28"/>
      <c r="H63" s="28"/>
      <c r="I63" s="2"/>
      <c r="J63" s="2"/>
      <c r="K63" s="2"/>
      <c r="L63" s="2"/>
      <c r="M63" s="2"/>
      <c r="N63" s="2"/>
      <c r="O63" s="2"/>
      <c r="P63" s="2"/>
      <c r="Q63" s="2"/>
      <c r="R63" s="2"/>
      <c r="S63" s="2"/>
    </row>
    <row r="64" spans="1:20" x14ac:dyDescent="0.25">
      <c r="A64" s="28"/>
      <c r="B64" s="28"/>
      <c r="C64" s="28"/>
      <c r="D64" s="28"/>
      <c r="E64" s="28"/>
      <c r="F64" s="28"/>
      <c r="G64" s="28"/>
      <c r="H64" s="28"/>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row r="181" spans="1:19" x14ac:dyDescent="0.25">
      <c r="A181" s="21"/>
      <c r="B181" s="2"/>
      <c r="C181" s="2"/>
      <c r="D181" s="2"/>
      <c r="E181" s="2"/>
      <c r="F181" s="2"/>
      <c r="G181" s="2"/>
      <c r="H181" s="2"/>
      <c r="I181" s="2"/>
      <c r="J181" s="2"/>
      <c r="K181" s="2"/>
      <c r="L181" s="2"/>
      <c r="M181" s="2"/>
      <c r="N181" s="2"/>
      <c r="O181" s="2"/>
      <c r="P181" s="2"/>
      <c r="Q181" s="2"/>
      <c r="R181" s="2"/>
      <c r="S181" s="2"/>
    </row>
    <row r="182" spans="1:19" x14ac:dyDescent="0.25">
      <c r="A182" s="21"/>
      <c r="B182" s="2"/>
      <c r="C182" s="2"/>
      <c r="D182" s="2"/>
      <c r="E182" s="2"/>
      <c r="F182" s="2"/>
      <c r="G182" s="2"/>
      <c r="H182" s="2"/>
      <c r="I182" s="2"/>
      <c r="J182" s="2"/>
      <c r="K182" s="2"/>
      <c r="L182" s="2"/>
      <c r="M182" s="2"/>
      <c r="N182" s="2"/>
      <c r="O182" s="2"/>
      <c r="P182" s="2"/>
      <c r="Q182" s="2"/>
      <c r="R182" s="2"/>
      <c r="S182" s="2"/>
    </row>
    <row r="183" spans="1:19" x14ac:dyDescent="0.25">
      <c r="A183" s="21"/>
      <c r="B183" s="2"/>
      <c r="C183" s="2"/>
      <c r="D183" s="2"/>
      <c r="E183" s="2"/>
      <c r="F183" s="2"/>
      <c r="G183" s="2"/>
      <c r="H183" s="2"/>
      <c r="I183" s="2"/>
      <c r="J183" s="2"/>
      <c r="K183" s="2"/>
      <c r="L183" s="2"/>
      <c r="M183" s="2"/>
      <c r="N183" s="2"/>
      <c r="O183" s="2"/>
      <c r="P183" s="2"/>
      <c r="Q183" s="2"/>
      <c r="R183" s="2"/>
      <c r="S183" s="2"/>
    </row>
    <row r="184" spans="1:19" x14ac:dyDescent="0.25">
      <c r="A184" s="21"/>
      <c r="B184" s="2"/>
      <c r="C184" s="2"/>
      <c r="D184" s="2"/>
      <c r="E184" s="2"/>
      <c r="F184" s="2"/>
      <c r="G184" s="2"/>
      <c r="H184" s="2"/>
      <c r="I184" s="2"/>
      <c r="J184" s="2"/>
      <c r="K184" s="2"/>
      <c r="L184" s="2"/>
      <c r="M184" s="2"/>
      <c r="N184" s="2"/>
      <c r="O184" s="2"/>
      <c r="P184" s="2"/>
      <c r="Q184" s="2"/>
      <c r="R184" s="2"/>
      <c r="S184" s="2"/>
    </row>
    <row r="185" spans="1:19" x14ac:dyDescent="0.25">
      <c r="A185" s="21"/>
      <c r="B185" s="2"/>
      <c r="C185" s="2"/>
      <c r="D185" s="2"/>
      <c r="E185" s="2"/>
      <c r="F185" s="2"/>
      <c r="G185" s="2"/>
      <c r="H185" s="2"/>
      <c r="I185" s="2"/>
      <c r="J185" s="2"/>
      <c r="K185" s="2"/>
      <c r="L185" s="2"/>
      <c r="M185" s="2"/>
      <c r="N185" s="2"/>
      <c r="O185" s="2"/>
      <c r="P185" s="2"/>
      <c r="Q185" s="2"/>
      <c r="R185" s="2"/>
      <c r="S185" s="2"/>
    </row>
    <row r="186" spans="1:19" x14ac:dyDescent="0.25">
      <c r="A186" s="21"/>
      <c r="B186" s="2"/>
      <c r="C186" s="2"/>
      <c r="D186" s="2"/>
      <c r="E186" s="2"/>
      <c r="F186" s="2"/>
      <c r="G186" s="2"/>
      <c r="H186" s="2"/>
      <c r="I186" s="2"/>
      <c r="J186" s="2"/>
      <c r="K186" s="2"/>
      <c r="L186" s="2"/>
      <c r="M186" s="2"/>
      <c r="N186" s="2"/>
      <c r="O186" s="2"/>
      <c r="P186" s="2"/>
      <c r="Q186" s="2"/>
      <c r="R186" s="2"/>
      <c r="S186" s="2"/>
    </row>
    <row r="187" spans="1:19" x14ac:dyDescent="0.25">
      <c r="A187" s="21"/>
      <c r="B187" s="2"/>
      <c r="C187" s="2"/>
      <c r="D187" s="2"/>
      <c r="E187" s="2"/>
      <c r="F187" s="2"/>
      <c r="G187" s="2"/>
      <c r="H187" s="2"/>
      <c r="I187" s="2"/>
      <c r="J187" s="2"/>
      <c r="K187" s="2"/>
      <c r="L187" s="2"/>
      <c r="M187" s="2"/>
      <c r="N187" s="2"/>
      <c r="O187" s="2"/>
      <c r="P187" s="2"/>
      <c r="Q187" s="2"/>
      <c r="R187" s="2"/>
      <c r="S187" s="2"/>
    </row>
    <row r="188" spans="1:19" x14ac:dyDescent="0.25">
      <c r="A188" s="21"/>
      <c r="B188" s="2"/>
      <c r="C188" s="2"/>
      <c r="D188" s="2"/>
      <c r="E188" s="2"/>
      <c r="F188" s="2"/>
      <c r="G188" s="2"/>
      <c r="H188" s="2"/>
      <c r="I188" s="2"/>
      <c r="J188" s="2"/>
      <c r="K188" s="2"/>
      <c r="L188" s="2"/>
      <c r="M188" s="2"/>
      <c r="N188" s="2"/>
      <c r="O188" s="2"/>
      <c r="P188" s="2"/>
      <c r="Q188" s="2"/>
      <c r="R188" s="2"/>
      <c r="S188" s="2"/>
    </row>
    <row r="189" spans="1:19" x14ac:dyDescent="0.25">
      <c r="A189" s="21"/>
      <c r="B189" s="2"/>
      <c r="C189" s="2"/>
      <c r="D189" s="2"/>
      <c r="E189" s="2"/>
      <c r="F189" s="2"/>
      <c r="G189" s="2"/>
      <c r="H189" s="2"/>
      <c r="I189" s="2"/>
      <c r="J189" s="2"/>
      <c r="K189" s="2"/>
      <c r="L189" s="2"/>
      <c r="M189" s="2"/>
      <c r="N189" s="2"/>
      <c r="O189" s="2"/>
      <c r="P189" s="2"/>
      <c r="Q189" s="2"/>
      <c r="R189" s="2"/>
      <c r="S189" s="2"/>
    </row>
    <row r="190" spans="1:19" x14ac:dyDescent="0.25">
      <c r="A190" s="21"/>
      <c r="B190" s="2"/>
      <c r="C190" s="2"/>
      <c r="D190" s="2"/>
      <c r="E190" s="2"/>
      <c r="F190" s="2"/>
      <c r="G190" s="2"/>
      <c r="H190" s="2"/>
      <c r="I190" s="2"/>
      <c r="J190" s="2"/>
      <c r="K190" s="2"/>
      <c r="L190" s="2"/>
      <c r="M190" s="2"/>
      <c r="N190" s="2"/>
      <c r="O190" s="2"/>
      <c r="P190" s="2"/>
      <c r="Q190" s="2"/>
      <c r="R190" s="2"/>
      <c r="S190" s="2"/>
    </row>
    <row r="191" spans="1:19" x14ac:dyDescent="0.25">
      <c r="A191" s="21"/>
      <c r="B191" s="2"/>
      <c r="C191" s="2"/>
      <c r="D191" s="2"/>
      <c r="E191" s="2"/>
      <c r="F191" s="2"/>
      <c r="G191" s="2"/>
      <c r="H191" s="2"/>
      <c r="I191" s="2"/>
      <c r="J191" s="2"/>
      <c r="K191" s="2"/>
      <c r="L191" s="2"/>
      <c r="M191" s="2"/>
      <c r="N191" s="2"/>
      <c r="O191" s="2"/>
      <c r="P191" s="2"/>
      <c r="Q191" s="2"/>
      <c r="R191" s="2"/>
      <c r="S191" s="2"/>
    </row>
    <row r="192" spans="1:19" x14ac:dyDescent="0.25">
      <c r="A192" s="21"/>
      <c r="B192" s="2"/>
      <c r="C192" s="2"/>
      <c r="D192" s="2"/>
      <c r="E192" s="2"/>
      <c r="F192" s="2"/>
      <c r="G192" s="2"/>
      <c r="H192" s="2"/>
      <c r="I192" s="2"/>
      <c r="J192" s="2"/>
      <c r="K192" s="2"/>
      <c r="L192" s="2"/>
      <c r="M192" s="2"/>
      <c r="N192" s="2"/>
      <c r="O192" s="2"/>
      <c r="P192" s="2"/>
      <c r="Q192" s="2"/>
      <c r="R192" s="2"/>
      <c r="S192" s="2"/>
    </row>
    <row r="193" spans="1:19" x14ac:dyDescent="0.25">
      <c r="A193" s="21"/>
      <c r="B193" s="2"/>
      <c r="C193" s="2"/>
      <c r="D193" s="2"/>
      <c r="E193" s="2"/>
      <c r="F193" s="2"/>
      <c r="G193" s="2"/>
      <c r="H193" s="2"/>
      <c r="I193" s="2"/>
      <c r="J193" s="2"/>
      <c r="K193" s="2"/>
      <c r="L193" s="2"/>
      <c r="M193" s="2"/>
      <c r="N193" s="2"/>
      <c r="O193" s="2"/>
      <c r="P193" s="2"/>
      <c r="Q193" s="2"/>
      <c r="R193" s="2"/>
      <c r="S193" s="2"/>
    </row>
    <row r="194" spans="1:19" x14ac:dyDescent="0.25">
      <c r="A194" s="21"/>
      <c r="B194" s="2"/>
      <c r="C194" s="2"/>
      <c r="D194" s="2"/>
      <c r="E194" s="2"/>
      <c r="F194" s="2"/>
      <c r="G194" s="2"/>
      <c r="H194" s="2"/>
      <c r="I194" s="2"/>
      <c r="J194" s="2"/>
      <c r="K194" s="2"/>
      <c r="L194" s="2"/>
      <c r="M194" s="2"/>
      <c r="N194" s="2"/>
      <c r="O194" s="2"/>
      <c r="P194" s="2"/>
      <c r="Q194" s="2"/>
      <c r="R194" s="2"/>
      <c r="S194" s="2"/>
    </row>
    <row r="195" spans="1:19" x14ac:dyDescent="0.25">
      <c r="A195" s="21"/>
      <c r="B195" s="2"/>
      <c r="C195" s="2"/>
      <c r="D195" s="2"/>
      <c r="E195" s="2"/>
      <c r="F195" s="2"/>
      <c r="G195" s="2"/>
      <c r="H195" s="2"/>
      <c r="I195" s="2"/>
      <c r="J195" s="2"/>
      <c r="K195" s="2"/>
      <c r="L195" s="2"/>
      <c r="M195" s="2"/>
      <c r="N195" s="2"/>
      <c r="O195" s="2"/>
      <c r="P195" s="2"/>
      <c r="Q195" s="2"/>
      <c r="R195" s="2"/>
      <c r="S195" s="2"/>
    </row>
    <row r="196" spans="1:19" x14ac:dyDescent="0.25">
      <c r="A196" s="21"/>
      <c r="B196" s="2"/>
      <c r="C196" s="2"/>
      <c r="D196" s="2"/>
      <c r="E196" s="2"/>
      <c r="F196" s="2"/>
      <c r="G196" s="2"/>
      <c r="H196" s="2"/>
      <c r="I196" s="2"/>
      <c r="J196" s="2"/>
      <c r="K196" s="2"/>
      <c r="L196" s="2"/>
      <c r="M196" s="2"/>
      <c r="N196" s="2"/>
      <c r="O196" s="2"/>
      <c r="P196" s="2"/>
      <c r="Q196" s="2"/>
      <c r="R196" s="2"/>
      <c r="S196" s="2"/>
    </row>
    <row r="197" spans="1:19" x14ac:dyDescent="0.25">
      <c r="A197" s="21"/>
      <c r="B197" s="2"/>
      <c r="C197" s="2"/>
      <c r="D197" s="2"/>
      <c r="E197" s="2"/>
      <c r="F197" s="2"/>
      <c r="G197" s="2"/>
      <c r="H197" s="2"/>
      <c r="I197" s="2"/>
      <c r="J197" s="2"/>
      <c r="K197" s="2"/>
      <c r="L197" s="2"/>
      <c r="M197" s="2"/>
      <c r="N197" s="2"/>
      <c r="O197" s="2"/>
      <c r="P197" s="2"/>
      <c r="Q197" s="2"/>
      <c r="R197" s="2"/>
      <c r="S197" s="2"/>
    </row>
    <row r="198" spans="1:19" x14ac:dyDescent="0.25">
      <c r="A198" s="21"/>
      <c r="B198" s="2"/>
      <c r="C198" s="2"/>
      <c r="D198" s="2"/>
      <c r="E198" s="2"/>
      <c r="F198" s="2"/>
      <c r="G198" s="2"/>
      <c r="H198" s="2"/>
      <c r="I198" s="2"/>
      <c r="J198" s="2"/>
      <c r="K198" s="2"/>
      <c r="L198" s="2"/>
      <c r="M198" s="2"/>
      <c r="N198" s="2"/>
      <c r="O198" s="2"/>
      <c r="P198" s="2"/>
      <c r="Q198" s="2"/>
      <c r="R198" s="2"/>
      <c r="S198" s="2"/>
    </row>
    <row r="199" spans="1:19" x14ac:dyDescent="0.25">
      <c r="A199" s="21"/>
      <c r="B199" s="2"/>
      <c r="C199" s="2"/>
      <c r="D199" s="2"/>
      <c r="E199" s="2"/>
      <c r="F199" s="2"/>
      <c r="G199" s="2"/>
      <c r="H199" s="2"/>
      <c r="I199" s="2"/>
      <c r="J199" s="2"/>
      <c r="K199" s="2"/>
      <c r="L199" s="2"/>
      <c r="M199" s="2"/>
      <c r="N199" s="2"/>
      <c r="O199" s="2"/>
      <c r="P199" s="2"/>
      <c r="Q199" s="2"/>
      <c r="R199" s="2"/>
      <c r="S199" s="2"/>
    </row>
    <row r="200" spans="1:19" x14ac:dyDescent="0.25">
      <c r="A200" s="21"/>
      <c r="B200" s="2"/>
      <c r="C200" s="2"/>
      <c r="D200" s="2"/>
      <c r="E200" s="2"/>
      <c r="F200" s="2"/>
      <c r="G200" s="2"/>
      <c r="H200" s="2"/>
      <c r="I200" s="2"/>
      <c r="J200" s="2"/>
      <c r="K200" s="2"/>
      <c r="L200" s="2"/>
      <c r="M200" s="2"/>
      <c r="N200" s="2"/>
      <c r="O200" s="2"/>
      <c r="P200" s="2"/>
      <c r="Q200" s="2"/>
      <c r="R200" s="2"/>
      <c r="S200" s="2"/>
    </row>
  </sheetData>
  <mergeCells count="11">
    <mergeCell ref="B52:D52"/>
    <mergeCell ref="O52:Q52"/>
    <mergeCell ref="A57:I57"/>
    <mergeCell ref="N57:Q57"/>
    <mergeCell ref="A1:F1"/>
    <mergeCell ref="G1:H1"/>
    <mergeCell ref="A6:I6"/>
    <mergeCell ref="N6:Q7"/>
    <mergeCell ref="A7:A9"/>
    <mergeCell ref="B7:D8"/>
    <mergeCell ref="O8:Q8"/>
  </mergeCells>
  <conditionalFormatting sqref="P10:Q50">
    <cfRule type="cellIs" dxfId="37" priority="8" operator="lessThan">
      <formula>0</formula>
    </cfRule>
    <cfRule type="cellIs" dxfId="36" priority="9" operator="greaterThan">
      <formula>0</formula>
    </cfRule>
  </conditionalFormatting>
  <conditionalFormatting sqref="O10:O50">
    <cfRule type="colorScale" priority="6">
      <colorScale>
        <cfvo type="num" val="-100"/>
        <cfvo type="num" val="0"/>
        <cfvo type="num" val="100"/>
        <color rgb="FFF8696B"/>
        <color rgb="FFFCFCFF"/>
        <color rgb="FF5A8AC6"/>
      </colorScale>
    </cfRule>
  </conditionalFormatting>
  <conditionalFormatting sqref="F3">
    <cfRule type="cellIs" dxfId="35" priority="4" operator="lessThan">
      <formula>0.55</formula>
    </cfRule>
    <cfRule type="cellIs" dxfId="34" priority="5" operator="greaterThan">
      <formula>0.6</formula>
    </cfRule>
  </conditionalFormatting>
  <conditionalFormatting sqref="C10:D50">
    <cfRule type="cellIs" dxfId="33" priority="2" operator="lessThan">
      <formula>0</formula>
    </cfRule>
    <cfRule type="cellIs" dxfId="32" priority="3" operator="greaterThan">
      <formula>0</formula>
    </cfRule>
  </conditionalFormatting>
  <conditionalFormatting sqref="B10:B50">
    <cfRule type="colorScale" priority="1">
      <colorScale>
        <cfvo type="num" val="-100"/>
        <cfvo type="num" val="0"/>
        <cfvo type="num" val="100"/>
        <color rgb="FFF8696B"/>
        <color rgb="FFFCFCFF"/>
        <color rgb="FF5A8AC6"/>
      </colorScale>
    </cfRule>
  </conditionalFormatting>
  <pageMargins left="0.70866141732283472" right="0.70866141732283472" top="0.59055118110236227" bottom="0.39370078740157483" header="0.31496062992125984" footer="0.31496062992125984"/>
  <pageSetup paperSize="9" scale="67" fitToHeight="0" orientation="portrait" r:id="rId1"/>
  <rowBreaks count="2" manualBreakCount="2">
    <brk id="55" max="10" man="1"/>
    <brk id="60" max="10" man="1"/>
  </rowBreaks>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B8C95-C525-477C-855F-A6BBF1B09E43}">
  <sheetPr codeName="Tabelle25">
    <pageSetUpPr fitToPage="1"/>
  </sheetPr>
  <dimension ref="A1:Z180"/>
  <sheetViews>
    <sheetView view="pageBreakPreview" topLeftCell="O1" zoomScale="60" zoomScaleNormal="70" workbookViewId="0">
      <selection activeCell="Y1" sqref="Y1"/>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6" customWidth="1"/>
    <col min="17" max="17" width="17.140625" customWidth="1"/>
  </cols>
  <sheetData>
    <row r="1" spans="1:26" ht="65.25" customHeight="1" x14ac:dyDescent="0.25">
      <c r="A1" s="169" t="s">
        <v>42</v>
      </c>
      <c r="B1" s="170"/>
      <c r="C1" s="170"/>
      <c r="D1" s="170"/>
      <c r="E1" s="170"/>
      <c r="F1" s="170"/>
      <c r="G1" s="171">
        <f>Ueberhaenge!G1</f>
        <v>45191</v>
      </c>
      <c r="H1" s="172"/>
      <c r="I1" s="54"/>
      <c r="Z1">
        <v>15005</v>
      </c>
    </row>
    <row r="2" spans="1:26" x14ac:dyDescent="0.25">
      <c r="A2" s="52"/>
      <c r="B2" s="45"/>
      <c r="C2" s="45"/>
      <c r="D2" s="45"/>
      <c r="E2" s="45"/>
      <c r="F2" s="45"/>
      <c r="G2" s="45"/>
      <c r="H2" s="45"/>
      <c r="I2" s="45"/>
      <c r="Z2">
        <v>16005</v>
      </c>
    </row>
    <row r="3" spans="1:26" ht="18.75" x14ac:dyDescent="0.3">
      <c r="A3" s="25" t="s">
        <v>35</v>
      </c>
      <c r="C3" s="27">
        <f>Ueberhaenge!G2</f>
        <v>28</v>
      </c>
      <c r="D3" s="45"/>
      <c r="E3" s="53" t="s">
        <v>40</v>
      </c>
      <c r="F3" s="30">
        <f>Summery!F3</f>
        <v>0.5</v>
      </c>
      <c r="G3" s="45"/>
      <c r="H3" s="45" t="str">
        <f>IF(F3&gt;0.9,SummeryVerfall!H3,"")</f>
        <v/>
      </c>
      <c r="I3" s="45"/>
      <c r="Z3">
        <v>20</v>
      </c>
    </row>
    <row r="4" spans="1:26" x14ac:dyDescent="0.25">
      <c r="A4" s="21"/>
      <c r="B4" s="2"/>
      <c r="C4" s="2"/>
      <c r="D4" s="2"/>
      <c r="E4" s="2"/>
      <c r="F4" s="2"/>
      <c r="G4" s="2"/>
      <c r="H4" s="2"/>
      <c r="I4" s="45"/>
      <c r="J4" s="2"/>
      <c r="K4" s="2"/>
      <c r="L4" s="2"/>
      <c r="M4" s="2"/>
      <c r="N4" s="2"/>
      <c r="O4" s="2"/>
      <c r="P4" s="2"/>
      <c r="Q4" s="2"/>
      <c r="R4" s="2"/>
      <c r="S4" s="2"/>
    </row>
    <row r="5" spans="1:26" ht="5.25" customHeight="1" x14ac:dyDescent="0.25">
      <c r="A5" s="21"/>
      <c r="B5" s="2"/>
      <c r="C5" s="2"/>
      <c r="D5" s="2"/>
      <c r="E5" s="2"/>
      <c r="F5" s="2"/>
      <c r="G5" s="2"/>
      <c r="H5" s="2"/>
      <c r="I5" s="2"/>
      <c r="J5" s="2"/>
      <c r="K5" s="2"/>
      <c r="L5" s="2"/>
      <c r="M5" s="2"/>
      <c r="N5" s="2"/>
      <c r="O5" s="2"/>
      <c r="P5" s="2"/>
      <c r="Q5" s="2"/>
      <c r="R5" s="2"/>
      <c r="S5" s="2"/>
    </row>
    <row r="6" spans="1:26" ht="50.25" customHeight="1" x14ac:dyDescent="0.25">
      <c r="A6" s="173" t="s">
        <v>41</v>
      </c>
      <c r="B6" s="174"/>
      <c r="C6" s="174"/>
      <c r="D6" s="174"/>
      <c r="E6" s="174"/>
      <c r="F6" s="174"/>
      <c r="G6" s="174"/>
      <c r="H6" s="174"/>
      <c r="I6" s="174"/>
      <c r="J6" s="2"/>
      <c r="K6" s="2"/>
      <c r="L6" s="2"/>
      <c r="M6" s="2"/>
      <c r="N6" s="180" t="s">
        <v>41</v>
      </c>
      <c r="O6" s="180"/>
      <c r="P6" s="180"/>
      <c r="Q6" s="180"/>
      <c r="R6" s="2"/>
      <c r="S6" s="2"/>
    </row>
    <row r="7" spans="1:26" ht="32.25" customHeight="1" thickBot="1" x14ac:dyDescent="0.55000000000000004">
      <c r="A7" s="184" t="s">
        <v>3</v>
      </c>
      <c r="B7" s="187" t="str">
        <f xml:space="preserve"> "Front: " &amp; Ueberhaenge!D8 &amp; " Detail"</f>
        <v>Front: 2023-10 Detail</v>
      </c>
      <c r="C7" s="187"/>
      <c r="D7" s="188"/>
      <c r="E7" s="26"/>
      <c r="F7" s="26"/>
      <c r="G7" s="26"/>
      <c r="H7" s="45"/>
      <c r="J7" s="2"/>
      <c r="K7" s="2"/>
      <c r="L7" s="2"/>
      <c r="M7" s="2"/>
      <c r="N7" s="180"/>
      <c r="O7" s="180"/>
      <c r="P7" s="180"/>
      <c r="Q7" s="180"/>
      <c r="R7" s="51"/>
      <c r="S7" s="51"/>
      <c r="T7" s="50"/>
      <c r="U7" s="50"/>
      <c r="V7" s="50"/>
    </row>
    <row r="8" spans="1:26" ht="21.75" thickBot="1" x14ac:dyDescent="0.4">
      <c r="A8" s="185"/>
      <c r="B8" s="176"/>
      <c r="C8" s="176"/>
      <c r="D8" s="189"/>
      <c r="E8" s="22"/>
      <c r="I8" s="2"/>
      <c r="J8" s="2"/>
      <c r="K8" s="2"/>
      <c r="L8" s="2"/>
      <c r="M8" s="2"/>
      <c r="N8" s="48"/>
      <c r="O8" s="166" t="str">
        <f xml:space="preserve"> "Summe: " &amp; Ueberhaenge!D8 &amp; " bis " &amp; Ueberhaenge!I8</f>
        <v>Summe: 2023-10 bis -</v>
      </c>
      <c r="P8" s="167"/>
      <c r="Q8" s="168"/>
      <c r="R8" s="2"/>
      <c r="S8" s="2"/>
    </row>
    <row r="9" spans="1:26" ht="19.5" thickBot="1" x14ac:dyDescent="0.35">
      <c r="A9" s="186"/>
      <c r="B9" s="47" t="s">
        <v>34</v>
      </c>
      <c r="C9" s="46">
        <f>Ueberhaenge!G5</f>
        <v>45191</v>
      </c>
      <c r="D9" s="81">
        <f>IF(WEEKDAY(C9,2)=1,C9-3,C9-1)</f>
        <v>45190</v>
      </c>
      <c r="E9" s="22"/>
      <c r="I9" s="2"/>
      <c r="J9" s="2"/>
      <c r="K9" s="2"/>
      <c r="L9" s="2"/>
      <c r="M9" s="2"/>
      <c r="N9" s="49" t="s">
        <v>3</v>
      </c>
      <c r="O9" s="24" t="s">
        <v>34</v>
      </c>
      <c r="P9" s="23">
        <f>C9</f>
        <v>45191</v>
      </c>
      <c r="Q9" s="23">
        <f>D9</f>
        <v>45190</v>
      </c>
      <c r="R9" s="2"/>
      <c r="S9" s="2"/>
    </row>
    <row r="10" spans="1:26" ht="39.950000000000003" customHeight="1" x14ac:dyDescent="0.3">
      <c r="A10" s="82">
        <v>16050</v>
      </c>
      <c r="B10" s="76">
        <v>-4.5</v>
      </c>
      <c r="C10" s="75">
        <v>-53.300000000000004</v>
      </c>
      <c r="D10" s="83">
        <v>-48.800000000000004</v>
      </c>
      <c r="E10" s="2"/>
      <c r="F10" s="2"/>
      <c r="G10" s="2"/>
      <c r="H10" s="2"/>
      <c r="I10" s="2"/>
      <c r="J10" s="2"/>
      <c r="K10" s="2"/>
      <c r="L10" s="2"/>
      <c r="M10" s="2">
        <v>21</v>
      </c>
      <c r="N10" s="31">
        <v>14000</v>
      </c>
      <c r="O10" s="35">
        <v>87.900000000000091</v>
      </c>
      <c r="P10" s="36">
        <v>-1343.2</v>
      </c>
      <c r="Q10" s="37">
        <v>-1431.1000000000001</v>
      </c>
      <c r="R10" s="2"/>
      <c r="S10" s="2"/>
      <c r="T10" s="25">
        <v>-1431.1000000000001</v>
      </c>
    </row>
    <row r="11" spans="1:26" ht="39.950000000000003" customHeight="1" x14ac:dyDescent="0.3">
      <c r="A11" s="84">
        <v>16000</v>
      </c>
      <c r="B11" s="78">
        <v>75.8</v>
      </c>
      <c r="C11" s="79">
        <v>156.4</v>
      </c>
      <c r="D11" s="85">
        <v>80.600000000000009</v>
      </c>
      <c r="E11" s="2"/>
      <c r="F11" s="2"/>
      <c r="G11" s="2"/>
      <c r="H11" s="2"/>
      <c r="I11" s="2"/>
      <c r="J11" s="2"/>
      <c r="K11" s="2"/>
      <c r="L11" s="2"/>
      <c r="M11" s="2">
        <v>20</v>
      </c>
      <c r="N11" s="31">
        <v>13950</v>
      </c>
      <c r="O11" s="35">
        <v>-18.700000000000003</v>
      </c>
      <c r="P11" s="36">
        <v>-125.30000000000001</v>
      </c>
      <c r="Q11" s="37">
        <v>-106.60000000000001</v>
      </c>
      <c r="R11" s="2"/>
      <c r="S11" s="2"/>
      <c r="T11" s="25">
        <v>-106.60000000000001</v>
      </c>
    </row>
    <row r="12" spans="1:26" ht="39.950000000000003" customHeight="1" x14ac:dyDescent="0.3">
      <c r="A12" s="84">
        <v>15950</v>
      </c>
      <c r="B12" s="78">
        <v>-0.5</v>
      </c>
      <c r="C12" s="79">
        <v>33.700000000000003</v>
      </c>
      <c r="D12" s="85">
        <v>34.200000000000003</v>
      </c>
      <c r="E12" s="2"/>
      <c r="F12" s="2"/>
      <c r="G12" s="2"/>
      <c r="H12" s="2"/>
      <c r="I12" s="2"/>
      <c r="J12" s="2"/>
      <c r="K12" s="2"/>
      <c r="L12" s="2"/>
      <c r="M12" s="2">
        <v>19</v>
      </c>
      <c r="N12" s="31">
        <v>13900</v>
      </c>
      <c r="O12" s="35">
        <v>2.5</v>
      </c>
      <c r="P12" s="36">
        <v>-575.9</v>
      </c>
      <c r="Q12" s="37">
        <v>-578.4</v>
      </c>
      <c r="R12" s="2"/>
      <c r="S12" s="2"/>
      <c r="T12" s="25">
        <v>-578.4</v>
      </c>
    </row>
    <row r="13" spans="1:26" ht="39.950000000000003" customHeight="1" x14ac:dyDescent="0.3">
      <c r="A13" s="86">
        <v>15900</v>
      </c>
      <c r="B13" s="77">
        <v>-4.7000000000000171</v>
      </c>
      <c r="C13" s="80">
        <v>191.9</v>
      </c>
      <c r="D13" s="87">
        <v>196.60000000000002</v>
      </c>
      <c r="E13" s="2"/>
      <c r="F13" s="2"/>
      <c r="G13" s="2"/>
      <c r="H13" s="2"/>
      <c r="I13" s="2"/>
      <c r="J13" s="2"/>
      <c r="K13" s="2"/>
      <c r="L13" s="2"/>
      <c r="M13" s="2">
        <v>18</v>
      </c>
      <c r="N13" s="31">
        <v>13850</v>
      </c>
      <c r="O13" s="35">
        <v>-1.3999999999999986</v>
      </c>
      <c r="P13" s="36">
        <v>-58.2</v>
      </c>
      <c r="Q13" s="37">
        <v>-56.800000000000004</v>
      </c>
      <c r="R13" s="2"/>
      <c r="S13" s="2"/>
      <c r="T13" s="25">
        <v>-56.800000000000004</v>
      </c>
    </row>
    <row r="14" spans="1:26" ht="39.950000000000003" customHeight="1" x14ac:dyDescent="0.3">
      <c r="A14" s="84">
        <v>15850</v>
      </c>
      <c r="B14" s="78">
        <v>-5.6999999999999886</v>
      </c>
      <c r="C14" s="79">
        <v>143.4</v>
      </c>
      <c r="D14" s="85">
        <v>149.1</v>
      </c>
      <c r="E14" s="2"/>
      <c r="F14" s="2"/>
      <c r="G14" s="2"/>
      <c r="H14" s="2"/>
      <c r="I14" s="2"/>
      <c r="J14" s="2"/>
      <c r="K14" s="2"/>
      <c r="L14" s="2"/>
      <c r="M14" s="2">
        <v>17</v>
      </c>
      <c r="N14" s="31">
        <v>13800</v>
      </c>
      <c r="O14" s="35">
        <v>-87.100000000000136</v>
      </c>
      <c r="P14" s="36">
        <v>-1558.6000000000001</v>
      </c>
      <c r="Q14" s="37">
        <v>-1471.5</v>
      </c>
      <c r="R14" s="2"/>
      <c r="S14" s="2"/>
      <c r="T14" s="25">
        <v>-1471.5</v>
      </c>
    </row>
    <row r="15" spans="1:26" ht="39.950000000000003" customHeight="1" x14ac:dyDescent="0.3">
      <c r="A15" s="86">
        <v>15800</v>
      </c>
      <c r="B15" s="77">
        <v>9.2000000000000028</v>
      </c>
      <c r="C15" s="80">
        <v>123.7</v>
      </c>
      <c r="D15" s="87">
        <v>114.5</v>
      </c>
      <c r="E15" s="2"/>
      <c r="F15" s="2"/>
      <c r="G15" s="2"/>
      <c r="H15" s="2"/>
      <c r="I15" s="2"/>
      <c r="J15" s="2"/>
      <c r="K15" s="2"/>
      <c r="L15" s="2"/>
      <c r="M15" s="2">
        <v>16</v>
      </c>
      <c r="N15" s="31">
        <v>13750</v>
      </c>
      <c r="O15" s="35">
        <v>23.300000000000182</v>
      </c>
      <c r="P15" s="36">
        <v>-2708.4</v>
      </c>
      <c r="Q15" s="37">
        <v>-2731.7000000000003</v>
      </c>
      <c r="R15" s="2"/>
      <c r="S15" s="2"/>
      <c r="T15" s="25">
        <v>-2731.7000000000003</v>
      </c>
    </row>
    <row r="16" spans="1:26" ht="39.950000000000003" customHeight="1" x14ac:dyDescent="0.3">
      <c r="A16" s="84">
        <v>15750</v>
      </c>
      <c r="B16" s="78">
        <v>0.90000000000000568</v>
      </c>
      <c r="C16" s="79">
        <v>-102.7</v>
      </c>
      <c r="D16" s="85">
        <v>-103.60000000000001</v>
      </c>
      <c r="E16" s="2"/>
      <c r="F16" s="2"/>
      <c r="G16" s="2"/>
      <c r="H16" s="2"/>
      <c r="I16" s="2"/>
      <c r="J16" s="2"/>
      <c r="K16" s="2"/>
      <c r="L16" s="2"/>
      <c r="M16" s="2">
        <v>15</v>
      </c>
      <c r="N16" s="31">
        <v>13700</v>
      </c>
      <c r="O16" s="35">
        <v>-20.099999999999909</v>
      </c>
      <c r="P16" s="36">
        <v>-1614.5</v>
      </c>
      <c r="Q16" s="37">
        <v>-1594.4</v>
      </c>
      <c r="R16" s="2"/>
      <c r="S16" s="2"/>
      <c r="T16" s="25">
        <v>-1594.4</v>
      </c>
    </row>
    <row r="17" spans="1:20" ht="39.950000000000003" customHeight="1" x14ac:dyDescent="0.3">
      <c r="A17" s="86">
        <v>15700</v>
      </c>
      <c r="B17" s="77">
        <v>-15.400000000000091</v>
      </c>
      <c r="C17" s="80">
        <v>1945.4</v>
      </c>
      <c r="D17" s="87">
        <v>1960.8000000000002</v>
      </c>
      <c r="E17" s="2"/>
      <c r="F17" s="2"/>
      <c r="G17" s="2"/>
      <c r="H17" s="2"/>
      <c r="I17" s="2"/>
      <c r="J17" s="2"/>
      <c r="K17" s="2"/>
      <c r="L17" s="2"/>
      <c r="M17" s="2">
        <v>14</v>
      </c>
      <c r="N17" s="31">
        <v>13650</v>
      </c>
      <c r="O17" s="35">
        <v>-56</v>
      </c>
      <c r="P17" s="36">
        <v>-201.3</v>
      </c>
      <c r="Q17" s="37">
        <v>-145.30000000000001</v>
      </c>
      <c r="R17" s="2"/>
      <c r="S17" s="2"/>
      <c r="T17" s="25">
        <v>-145.30000000000001</v>
      </c>
    </row>
    <row r="18" spans="1:20" ht="39.950000000000003" customHeight="1" x14ac:dyDescent="0.3">
      <c r="A18" s="84">
        <v>15650</v>
      </c>
      <c r="B18" s="78">
        <v>-6.0999999999999943</v>
      </c>
      <c r="C18" s="79">
        <v>91.800000000000011</v>
      </c>
      <c r="D18" s="85">
        <v>97.9</v>
      </c>
      <c r="E18" s="2"/>
      <c r="F18" s="2"/>
      <c r="G18" s="2"/>
      <c r="H18" s="2"/>
      <c r="I18" s="2"/>
      <c r="J18" s="2"/>
      <c r="K18" s="2"/>
      <c r="L18" s="2"/>
      <c r="M18" s="2">
        <v>13</v>
      </c>
      <c r="N18" s="31">
        <v>13600</v>
      </c>
      <c r="O18" s="35">
        <v>-1225.6000000000004</v>
      </c>
      <c r="P18" s="36">
        <v>-2093.7000000000003</v>
      </c>
      <c r="Q18" s="37">
        <v>-868.1</v>
      </c>
      <c r="R18" s="2"/>
      <c r="S18" s="2"/>
      <c r="T18" s="25">
        <v>-868.1</v>
      </c>
    </row>
    <row r="19" spans="1:20" ht="39.950000000000003" customHeight="1" x14ac:dyDescent="0.3">
      <c r="A19" s="86">
        <v>15600</v>
      </c>
      <c r="B19" s="77">
        <v>-26.300000000000011</v>
      </c>
      <c r="C19" s="80">
        <v>222.5</v>
      </c>
      <c r="D19" s="87">
        <v>248.8</v>
      </c>
      <c r="E19" s="2"/>
      <c r="F19" s="2"/>
      <c r="G19" s="2"/>
      <c r="H19" s="2"/>
      <c r="I19" s="2"/>
      <c r="J19" s="2"/>
      <c r="K19" s="2"/>
      <c r="L19" s="2"/>
      <c r="M19" s="2">
        <v>12</v>
      </c>
      <c r="N19" s="31">
        <v>13550</v>
      </c>
      <c r="O19" s="35">
        <v>-12.800000000000011</v>
      </c>
      <c r="P19" s="36">
        <v>-456.20000000000005</v>
      </c>
      <c r="Q19" s="37">
        <v>-443.40000000000003</v>
      </c>
      <c r="R19" s="2"/>
      <c r="S19" s="2"/>
      <c r="T19" s="25">
        <v>-443.40000000000003</v>
      </c>
    </row>
    <row r="20" spans="1:20" ht="39.950000000000003" customHeight="1" x14ac:dyDescent="0.3">
      <c r="A20" s="84">
        <v>15550</v>
      </c>
      <c r="B20" s="78">
        <v>0</v>
      </c>
      <c r="C20" s="79">
        <v>50</v>
      </c>
      <c r="D20" s="85">
        <v>50</v>
      </c>
      <c r="E20" s="2"/>
      <c r="F20" s="2"/>
      <c r="G20" s="2"/>
      <c r="H20" s="2"/>
      <c r="I20" s="2"/>
      <c r="J20" s="2"/>
      <c r="K20" s="2"/>
      <c r="L20" s="2"/>
      <c r="M20" s="2">
        <v>11</v>
      </c>
      <c r="N20" s="31">
        <v>13500</v>
      </c>
      <c r="O20" s="35">
        <v>-390.40000000000009</v>
      </c>
      <c r="P20" s="36">
        <v>-2520.2000000000003</v>
      </c>
      <c r="Q20" s="37">
        <v>-2129.8000000000002</v>
      </c>
      <c r="R20" s="2"/>
      <c r="S20" s="2"/>
      <c r="T20" s="25">
        <v>-2129.8000000000002</v>
      </c>
    </row>
    <row r="21" spans="1:20" ht="39.950000000000003" customHeight="1" x14ac:dyDescent="0.3">
      <c r="A21" s="86">
        <v>15500</v>
      </c>
      <c r="B21" s="77">
        <v>-4.9000000000000341</v>
      </c>
      <c r="C21" s="80">
        <v>312.3</v>
      </c>
      <c r="D21" s="87">
        <v>317.20000000000005</v>
      </c>
      <c r="E21" s="2"/>
      <c r="F21" s="2"/>
      <c r="G21" s="2"/>
      <c r="H21" s="2"/>
      <c r="I21" s="2"/>
      <c r="J21" s="2"/>
      <c r="K21" s="2"/>
      <c r="L21" s="2"/>
      <c r="M21" s="2">
        <v>10</v>
      </c>
      <c r="N21" s="31">
        <v>13450</v>
      </c>
      <c r="O21" s="35">
        <v>8.2999999999999545</v>
      </c>
      <c r="P21" s="36">
        <v>-346.70000000000005</v>
      </c>
      <c r="Q21" s="37">
        <v>-355</v>
      </c>
      <c r="R21" s="2"/>
      <c r="S21" s="2"/>
      <c r="T21" s="25">
        <v>-355</v>
      </c>
    </row>
    <row r="22" spans="1:20" ht="39.950000000000003" customHeight="1" x14ac:dyDescent="0.3">
      <c r="A22" s="84">
        <v>15450</v>
      </c>
      <c r="B22" s="78">
        <v>0.5</v>
      </c>
      <c r="C22" s="79">
        <v>71</v>
      </c>
      <c r="D22" s="85">
        <v>70.5</v>
      </c>
      <c r="E22" s="2"/>
      <c r="F22" s="2"/>
      <c r="G22" s="2"/>
      <c r="H22" s="2"/>
      <c r="I22" s="2"/>
      <c r="J22" s="2"/>
      <c r="K22" s="2"/>
      <c r="L22" s="2"/>
      <c r="M22" s="2">
        <v>9</v>
      </c>
      <c r="N22" s="31">
        <v>13400</v>
      </c>
      <c r="O22" s="35">
        <v>143.40000000000009</v>
      </c>
      <c r="P22" s="36">
        <v>-1084</v>
      </c>
      <c r="Q22" s="37">
        <v>-1227.4000000000001</v>
      </c>
      <c r="R22" s="2"/>
      <c r="S22" s="2"/>
      <c r="T22" s="25">
        <v>-1227.4000000000001</v>
      </c>
    </row>
    <row r="23" spans="1:20" ht="39.950000000000003" customHeight="1" x14ac:dyDescent="0.3">
      <c r="A23" s="86">
        <v>15400</v>
      </c>
      <c r="B23" s="77">
        <v>42</v>
      </c>
      <c r="C23" s="80">
        <v>279</v>
      </c>
      <c r="D23" s="87">
        <v>237</v>
      </c>
      <c r="E23" s="2"/>
      <c r="F23" s="2"/>
      <c r="G23" s="2"/>
      <c r="H23" s="2"/>
      <c r="I23" s="2"/>
      <c r="J23" s="2"/>
      <c r="K23" s="2"/>
      <c r="L23" s="2"/>
      <c r="M23" s="2">
        <v>8</v>
      </c>
      <c r="N23" s="31">
        <v>13350</v>
      </c>
      <c r="O23" s="35">
        <v>-18.600000000000023</v>
      </c>
      <c r="P23" s="36">
        <v>-491.40000000000003</v>
      </c>
      <c r="Q23" s="37">
        <v>-472.8</v>
      </c>
      <c r="R23" s="2"/>
      <c r="S23" s="2"/>
      <c r="T23" s="25">
        <v>-472.8</v>
      </c>
    </row>
    <row r="24" spans="1:20" ht="39.950000000000003" customHeight="1" x14ac:dyDescent="0.3">
      <c r="A24" s="84">
        <v>15350</v>
      </c>
      <c r="B24" s="78">
        <v>0</v>
      </c>
      <c r="C24" s="79">
        <v>1202.1000000000001</v>
      </c>
      <c r="D24" s="85">
        <v>1202.1000000000001</v>
      </c>
      <c r="E24" s="2"/>
      <c r="F24" s="2"/>
      <c r="G24" s="2"/>
      <c r="H24" s="2"/>
      <c r="I24" s="2"/>
      <c r="J24" s="2"/>
      <c r="K24" s="2"/>
      <c r="L24" s="2"/>
      <c r="M24" s="2">
        <v>7</v>
      </c>
      <c r="N24" s="31">
        <v>13300</v>
      </c>
      <c r="O24" s="35">
        <v>-35.899999999999864</v>
      </c>
      <c r="P24" s="36">
        <v>-1618.2</v>
      </c>
      <c r="Q24" s="37">
        <v>-1582.3000000000002</v>
      </c>
      <c r="R24" s="2"/>
      <c r="S24" s="2"/>
      <c r="T24" s="25">
        <v>-1582.3000000000002</v>
      </c>
    </row>
    <row r="25" spans="1:20" ht="39.950000000000003" customHeight="1" x14ac:dyDescent="0.3">
      <c r="A25" s="86">
        <v>15300</v>
      </c>
      <c r="B25" s="77">
        <v>-1.7999999999999545</v>
      </c>
      <c r="C25" s="80">
        <v>699.30000000000007</v>
      </c>
      <c r="D25" s="87">
        <v>701.1</v>
      </c>
      <c r="E25" s="2"/>
      <c r="F25" s="2"/>
      <c r="G25" s="2"/>
      <c r="H25" s="2"/>
      <c r="I25" s="2"/>
      <c r="J25" s="2"/>
      <c r="K25" s="2"/>
      <c r="L25" s="2"/>
      <c r="M25" s="2">
        <v>6</v>
      </c>
      <c r="N25" s="31">
        <v>13250</v>
      </c>
      <c r="O25" s="35">
        <v>89.100000000000023</v>
      </c>
      <c r="P25" s="36">
        <v>-594.6</v>
      </c>
      <c r="Q25" s="37">
        <v>-683.7</v>
      </c>
      <c r="R25" s="2"/>
      <c r="S25" s="2"/>
      <c r="T25" s="25">
        <v>-683.7</v>
      </c>
    </row>
    <row r="26" spans="1:20" ht="39.950000000000003" customHeight="1" x14ac:dyDescent="0.3">
      <c r="A26" s="84">
        <v>15250</v>
      </c>
      <c r="B26" s="78">
        <v>0.10000000000000142</v>
      </c>
      <c r="C26" s="79">
        <v>45.900000000000006</v>
      </c>
      <c r="D26" s="85">
        <v>45.800000000000004</v>
      </c>
      <c r="E26" s="2"/>
      <c r="F26" s="2"/>
      <c r="G26" s="2"/>
      <c r="H26" s="2"/>
      <c r="I26" s="2"/>
      <c r="J26" s="2"/>
      <c r="K26" s="2"/>
      <c r="L26" s="2"/>
      <c r="M26" s="2">
        <v>5</v>
      </c>
      <c r="N26" s="31">
        <v>13200</v>
      </c>
      <c r="O26" s="35">
        <v>354.29999999999995</v>
      </c>
      <c r="P26" s="36">
        <v>-1618.7</v>
      </c>
      <c r="Q26" s="37">
        <v>-1973</v>
      </c>
      <c r="R26" s="2"/>
      <c r="S26" s="2"/>
      <c r="T26" s="25">
        <v>-1973</v>
      </c>
    </row>
    <row r="27" spans="1:20" ht="39.950000000000003" customHeight="1" x14ac:dyDescent="0.3">
      <c r="A27" s="86">
        <v>15200</v>
      </c>
      <c r="B27" s="77">
        <v>0.40000000000003411</v>
      </c>
      <c r="C27" s="80">
        <v>428.40000000000003</v>
      </c>
      <c r="D27" s="87">
        <v>428</v>
      </c>
      <c r="E27" s="2"/>
      <c r="F27" s="2"/>
      <c r="G27" s="2"/>
      <c r="H27" s="2"/>
      <c r="I27" s="2"/>
      <c r="J27" s="2"/>
      <c r="K27" s="2"/>
      <c r="L27" s="2"/>
      <c r="M27" s="2">
        <v>4</v>
      </c>
      <c r="N27" s="31">
        <v>13150</v>
      </c>
      <c r="O27" s="35">
        <v>64.099999999999966</v>
      </c>
      <c r="P27" s="36">
        <v>-483.90000000000003</v>
      </c>
      <c r="Q27" s="37">
        <v>-548</v>
      </c>
      <c r="R27" s="2"/>
      <c r="S27" s="2"/>
      <c r="T27" s="25">
        <v>-548</v>
      </c>
    </row>
    <row r="28" spans="1:20" ht="39.950000000000003" customHeight="1" x14ac:dyDescent="0.3">
      <c r="A28" s="84">
        <v>15150</v>
      </c>
      <c r="B28" s="78">
        <v>9.9999999999994316E-2</v>
      </c>
      <c r="C28" s="79">
        <v>40.5</v>
      </c>
      <c r="D28" s="85">
        <v>40.400000000000006</v>
      </c>
      <c r="E28" s="2"/>
      <c r="F28" s="2"/>
      <c r="G28" s="2"/>
      <c r="H28" s="2"/>
      <c r="I28" s="2"/>
      <c r="J28" s="2"/>
      <c r="K28" s="2"/>
      <c r="L28" s="2"/>
      <c r="M28" s="2">
        <v>3</v>
      </c>
      <c r="N28" s="31">
        <v>13100</v>
      </c>
      <c r="O28" s="35">
        <v>-24.400000000000091</v>
      </c>
      <c r="P28" s="36">
        <v>-1879.4</v>
      </c>
      <c r="Q28" s="37">
        <v>-1855</v>
      </c>
      <c r="R28" s="2"/>
      <c r="S28" s="2"/>
      <c r="T28" s="25">
        <v>-1855</v>
      </c>
    </row>
    <row r="29" spans="1:20" ht="39.950000000000003" customHeight="1" x14ac:dyDescent="0.3">
      <c r="A29" s="86">
        <v>15100</v>
      </c>
      <c r="B29" s="77">
        <v>16.599999999999994</v>
      </c>
      <c r="C29" s="80">
        <v>159.9</v>
      </c>
      <c r="D29" s="87">
        <v>143.30000000000001</v>
      </c>
      <c r="E29" s="2"/>
      <c r="F29" s="2"/>
      <c r="G29" s="2"/>
      <c r="H29" s="2"/>
      <c r="I29" s="2"/>
      <c r="J29" s="2"/>
      <c r="K29" s="2"/>
      <c r="L29" s="2"/>
      <c r="M29" s="2">
        <v>2</v>
      </c>
      <c r="N29" s="31">
        <v>13050</v>
      </c>
      <c r="O29" s="35">
        <v>10.599999999999994</v>
      </c>
      <c r="P29" s="36">
        <v>-193.10000000000002</v>
      </c>
      <c r="Q29" s="37">
        <v>-203.70000000000002</v>
      </c>
      <c r="R29" s="2"/>
      <c r="S29" s="2"/>
      <c r="T29" s="25">
        <v>-203.70000000000002</v>
      </c>
    </row>
    <row r="30" spans="1:20" ht="39.950000000000003" customHeight="1" x14ac:dyDescent="0.3">
      <c r="A30" s="88">
        <v>15050</v>
      </c>
      <c r="B30" s="89">
        <v>0</v>
      </c>
      <c r="C30" s="90">
        <v>51.400000000000006</v>
      </c>
      <c r="D30" s="91">
        <v>51.400000000000006</v>
      </c>
      <c r="E30" s="2"/>
      <c r="F30" s="2"/>
      <c r="G30" s="2"/>
      <c r="H30" s="2"/>
      <c r="I30" s="2"/>
      <c r="J30" s="2"/>
      <c r="K30" s="2"/>
      <c r="L30" s="2"/>
      <c r="M30" s="2">
        <v>1</v>
      </c>
      <c r="N30" s="31">
        <v>13000</v>
      </c>
      <c r="O30" s="35">
        <v>77.100000000000023</v>
      </c>
      <c r="P30" s="36">
        <v>-998.80000000000007</v>
      </c>
      <c r="Q30" s="37">
        <v>-1075.9000000000001</v>
      </c>
      <c r="R30" s="2"/>
      <c r="S30" s="2"/>
      <c r="T30" s="25">
        <v>-1075.9000000000001</v>
      </c>
    </row>
    <row r="31" spans="1:20" ht="19.5" thickBot="1" x14ac:dyDescent="0.35">
      <c r="A31" s="21"/>
      <c r="B31" s="2"/>
      <c r="C31" s="2"/>
      <c r="D31" s="2"/>
      <c r="E31" s="2"/>
      <c r="F31" s="2"/>
      <c r="G31" s="2"/>
      <c r="H31" s="2"/>
      <c r="I31" s="2"/>
      <c r="J31" s="2"/>
      <c r="K31" s="2"/>
      <c r="L31" s="2"/>
      <c r="M31" s="2"/>
      <c r="N31" s="2"/>
      <c r="O31" s="44"/>
      <c r="P31" s="44"/>
      <c r="Q31" s="44"/>
      <c r="R31" s="2"/>
      <c r="S31" s="2"/>
    </row>
    <row r="32" spans="1:20" ht="60.75" customHeight="1" thickBot="1" x14ac:dyDescent="0.3">
      <c r="A32" s="21"/>
      <c r="B32" s="163" t="s">
        <v>39</v>
      </c>
      <c r="C32" s="164"/>
      <c r="D32" s="165"/>
      <c r="E32" s="2"/>
      <c r="F32" s="2"/>
      <c r="G32" s="2"/>
      <c r="H32" s="2"/>
      <c r="I32" s="2"/>
      <c r="J32" s="2"/>
      <c r="K32" s="2"/>
      <c r="L32" s="2"/>
      <c r="M32" s="2"/>
      <c r="N32" s="2"/>
      <c r="O32" s="163" t="s">
        <v>38</v>
      </c>
      <c r="P32" s="164"/>
      <c r="Q32" s="165"/>
      <c r="R32" s="2"/>
      <c r="S32" s="2"/>
    </row>
    <row r="33" spans="1:19" x14ac:dyDescent="0.25">
      <c r="A33" s="21"/>
      <c r="B33" s="2"/>
      <c r="C33" s="2"/>
      <c r="D33" s="2"/>
      <c r="E33" s="2"/>
      <c r="F33" s="2"/>
      <c r="G33" s="2"/>
      <c r="H33" s="2"/>
      <c r="I33" s="2"/>
      <c r="J33" s="2"/>
      <c r="K33" s="2"/>
      <c r="L33" s="2"/>
      <c r="M33" s="2"/>
      <c r="N33" s="2"/>
      <c r="O33" s="2"/>
      <c r="P33" s="2"/>
      <c r="Q33" s="2"/>
      <c r="R33" s="2"/>
      <c r="S33" s="2"/>
    </row>
    <row r="34" spans="1:19" ht="18.75" x14ac:dyDescent="0.3">
      <c r="A34" s="42" t="s">
        <v>36</v>
      </c>
      <c r="B34" s="42"/>
      <c r="C34" s="42"/>
      <c r="D34" s="42"/>
      <c r="E34" s="28"/>
      <c r="F34" s="28"/>
      <c r="G34" s="28"/>
      <c r="H34" s="28"/>
      <c r="I34" s="2"/>
      <c r="J34" s="2"/>
      <c r="K34" s="2"/>
      <c r="L34" s="2"/>
      <c r="M34" s="2"/>
      <c r="N34" s="42" t="s">
        <v>36</v>
      </c>
      <c r="O34" s="42"/>
      <c r="P34" s="42"/>
      <c r="Q34" s="42"/>
      <c r="R34" s="2"/>
      <c r="S34" s="2"/>
    </row>
    <row r="35" spans="1:19" ht="18.75" x14ac:dyDescent="0.3">
      <c r="A35" s="43" t="s">
        <v>37</v>
      </c>
      <c r="B35" s="43"/>
      <c r="C35" s="43"/>
      <c r="D35" s="43"/>
      <c r="E35" s="28"/>
      <c r="F35" s="28"/>
      <c r="G35" s="71" t="s">
        <v>141</v>
      </c>
      <c r="H35" s="28"/>
      <c r="I35" s="2"/>
      <c r="J35" s="2"/>
      <c r="K35" s="2"/>
      <c r="L35" s="2"/>
      <c r="M35" s="2"/>
      <c r="N35" s="43" t="s">
        <v>37</v>
      </c>
      <c r="O35" s="43"/>
      <c r="P35" s="43"/>
      <c r="Q35" s="43"/>
      <c r="R35" s="2"/>
      <c r="S35" s="2"/>
    </row>
    <row r="36" spans="1:19" x14ac:dyDescent="0.25">
      <c r="A36" s="28"/>
      <c r="B36" s="28"/>
      <c r="C36" s="28"/>
      <c r="D36" s="28"/>
      <c r="E36" s="28"/>
      <c r="F36" s="28"/>
      <c r="G36" s="28"/>
      <c r="H36" s="28"/>
      <c r="I36" s="2"/>
      <c r="J36" s="2"/>
      <c r="K36" s="2"/>
      <c r="L36" s="2"/>
      <c r="M36" s="2"/>
      <c r="N36" s="2"/>
      <c r="O36" s="2"/>
      <c r="P36" s="2"/>
      <c r="Q36" s="2"/>
      <c r="R36" s="2"/>
      <c r="S36" s="2"/>
    </row>
    <row r="37" spans="1:19" ht="117.75" customHeight="1" x14ac:dyDescent="0.25">
      <c r="A37" s="181" t="s">
        <v>105</v>
      </c>
      <c r="B37" s="182"/>
      <c r="C37" s="182"/>
      <c r="D37" s="182"/>
      <c r="E37" s="182"/>
      <c r="F37" s="182"/>
      <c r="G37" s="182"/>
      <c r="H37" s="182"/>
      <c r="I37" s="182"/>
      <c r="J37" s="2"/>
      <c r="K37" s="2"/>
      <c r="L37" s="2"/>
      <c r="M37" s="2"/>
      <c r="N37" s="162" t="s">
        <v>43</v>
      </c>
      <c r="O37" s="162"/>
      <c r="P37" s="162"/>
      <c r="Q37" s="162"/>
      <c r="R37" s="2"/>
      <c r="S37" s="2"/>
    </row>
    <row r="38" spans="1:19" x14ac:dyDescent="0.25">
      <c r="A38" s="28"/>
      <c r="B38" s="28"/>
      <c r="C38" s="28"/>
      <c r="D38" s="28"/>
      <c r="E38" s="28"/>
      <c r="F38" s="28"/>
      <c r="G38" s="28"/>
      <c r="H38" s="28"/>
      <c r="I38" s="2"/>
      <c r="J38" s="2"/>
      <c r="K38" s="2"/>
      <c r="L38" s="2"/>
      <c r="M38" s="2"/>
      <c r="N38" s="2"/>
      <c r="O38" s="2"/>
      <c r="P38" s="2"/>
      <c r="Q38" s="2"/>
      <c r="R38" s="2"/>
      <c r="S38" s="2"/>
    </row>
    <row r="39" spans="1:19" x14ac:dyDescent="0.25">
      <c r="A39" s="28"/>
      <c r="B39" s="28"/>
      <c r="C39" s="28"/>
      <c r="D39" s="28"/>
      <c r="E39" s="28"/>
      <c r="F39" s="28"/>
      <c r="G39" s="28"/>
      <c r="H39" s="28"/>
      <c r="I39" s="2"/>
      <c r="J39" s="2"/>
      <c r="K39" s="2"/>
      <c r="L39" s="2"/>
      <c r="M39" s="2"/>
      <c r="N39" s="2"/>
      <c r="O39" s="2"/>
      <c r="P39" s="2"/>
      <c r="Q39" s="2"/>
      <c r="R39" s="2"/>
      <c r="S39" s="2"/>
    </row>
    <row r="40" spans="1:19" x14ac:dyDescent="0.25">
      <c r="A40" s="28"/>
      <c r="B40" s="28"/>
      <c r="C40" s="28"/>
      <c r="D40" s="28"/>
      <c r="E40" s="28"/>
      <c r="F40" s="28"/>
      <c r="G40" s="28"/>
      <c r="H40" s="28"/>
      <c r="I40" s="2"/>
      <c r="J40" s="2"/>
      <c r="K40" s="2"/>
      <c r="L40" s="2"/>
      <c r="M40" s="2"/>
      <c r="N40" s="2"/>
      <c r="O40" s="2"/>
      <c r="P40" s="2"/>
      <c r="Q40" s="2"/>
      <c r="R40" s="2"/>
      <c r="S40" s="2"/>
    </row>
    <row r="41" spans="1:19" x14ac:dyDescent="0.25">
      <c r="A41" s="28"/>
      <c r="B41" s="28"/>
      <c r="C41" s="28"/>
      <c r="D41" s="28"/>
      <c r="E41" s="28"/>
      <c r="F41" s="28"/>
      <c r="G41" s="28"/>
      <c r="H41" s="28"/>
      <c r="I41" s="2"/>
      <c r="J41" s="2"/>
      <c r="K41" s="2"/>
      <c r="L41" s="2"/>
      <c r="M41" s="2"/>
      <c r="N41" s="2"/>
      <c r="O41" s="2"/>
      <c r="P41" s="2"/>
      <c r="Q41" s="2"/>
      <c r="R41" s="2"/>
      <c r="S41" s="2"/>
    </row>
    <row r="42" spans="1:19" x14ac:dyDescent="0.25">
      <c r="A42" s="28"/>
      <c r="B42" s="28"/>
      <c r="C42" s="28"/>
      <c r="D42" s="28"/>
      <c r="E42" s="28"/>
      <c r="F42" s="28"/>
      <c r="G42" s="28"/>
      <c r="H42" s="28"/>
      <c r="I42" s="2"/>
      <c r="J42" s="2"/>
      <c r="K42" s="2"/>
      <c r="L42" s="2"/>
      <c r="M42" s="2"/>
      <c r="N42" s="2"/>
      <c r="O42" s="2"/>
      <c r="P42" s="2"/>
      <c r="Q42" s="2"/>
      <c r="R42" s="2"/>
      <c r="S42" s="2"/>
    </row>
    <row r="43" spans="1:19" x14ac:dyDescent="0.25">
      <c r="A43" s="28"/>
      <c r="B43" s="28"/>
      <c r="C43" s="28"/>
      <c r="D43" s="28"/>
      <c r="E43" s="28"/>
      <c r="F43" s="28"/>
      <c r="G43" s="28"/>
      <c r="H43" s="28"/>
      <c r="I43" s="2"/>
      <c r="J43" s="2"/>
      <c r="K43" s="2"/>
      <c r="L43" s="2"/>
      <c r="M43" s="2"/>
      <c r="N43" s="2"/>
      <c r="O43" s="2"/>
      <c r="P43" s="2"/>
      <c r="Q43" s="2"/>
      <c r="R43" s="2"/>
      <c r="S43" s="2"/>
    </row>
    <row r="44" spans="1:19" x14ac:dyDescent="0.25">
      <c r="A44" s="28"/>
      <c r="B44" s="28"/>
      <c r="C44" s="28"/>
      <c r="D44" s="28"/>
      <c r="E44" s="28"/>
      <c r="F44" s="28"/>
      <c r="G44" s="28"/>
      <c r="H44" s="28"/>
      <c r="I44" s="2"/>
      <c r="J44" s="2"/>
      <c r="K44" s="2"/>
      <c r="L44" s="2"/>
      <c r="M44" s="2"/>
      <c r="N44" s="2"/>
      <c r="O44" s="2"/>
      <c r="P44" s="2"/>
      <c r="Q44" s="2"/>
      <c r="R44" s="2"/>
      <c r="S44" s="2"/>
    </row>
    <row r="45" spans="1:19" x14ac:dyDescent="0.25">
      <c r="A45" s="21"/>
      <c r="B45" s="2"/>
      <c r="C45" s="2"/>
      <c r="D45" s="2"/>
      <c r="E45" s="2"/>
      <c r="F45" s="2"/>
      <c r="G45" s="2"/>
      <c r="H45" s="2"/>
      <c r="I45" s="2"/>
      <c r="J45" s="2"/>
      <c r="K45" s="2"/>
      <c r="L45" s="2"/>
      <c r="M45" s="2"/>
      <c r="N45" s="2"/>
      <c r="O45" s="2"/>
      <c r="P45" s="2"/>
      <c r="Q45" s="2"/>
      <c r="R45" s="2"/>
      <c r="S45" s="2"/>
    </row>
    <row r="46" spans="1:19" x14ac:dyDescent="0.25">
      <c r="A46" s="21"/>
      <c r="B46" s="2"/>
      <c r="C46" s="2"/>
      <c r="D46" s="2"/>
      <c r="E46" s="2"/>
      <c r="F46" s="2"/>
      <c r="G46" s="2"/>
      <c r="H46" s="2"/>
      <c r="I46" s="2"/>
      <c r="J46" s="2"/>
      <c r="K46" s="2"/>
      <c r="L46" s="2"/>
      <c r="M46" s="2"/>
      <c r="N46" s="2"/>
      <c r="O46" s="2"/>
      <c r="P46" s="2"/>
      <c r="Q46" s="2"/>
      <c r="R46" s="2"/>
      <c r="S46" s="2"/>
    </row>
    <row r="47" spans="1:19" x14ac:dyDescent="0.25">
      <c r="A47" s="21"/>
      <c r="B47" s="2"/>
      <c r="C47" s="2"/>
      <c r="D47" s="2"/>
      <c r="E47" s="2"/>
      <c r="F47" s="2"/>
      <c r="G47" s="2"/>
      <c r="H47" s="2"/>
      <c r="I47" s="2"/>
      <c r="J47" s="2"/>
      <c r="K47" s="2"/>
      <c r="L47" s="2"/>
      <c r="M47" s="2"/>
      <c r="N47" s="2"/>
      <c r="O47" s="2"/>
      <c r="P47" s="2"/>
      <c r="Q47" s="2"/>
      <c r="R47" s="2"/>
      <c r="S47" s="2"/>
    </row>
    <row r="48" spans="1:19" x14ac:dyDescent="0.25">
      <c r="A48" s="21"/>
      <c r="B48" s="2"/>
      <c r="C48" s="2"/>
      <c r="D48" s="2"/>
      <c r="E48" s="2"/>
      <c r="F48" s="2"/>
      <c r="G48" s="2"/>
      <c r="H48" s="2"/>
      <c r="I48" s="2"/>
      <c r="J48" s="2"/>
      <c r="K48" s="2"/>
      <c r="L48" s="2"/>
      <c r="M48" s="2"/>
      <c r="N48" s="2"/>
      <c r="O48" s="2"/>
      <c r="P48" s="2"/>
      <c r="Q48" s="2"/>
      <c r="R48" s="2"/>
      <c r="S48" s="2"/>
    </row>
    <row r="49" spans="1:19" x14ac:dyDescent="0.25">
      <c r="A49" s="21"/>
      <c r="B49" s="2"/>
      <c r="C49" s="2"/>
      <c r="D49" s="2"/>
      <c r="E49" s="2"/>
      <c r="F49" s="2"/>
      <c r="G49" s="2"/>
      <c r="H49" s="2"/>
      <c r="I49" s="2"/>
      <c r="J49" s="2"/>
      <c r="K49" s="2"/>
      <c r="L49" s="2"/>
      <c r="M49" s="2"/>
      <c r="N49" s="2"/>
      <c r="O49" s="2"/>
      <c r="P49" s="2"/>
      <c r="Q49" s="2"/>
      <c r="R49" s="2"/>
      <c r="S49" s="2"/>
    </row>
    <row r="50" spans="1:19" x14ac:dyDescent="0.25">
      <c r="A50" s="21"/>
      <c r="B50" s="2"/>
      <c r="C50" s="2"/>
      <c r="D50" s="2"/>
      <c r="E50" s="2"/>
      <c r="F50" s="2"/>
      <c r="G50" s="2"/>
      <c r="H50" s="2"/>
      <c r="I50" s="2"/>
      <c r="J50" s="2"/>
      <c r="K50" s="2"/>
      <c r="L50" s="2"/>
      <c r="M50" s="2"/>
      <c r="N50" s="2"/>
      <c r="O50" s="2"/>
      <c r="P50" s="2"/>
      <c r="Q50" s="2"/>
      <c r="R50" s="2"/>
      <c r="S50" s="2"/>
    </row>
    <row r="51" spans="1:19" x14ac:dyDescent="0.25">
      <c r="A51" s="21"/>
      <c r="B51" s="2"/>
      <c r="C51" s="2"/>
      <c r="D51" s="2"/>
      <c r="E51" s="2"/>
      <c r="F51" s="2"/>
      <c r="G51" s="2"/>
      <c r="H51" s="2"/>
      <c r="I51" s="2"/>
      <c r="J51" s="2"/>
      <c r="K51" s="2"/>
      <c r="L51" s="2"/>
      <c r="M51" s="2"/>
      <c r="N51" s="2"/>
      <c r="O51" s="2"/>
      <c r="P51" s="2"/>
      <c r="Q51" s="2"/>
      <c r="R51" s="2"/>
      <c r="S51" s="2"/>
    </row>
    <row r="52" spans="1:19" x14ac:dyDescent="0.25">
      <c r="A52" s="21"/>
      <c r="B52" s="2"/>
      <c r="C52" s="2"/>
      <c r="D52" s="2"/>
      <c r="E52" s="2"/>
      <c r="F52" s="2"/>
      <c r="G52" s="2"/>
      <c r="H52" s="2"/>
      <c r="I52" s="2"/>
      <c r="J52" s="2"/>
      <c r="K52" s="2"/>
      <c r="L52" s="2"/>
      <c r="M52" s="2"/>
      <c r="N52" s="2"/>
      <c r="O52" s="2"/>
      <c r="P52" s="2"/>
      <c r="Q52" s="2"/>
      <c r="R52" s="2"/>
      <c r="S52" s="2"/>
    </row>
    <row r="53" spans="1:19" x14ac:dyDescent="0.25">
      <c r="A53" s="21"/>
      <c r="B53" s="2"/>
      <c r="C53" s="2"/>
      <c r="D53" s="2"/>
      <c r="E53" s="2"/>
      <c r="F53" s="2"/>
      <c r="G53" s="2"/>
      <c r="H53" s="2"/>
      <c r="I53" s="2"/>
      <c r="J53" s="2"/>
      <c r="K53" s="2"/>
      <c r="L53" s="2"/>
      <c r="M53" s="2"/>
      <c r="N53" s="2"/>
      <c r="O53" s="2"/>
      <c r="P53" s="2"/>
      <c r="Q53" s="2"/>
      <c r="R53" s="2"/>
      <c r="S53" s="2"/>
    </row>
    <row r="54" spans="1:19" x14ac:dyDescent="0.25">
      <c r="A54" s="21"/>
      <c r="B54" s="2"/>
      <c r="C54" s="2"/>
      <c r="D54" s="2"/>
      <c r="E54" s="2"/>
      <c r="F54" s="2"/>
      <c r="G54" s="2"/>
      <c r="H54" s="2"/>
      <c r="I54" s="2"/>
      <c r="J54" s="2"/>
      <c r="K54" s="2"/>
      <c r="L54" s="2"/>
      <c r="M54" s="2"/>
      <c r="N54" s="2"/>
      <c r="O54" s="2"/>
      <c r="P54" s="2"/>
      <c r="Q54" s="2"/>
      <c r="R54" s="2"/>
      <c r="S54" s="2"/>
    </row>
    <row r="55" spans="1:19" x14ac:dyDescent="0.25">
      <c r="A55" s="21"/>
      <c r="B55" s="2"/>
      <c r="C55" s="2"/>
      <c r="D55" s="2"/>
      <c r="E55" s="2"/>
      <c r="F55" s="2"/>
      <c r="G55" s="2"/>
      <c r="H55" s="2"/>
      <c r="I55" s="2"/>
      <c r="J55" s="2"/>
      <c r="K55" s="2"/>
      <c r="L55" s="2"/>
      <c r="M55" s="2"/>
      <c r="N55" s="2"/>
      <c r="O55" s="2"/>
      <c r="P55" s="2"/>
      <c r="Q55" s="2"/>
      <c r="R55" s="2"/>
      <c r="S55" s="2"/>
    </row>
    <row r="56" spans="1:19" x14ac:dyDescent="0.25">
      <c r="A56" s="21"/>
      <c r="B56" s="2"/>
      <c r="C56" s="2"/>
      <c r="D56" s="2"/>
      <c r="E56" s="2"/>
      <c r="F56" s="2"/>
      <c r="G56" s="2"/>
      <c r="H56" s="2"/>
      <c r="I56" s="2"/>
      <c r="J56" s="2"/>
      <c r="K56" s="2"/>
      <c r="L56" s="2"/>
      <c r="M56" s="2"/>
      <c r="N56" s="2"/>
      <c r="O56" s="2"/>
      <c r="P56" s="2"/>
      <c r="Q56" s="2"/>
      <c r="R56" s="2"/>
      <c r="S56" s="2"/>
    </row>
    <row r="57" spans="1:19" x14ac:dyDescent="0.25">
      <c r="A57" s="21"/>
      <c r="B57" s="2"/>
      <c r="C57" s="2"/>
      <c r="D57" s="2"/>
      <c r="E57" s="2"/>
      <c r="F57" s="2"/>
      <c r="G57" s="2"/>
      <c r="H57" s="2"/>
      <c r="I57" s="2"/>
      <c r="J57" s="2"/>
      <c r="K57" s="2"/>
      <c r="L57" s="2"/>
      <c r="M57" s="2"/>
      <c r="N57" s="2"/>
      <c r="O57" s="2"/>
      <c r="P57" s="2"/>
      <c r="Q57" s="2"/>
      <c r="R57" s="2"/>
      <c r="S57" s="2"/>
    </row>
    <row r="58" spans="1:19" x14ac:dyDescent="0.25">
      <c r="A58" s="21"/>
      <c r="B58" s="2"/>
      <c r="C58" s="2"/>
      <c r="D58" s="2"/>
      <c r="E58" s="2"/>
      <c r="F58" s="2"/>
      <c r="G58" s="2"/>
      <c r="H58" s="2"/>
      <c r="I58" s="2"/>
      <c r="J58" s="2"/>
      <c r="K58" s="2"/>
      <c r="L58" s="2"/>
      <c r="M58" s="2"/>
      <c r="N58" s="2"/>
      <c r="O58" s="2"/>
      <c r="P58" s="2"/>
      <c r="Q58" s="2"/>
      <c r="R58" s="2"/>
      <c r="S58" s="2"/>
    </row>
    <row r="59" spans="1:19" x14ac:dyDescent="0.25">
      <c r="A59" s="21"/>
      <c r="B59" s="2"/>
      <c r="C59" s="2"/>
      <c r="D59" s="2"/>
      <c r="E59" s="2"/>
      <c r="F59" s="2"/>
      <c r="G59" s="2"/>
      <c r="H59" s="2"/>
      <c r="I59" s="2"/>
      <c r="J59" s="2"/>
      <c r="K59" s="2"/>
      <c r="L59" s="2"/>
      <c r="M59" s="2"/>
      <c r="N59" s="2"/>
      <c r="O59" s="2"/>
      <c r="P59" s="2"/>
      <c r="Q59" s="2"/>
      <c r="R59" s="2"/>
      <c r="S59" s="2"/>
    </row>
    <row r="60" spans="1:19" x14ac:dyDescent="0.25">
      <c r="A60" s="21"/>
      <c r="B60" s="2"/>
      <c r="C60" s="2"/>
      <c r="D60" s="2"/>
      <c r="E60" s="2"/>
      <c r="F60" s="2"/>
      <c r="G60" s="2"/>
      <c r="H60" s="2"/>
      <c r="I60" s="2"/>
      <c r="J60" s="2"/>
      <c r="K60" s="2"/>
      <c r="L60" s="2"/>
      <c r="M60" s="2"/>
      <c r="N60" s="2"/>
      <c r="O60" s="2"/>
      <c r="P60" s="2"/>
      <c r="Q60" s="2"/>
      <c r="R60" s="2"/>
      <c r="S60" s="2"/>
    </row>
    <row r="61" spans="1:19" x14ac:dyDescent="0.25">
      <c r="A61" s="21"/>
      <c r="B61" s="2"/>
      <c r="C61" s="2"/>
      <c r="D61" s="2"/>
      <c r="E61" s="2"/>
      <c r="F61" s="2"/>
      <c r="G61" s="2"/>
      <c r="H61" s="2"/>
      <c r="I61" s="2"/>
      <c r="J61" s="2"/>
      <c r="K61" s="2"/>
      <c r="L61" s="2"/>
      <c r="M61" s="2"/>
      <c r="N61" s="2"/>
      <c r="O61" s="2"/>
      <c r="P61" s="2"/>
      <c r="Q61" s="2"/>
      <c r="R61" s="2"/>
      <c r="S61" s="2"/>
    </row>
    <row r="62" spans="1:19" x14ac:dyDescent="0.25">
      <c r="A62" s="21"/>
      <c r="B62" s="2"/>
      <c r="C62" s="2"/>
      <c r="D62" s="2"/>
      <c r="E62" s="2"/>
      <c r="F62" s="2"/>
      <c r="G62" s="2"/>
      <c r="H62" s="2"/>
      <c r="I62" s="2"/>
      <c r="J62" s="2"/>
      <c r="K62" s="2"/>
      <c r="L62" s="2"/>
      <c r="M62" s="2"/>
      <c r="N62" s="2"/>
      <c r="O62" s="2"/>
      <c r="P62" s="2"/>
      <c r="Q62" s="2"/>
      <c r="R62" s="2"/>
      <c r="S62" s="2"/>
    </row>
    <row r="63" spans="1:19" x14ac:dyDescent="0.25">
      <c r="A63" s="21"/>
      <c r="B63" s="2"/>
      <c r="C63" s="2"/>
      <c r="D63" s="2"/>
      <c r="E63" s="2"/>
      <c r="F63" s="2"/>
      <c r="G63" s="2"/>
      <c r="H63" s="2"/>
      <c r="I63" s="2"/>
      <c r="J63" s="2"/>
      <c r="K63" s="2"/>
      <c r="L63" s="2"/>
      <c r="M63" s="2"/>
      <c r="N63" s="2"/>
      <c r="O63" s="2"/>
      <c r="P63" s="2"/>
      <c r="Q63" s="2"/>
      <c r="R63" s="2"/>
      <c r="S63" s="2"/>
    </row>
    <row r="64" spans="1:19" x14ac:dyDescent="0.25">
      <c r="A64" s="21"/>
      <c r="B64" s="2"/>
      <c r="C64" s="2"/>
      <c r="D64" s="2"/>
      <c r="E64" s="2"/>
      <c r="F64" s="2"/>
      <c r="G64" s="2"/>
      <c r="H64" s="2"/>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C10:C30">
    <cfRule type="cellIs" dxfId="31" priority="9" operator="lessThan">
      <formula>0</formula>
    </cfRule>
    <cfRule type="cellIs" dxfId="30" priority="10" operator="greaterThan">
      <formula>0</formula>
    </cfRule>
  </conditionalFormatting>
  <conditionalFormatting sqref="P10:Q30">
    <cfRule type="cellIs" dxfId="29" priority="7" operator="lessThan">
      <formula>0</formula>
    </cfRule>
    <cfRule type="cellIs" dxfId="28" priority="8" operator="greaterThan">
      <formula>0</formula>
    </cfRule>
  </conditionalFormatting>
  <conditionalFormatting sqref="B10:B30">
    <cfRule type="colorScale" priority="6">
      <colorScale>
        <cfvo type="num" val="-100"/>
        <cfvo type="num" val="0"/>
        <cfvo type="num" val="100"/>
        <color rgb="FFF8696B"/>
        <color rgb="FFFCFCFF"/>
        <color rgb="FF5A8AC6"/>
      </colorScale>
    </cfRule>
  </conditionalFormatting>
  <conditionalFormatting sqref="O10:O30">
    <cfRule type="colorScale" priority="5">
      <colorScale>
        <cfvo type="num" val="-100"/>
        <cfvo type="num" val="0"/>
        <cfvo type="num" val="100"/>
        <color rgb="FFF8696B"/>
        <color rgb="FFFCFCFF"/>
        <color rgb="FF5A8AC6"/>
      </colorScale>
    </cfRule>
  </conditionalFormatting>
  <conditionalFormatting sqref="F3">
    <cfRule type="cellIs" dxfId="27" priority="3" operator="lessThan">
      <formula>0.55</formula>
    </cfRule>
    <cfRule type="cellIs" dxfId="26" priority="4" operator="greaterThan">
      <formula>0.6</formula>
    </cfRule>
  </conditionalFormatting>
  <conditionalFormatting sqref="D10:D30">
    <cfRule type="cellIs" dxfId="25" priority="1" operator="lessThan">
      <formula>0</formula>
    </cfRule>
    <cfRule type="cellIs" dxfId="24" priority="2" operator="greaterThan">
      <formula>0</formula>
    </cfRule>
  </conditionalFormatting>
  <pageMargins left="0.70866141732283472" right="0.70866141732283472" top="0.59055118110236227" bottom="0.39370078740157483" header="0.31496062992125984" footer="0.31496062992125984"/>
  <pageSetup paperSize="9" scale="74" fitToHeight="0" orientation="portrait" r:id="rId1"/>
  <rowBreaks count="2" manualBreakCount="2">
    <brk id="28" max="8" man="1"/>
    <brk id="40" max="10" man="1"/>
  </rowBreaks>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37F23-9702-4B6E-8D1C-3800C06C466D}">
  <sheetPr codeName="Tabelle30">
    <pageSetUpPr fitToPage="1"/>
  </sheetPr>
  <dimension ref="A1:Z180"/>
  <sheetViews>
    <sheetView view="pageBreakPreview" zoomScale="60" zoomScaleNormal="70" workbookViewId="0">
      <selection activeCell="S17" sqref="S17"/>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6" customWidth="1"/>
    <col min="17" max="17" width="17.140625" customWidth="1"/>
  </cols>
  <sheetData>
    <row r="1" spans="1:26" ht="65.25" customHeight="1" x14ac:dyDescent="0.25">
      <c r="A1" s="169" t="s">
        <v>42</v>
      </c>
      <c r="B1" s="170"/>
      <c r="C1" s="170"/>
      <c r="D1" s="170"/>
      <c r="E1" s="170"/>
      <c r="F1" s="170"/>
      <c r="G1" s="171">
        <f>Ueberhaenge!G1</f>
        <v>45191</v>
      </c>
      <c r="H1" s="172"/>
      <c r="I1" s="54"/>
      <c r="Z1">
        <v>12725</v>
      </c>
    </row>
    <row r="2" spans="1:26" x14ac:dyDescent="0.25">
      <c r="A2" s="52"/>
      <c r="B2" s="45"/>
      <c r="C2" s="45"/>
      <c r="D2" s="45"/>
      <c r="E2" s="45"/>
      <c r="F2" s="45"/>
      <c r="G2" s="45"/>
      <c r="H2" s="45"/>
      <c r="I2" s="45"/>
      <c r="Z2">
        <v>13725</v>
      </c>
    </row>
    <row r="3" spans="1:26" ht="18.75" x14ac:dyDescent="0.3">
      <c r="A3" s="25" t="s">
        <v>35</v>
      </c>
      <c r="C3" s="27">
        <f>Ueberhaenge!G2</f>
        <v>28</v>
      </c>
      <c r="D3" s="45"/>
      <c r="E3" s="53" t="s">
        <v>40</v>
      </c>
      <c r="F3" s="30">
        <f>Summery!F3</f>
        <v>0.5</v>
      </c>
      <c r="G3" s="45"/>
      <c r="H3" s="45" t="str">
        <f>IF(F3&gt;0.9,SummeryVerfall!H3,"")</f>
        <v/>
      </c>
      <c r="I3" s="45"/>
      <c r="Z3">
        <v>20</v>
      </c>
    </row>
    <row r="4" spans="1:26" x14ac:dyDescent="0.25">
      <c r="A4" s="21"/>
      <c r="B4" s="2"/>
      <c r="C4" s="2"/>
      <c r="D4" s="2"/>
      <c r="E4" s="2"/>
      <c r="F4" s="2"/>
      <c r="G4" s="2"/>
      <c r="H4" s="2"/>
      <c r="I4" s="45"/>
      <c r="J4" s="2"/>
      <c r="K4" s="2"/>
      <c r="L4" s="2"/>
      <c r="M4" s="2"/>
      <c r="N4" s="2"/>
      <c r="O4" s="2"/>
      <c r="P4" s="2"/>
      <c r="Q4" s="2"/>
      <c r="R4" s="2"/>
      <c r="S4" s="2"/>
    </row>
    <row r="5" spans="1:26" ht="5.25" customHeight="1" x14ac:dyDescent="0.25">
      <c r="A5" s="21"/>
      <c r="B5" s="2"/>
      <c r="C5" s="2"/>
      <c r="D5" s="2"/>
      <c r="E5" s="2"/>
      <c r="F5" s="2"/>
      <c r="G5" s="2"/>
      <c r="H5" s="2"/>
      <c r="I5" s="2"/>
      <c r="J5" s="2"/>
      <c r="K5" s="2"/>
      <c r="L5" s="2"/>
      <c r="M5" s="2"/>
      <c r="N5" s="2"/>
      <c r="O5" s="2"/>
      <c r="P5" s="2"/>
      <c r="Q5" s="2"/>
      <c r="R5" s="2"/>
      <c r="S5" s="2"/>
    </row>
    <row r="6" spans="1:26" ht="50.25" customHeight="1" thickBot="1" x14ac:dyDescent="0.3">
      <c r="A6" s="173" t="s">
        <v>41</v>
      </c>
      <c r="B6" s="174"/>
      <c r="C6" s="174"/>
      <c r="D6" s="174"/>
      <c r="E6" s="174"/>
      <c r="F6" s="174"/>
      <c r="G6" s="174"/>
      <c r="H6" s="174"/>
      <c r="I6" s="174"/>
      <c r="J6" s="2"/>
      <c r="K6" s="2"/>
      <c r="L6" s="2"/>
      <c r="M6" s="2"/>
      <c r="N6" s="180" t="s">
        <v>41</v>
      </c>
      <c r="O6" s="180"/>
      <c r="P6" s="180"/>
      <c r="Q6" s="180"/>
      <c r="R6" s="2"/>
      <c r="S6" s="2"/>
    </row>
    <row r="7" spans="1:26" ht="32.25" customHeight="1" thickBot="1" x14ac:dyDescent="0.55000000000000004">
      <c r="A7" s="177" t="s">
        <v>3</v>
      </c>
      <c r="B7" s="190" t="str">
        <f xml:space="preserve"> "BasisVersion  " &amp; Ueberhaenge!D8</f>
        <v>BasisVersion  2023-10</v>
      </c>
      <c r="C7" s="191"/>
      <c r="D7" s="192"/>
      <c r="E7" s="22"/>
      <c r="F7" s="22"/>
      <c r="G7" s="22"/>
      <c r="H7" s="45"/>
      <c r="I7" s="45"/>
      <c r="J7" s="2"/>
      <c r="K7" s="2"/>
      <c r="L7" s="2"/>
      <c r="M7" s="2"/>
      <c r="N7" s="180"/>
      <c r="O7" s="180"/>
      <c r="P7" s="180"/>
      <c r="Q7" s="180"/>
      <c r="R7" s="51"/>
      <c r="S7" s="51"/>
      <c r="T7" s="50"/>
      <c r="U7" s="50"/>
      <c r="V7" s="50"/>
    </row>
    <row r="8" spans="1:26" ht="21.75" thickBot="1" x14ac:dyDescent="0.4">
      <c r="A8" s="178"/>
      <c r="B8" s="193"/>
      <c r="C8" s="176"/>
      <c r="D8" s="194"/>
      <c r="E8" s="22"/>
      <c r="I8" s="2"/>
      <c r="J8" s="2"/>
      <c r="K8" s="2"/>
      <c r="L8" s="2"/>
      <c r="M8" s="2"/>
      <c r="N8" s="48"/>
      <c r="O8" s="166" t="str">
        <f xml:space="preserve"> "Summe: " &amp; Ueberhaenge!D8 &amp; " bis " &amp; Ueberhaenge!I8</f>
        <v>Summe: 2023-10 bis -</v>
      </c>
      <c r="P8" s="167"/>
      <c r="Q8" s="168"/>
      <c r="R8" s="2"/>
      <c r="S8" s="2"/>
    </row>
    <row r="9" spans="1:26" ht="19.5" thickBot="1" x14ac:dyDescent="0.35">
      <c r="A9" s="179"/>
      <c r="B9" s="97"/>
      <c r="C9" s="98"/>
      <c r="G9" s="2"/>
      <c r="H9" s="2"/>
      <c r="I9" s="2"/>
      <c r="J9" s="2"/>
      <c r="K9" s="2"/>
      <c r="L9" s="49" t="s">
        <v>3</v>
      </c>
      <c r="M9" s="24" t="s">
        <v>34</v>
      </c>
      <c r="N9" s="23">
        <f>B9</f>
        <v>0</v>
      </c>
      <c r="O9" s="23" t="e">
        <f>#REF!</f>
        <v>#REF!</v>
      </c>
      <c r="P9" s="2"/>
      <c r="Q9" s="2"/>
    </row>
    <row r="10" spans="1:26" ht="39.950000000000003" customHeight="1" x14ac:dyDescent="0.3">
      <c r="A10" s="102">
        <f>SummeryDetail!A10</f>
        <v>16050</v>
      </c>
      <c r="B10" s="94">
        <f>SummeryDetail!C10</f>
        <v>-53.300000000000004</v>
      </c>
      <c r="C10" s="2"/>
      <c r="D10" s="2"/>
      <c r="E10" s="2"/>
      <c r="F10" s="2"/>
      <c r="G10" s="2"/>
      <c r="H10" s="2"/>
      <c r="I10" s="2"/>
      <c r="J10" s="2"/>
      <c r="K10" s="2"/>
      <c r="L10" s="31">
        <v>14000</v>
      </c>
      <c r="M10" s="35">
        <v>87.900000000000091</v>
      </c>
      <c r="N10" s="36">
        <v>-1343.2</v>
      </c>
      <c r="O10" s="37">
        <v>-1431.1000000000001</v>
      </c>
      <c r="P10" s="2"/>
      <c r="Q10" s="2"/>
      <c r="R10" s="25">
        <v>-1431.1000000000001</v>
      </c>
    </row>
    <row r="11" spans="1:26" ht="39.950000000000003" customHeight="1" x14ac:dyDescent="0.3">
      <c r="A11" s="84">
        <f>SummeryDetail!A11</f>
        <v>16000</v>
      </c>
      <c r="B11" s="95">
        <f>SummeryDetail!C11</f>
        <v>156.4</v>
      </c>
      <c r="C11" s="2"/>
      <c r="D11" s="2"/>
      <c r="E11" s="2"/>
      <c r="F11" s="2"/>
      <c r="G11" s="2"/>
      <c r="H11" s="2"/>
      <c r="I11" s="2"/>
      <c r="J11" s="2"/>
      <c r="K11" s="2"/>
      <c r="L11" s="31">
        <v>13950</v>
      </c>
      <c r="M11" s="35">
        <v>-18.700000000000003</v>
      </c>
      <c r="N11" s="36">
        <v>-125.30000000000001</v>
      </c>
      <c r="O11" s="37">
        <v>-106.60000000000001</v>
      </c>
      <c r="P11" s="2"/>
      <c r="Q11" s="2"/>
      <c r="R11" s="25">
        <v>-106.60000000000001</v>
      </c>
    </row>
    <row r="12" spans="1:26" ht="39.950000000000003" customHeight="1" x14ac:dyDescent="0.3">
      <c r="A12" s="84">
        <f>SummeryDetail!A12</f>
        <v>15950</v>
      </c>
      <c r="B12" s="95">
        <f>SummeryDetail!C12</f>
        <v>33.700000000000003</v>
      </c>
      <c r="C12" s="2"/>
      <c r="D12" s="2"/>
      <c r="E12" s="2"/>
      <c r="F12" s="2"/>
      <c r="G12" s="2"/>
      <c r="H12" s="2"/>
      <c r="I12" s="2"/>
      <c r="J12" s="2"/>
      <c r="K12" s="2"/>
      <c r="L12" s="31">
        <v>13900</v>
      </c>
      <c r="M12" s="35">
        <v>2.5</v>
      </c>
      <c r="N12" s="36">
        <v>-575.9</v>
      </c>
      <c r="O12" s="37">
        <v>-578.4</v>
      </c>
      <c r="P12" s="2"/>
      <c r="Q12" s="2"/>
      <c r="R12" s="25">
        <v>-578.4</v>
      </c>
    </row>
    <row r="13" spans="1:26" ht="39.950000000000003" customHeight="1" x14ac:dyDescent="0.3">
      <c r="A13" s="84">
        <f>SummeryDetail!A13</f>
        <v>15900</v>
      </c>
      <c r="B13" s="95">
        <f>SummeryDetail!C13</f>
        <v>191.9</v>
      </c>
      <c r="C13" s="2"/>
      <c r="D13" s="2"/>
      <c r="E13" s="2"/>
      <c r="F13" s="2"/>
      <c r="G13" s="2"/>
      <c r="H13" s="2"/>
      <c r="I13" s="2"/>
      <c r="J13" s="2"/>
      <c r="K13" s="2"/>
      <c r="L13" s="31">
        <v>13850</v>
      </c>
      <c r="M13" s="35">
        <v>-1.3999999999999986</v>
      </c>
      <c r="N13" s="36">
        <v>-58.2</v>
      </c>
      <c r="O13" s="37">
        <v>-56.800000000000004</v>
      </c>
      <c r="P13" s="2"/>
      <c r="Q13" s="2"/>
      <c r="R13" s="25">
        <v>-56.800000000000004</v>
      </c>
    </row>
    <row r="14" spans="1:26" ht="39.950000000000003" customHeight="1" x14ac:dyDescent="0.3">
      <c r="A14" s="84">
        <f>SummeryDetail!A14</f>
        <v>15850</v>
      </c>
      <c r="B14" s="95">
        <f>SummeryDetail!C14</f>
        <v>143.4</v>
      </c>
      <c r="C14" s="2"/>
      <c r="D14" s="2"/>
      <c r="E14" s="2"/>
      <c r="F14" s="2"/>
      <c r="G14" s="2"/>
      <c r="H14" s="2"/>
      <c r="I14" s="2"/>
      <c r="J14" s="2"/>
      <c r="K14" s="2"/>
      <c r="L14" s="31">
        <v>13800</v>
      </c>
      <c r="M14" s="35">
        <v>-87.100000000000136</v>
      </c>
      <c r="N14" s="36">
        <v>-1558.6000000000001</v>
      </c>
      <c r="O14" s="37">
        <v>-1471.5</v>
      </c>
      <c r="P14" s="2"/>
      <c r="Q14" s="2"/>
      <c r="R14" s="25">
        <v>-1471.5</v>
      </c>
    </row>
    <row r="15" spans="1:26" ht="39.950000000000003" customHeight="1" x14ac:dyDescent="0.3">
      <c r="A15" s="84">
        <f>SummeryDetail!A15</f>
        <v>15800</v>
      </c>
      <c r="B15" s="95">
        <f>SummeryDetail!C15</f>
        <v>123.7</v>
      </c>
      <c r="C15" s="2"/>
      <c r="D15" s="2"/>
      <c r="E15" s="2"/>
      <c r="F15" s="2"/>
      <c r="G15" s="2"/>
      <c r="H15" s="2"/>
      <c r="I15" s="2"/>
      <c r="J15" s="2"/>
      <c r="K15" s="2"/>
      <c r="L15" s="31">
        <v>13750</v>
      </c>
      <c r="M15" s="35">
        <v>23.300000000000182</v>
      </c>
      <c r="N15" s="36">
        <v>-2708.4</v>
      </c>
      <c r="O15" s="37">
        <v>-2731.7000000000003</v>
      </c>
      <c r="P15" s="2"/>
      <c r="Q15" s="2"/>
      <c r="R15" s="25">
        <v>-2731.7000000000003</v>
      </c>
    </row>
    <row r="16" spans="1:26" ht="39.950000000000003" customHeight="1" x14ac:dyDescent="0.3">
      <c r="A16" s="84">
        <f>SummeryDetail!A16</f>
        <v>15750</v>
      </c>
      <c r="B16" s="95">
        <f>SummeryDetail!C16</f>
        <v>-102.7</v>
      </c>
      <c r="C16" s="2"/>
      <c r="D16" s="2"/>
      <c r="E16" s="2"/>
      <c r="F16" s="2"/>
      <c r="G16" s="2"/>
      <c r="H16" s="2"/>
      <c r="I16" s="2"/>
      <c r="J16" s="2"/>
      <c r="K16" s="2"/>
      <c r="L16" s="31">
        <v>13700</v>
      </c>
      <c r="M16" s="35">
        <v>-20.099999999999909</v>
      </c>
      <c r="N16" s="36">
        <v>-1614.5</v>
      </c>
      <c r="O16" s="37">
        <v>-1594.4</v>
      </c>
      <c r="P16" s="2"/>
      <c r="Q16" s="2"/>
      <c r="R16" s="25">
        <v>-1594.4</v>
      </c>
    </row>
    <row r="17" spans="1:19" ht="39.950000000000003" customHeight="1" x14ac:dyDescent="0.3">
      <c r="A17" s="84">
        <f>SummeryDetail!A17</f>
        <v>15700</v>
      </c>
      <c r="B17" s="95">
        <f>SummeryDetail!C17</f>
        <v>1945.4</v>
      </c>
      <c r="C17" s="2"/>
      <c r="D17" s="2"/>
      <c r="E17" s="2"/>
      <c r="F17" s="2"/>
      <c r="G17" s="2"/>
      <c r="H17" s="2"/>
      <c r="I17" s="2"/>
      <c r="J17" s="2"/>
      <c r="K17" s="2"/>
      <c r="L17" s="31">
        <v>13650</v>
      </c>
      <c r="M17" s="35">
        <v>-56</v>
      </c>
      <c r="N17" s="36">
        <v>-201.3</v>
      </c>
      <c r="O17" s="37">
        <v>-145.30000000000001</v>
      </c>
      <c r="P17" s="2"/>
      <c r="Q17" s="2"/>
      <c r="R17" s="25">
        <v>-145.30000000000001</v>
      </c>
    </row>
    <row r="18" spans="1:19" ht="39.950000000000003" customHeight="1" x14ac:dyDescent="0.3">
      <c r="A18" s="84">
        <f>SummeryDetail!A18</f>
        <v>15650</v>
      </c>
      <c r="B18" s="95">
        <f>SummeryDetail!C18</f>
        <v>91.800000000000011</v>
      </c>
      <c r="C18" s="2"/>
      <c r="D18" s="2"/>
      <c r="E18" s="2"/>
      <c r="F18" s="2"/>
      <c r="G18" s="2"/>
      <c r="H18" s="2"/>
      <c r="I18" s="2"/>
      <c r="J18" s="2"/>
      <c r="K18" s="2"/>
      <c r="L18" s="31">
        <v>13600</v>
      </c>
      <c r="M18" s="35">
        <v>-1225.6000000000004</v>
      </c>
      <c r="N18" s="36">
        <v>-2093.7000000000003</v>
      </c>
      <c r="O18" s="37">
        <v>-868.1</v>
      </c>
      <c r="P18" s="2"/>
      <c r="Q18" s="2"/>
      <c r="R18" s="25">
        <v>-868.1</v>
      </c>
    </row>
    <row r="19" spans="1:19" ht="39.950000000000003" customHeight="1" x14ac:dyDescent="0.3">
      <c r="A19" s="84">
        <f>SummeryDetail!A19</f>
        <v>15600</v>
      </c>
      <c r="B19" s="95">
        <f>SummeryDetail!C19</f>
        <v>222.5</v>
      </c>
      <c r="C19" s="2"/>
      <c r="D19" s="2"/>
      <c r="E19" s="2"/>
      <c r="F19" s="2"/>
      <c r="G19" s="2"/>
      <c r="H19" s="2"/>
      <c r="I19" s="2"/>
      <c r="J19" s="2"/>
      <c r="K19" s="2"/>
      <c r="L19" s="31">
        <v>13550</v>
      </c>
      <c r="M19" s="35">
        <v>-12.800000000000011</v>
      </c>
      <c r="N19" s="36">
        <v>-456.20000000000005</v>
      </c>
      <c r="O19" s="37">
        <v>-443.40000000000003</v>
      </c>
      <c r="P19" s="2"/>
      <c r="Q19" s="2"/>
      <c r="R19" s="25">
        <v>-443.40000000000003</v>
      </c>
    </row>
    <row r="20" spans="1:19" ht="39.950000000000003" customHeight="1" x14ac:dyDescent="0.3">
      <c r="A20" s="84">
        <f>SummeryDetail!A20</f>
        <v>15550</v>
      </c>
      <c r="B20" s="95">
        <f>SummeryDetail!C20</f>
        <v>50</v>
      </c>
      <c r="C20" s="2"/>
      <c r="D20" s="2"/>
      <c r="E20" s="2"/>
      <c r="F20" s="2"/>
      <c r="G20" s="2"/>
      <c r="H20" s="2"/>
      <c r="I20" s="2"/>
      <c r="J20" s="2"/>
      <c r="K20" s="2"/>
      <c r="L20" s="31">
        <v>13500</v>
      </c>
      <c r="M20" s="35">
        <v>-390.40000000000009</v>
      </c>
      <c r="N20" s="36">
        <v>-2520.2000000000003</v>
      </c>
      <c r="O20" s="37">
        <v>-2129.8000000000002</v>
      </c>
      <c r="P20" s="2"/>
      <c r="Q20" s="2"/>
      <c r="R20" s="25">
        <v>-2129.8000000000002</v>
      </c>
    </row>
    <row r="21" spans="1:19" ht="39.950000000000003" customHeight="1" x14ac:dyDescent="0.3">
      <c r="A21" s="84">
        <f>SummeryDetail!A21</f>
        <v>15500</v>
      </c>
      <c r="B21" s="95">
        <f>SummeryDetail!C21</f>
        <v>312.3</v>
      </c>
      <c r="C21" s="2"/>
      <c r="D21" s="2"/>
      <c r="E21" s="2"/>
      <c r="F21" s="2"/>
      <c r="G21" s="2"/>
      <c r="H21" s="2"/>
      <c r="I21" s="2"/>
      <c r="J21" s="2"/>
      <c r="K21" s="2"/>
      <c r="L21" s="31">
        <v>13450</v>
      </c>
      <c r="M21" s="35">
        <v>8.2999999999999545</v>
      </c>
      <c r="N21" s="36">
        <v>-346.70000000000005</v>
      </c>
      <c r="O21" s="37">
        <v>-355</v>
      </c>
      <c r="P21" s="2"/>
      <c r="Q21" s="2"/>
      <c r="R21" s="25">
        <v>-355</v>
      </c>
    </row>
    <row r="22" spans="1:19" ht="39.950000000000003" customHeight="1" x14ac:dyDescent="0.3">
      <c r="A22" s="84">
        <f>SummeryDetail!A22</f>
        <v>15450</v>
      </c>
      <c r="B22" s="95">
        <f>SummeryDetail!C22</f>
        <v>71</v>
      </c>
      <c r="C22" s="2"/>
      <c r="D22" s="2"/>
      <c r="E22" s="2"/>
      <c r="F22" s="2"/>
      <c r="G22" s="2"/>
      <c r="H22" s="2"/>
      <c r="I22" s="2"/>
      <c r="J22" s="2"/>
      <c r="K22" s="2"/>
      <c r="L22" s="31">
        <v>13400</v>
      </c>
      <c r="M22" s="35">
        <v>143.40000000000009</v>
      </c>
      <c r="N22" s="36">
        <v>-1084</v>
      </c>
      <c r="O22" s="37">
        <v>-1227.4000000000001</v>
      </c>
      <c r="P22" s="2"/>
      <c r="Q22" s="2"/>
      <c r="R22" s="25">
        <v>-1227.4000000000001</v>
      </c>
    </row>
    <row r="23" spans="1:19" ht="39.950000000000003" customHeight="1" x14ac:dyDescent="0.3">
      <c r="A23" s="84">
        <f>SummeryDetail!A23</f>
        <v>15400</v>
      </c>
      <c r="B23" s="95">
        <f>SummeryDetail!C23</f>
        <v>279</v>
      </c>
      <c r="C23" s="2"/>
      <c r="D23" s="2"/>
      <c r="E23" s="2"/>
      <c r="F23" s="2"/>
      <c r="G23" s="2"/>
      <c r="H23" s="2"/>
      <c r="I23" s="2"/>
      <c r="J23" s="2"/>
      <c r="K23" s="2"/>
      <c r="L23" s="31">
        <v>13350</v>
      </c>
      <c r="M23" s="35">
        <v>-18.600000000000023</v>
      </c>
      <c r="N23" s="36">
        <v>-491.40000000000003</v>
      </c>
      <c r="O23" s="37">
        <v>-472.8</v>
      </c>
      <c r="P23" s="2"/>
      <c r="Q23" s="2"/>
      <c r="R23" s="25">
        <v>-472.8</v>
      </c>
    </row>
    <row r="24" spans="1:19" ht="39.950000000000003" customHeight="1" x14ac:dyDescent="0.3">
      <c r="A24" s="84">
        <f>SummeryDetail!A24</f>
        <v>15350</v>
      </c>
      <c r="B24" s="95">
        <f>SummeryDetail!C24</f>
        <v>1202.1000000000001</v>
      </c>
      <c r="C24" s="2"/>
      <c r="D24" s="2"/>
      <c r="E24" s="2"/>
      <c r="F24" s="2"/>
      <c r="G24" s="2"/>
      <c r="H24" s="2"/>
      <c r="I24" s="2"/>
      <c r="J24" s="2"/>
      <c r="K24" s="2"/>
      <c r="L24" s="31">
        <v>13300</v>
      </c>
      <c r="M24" s="35">
        <v>-35.899999999999864</v>
      </c>
      <c r="N24" s="36">
        <v>-1618.2</v>
      </c>
      <c r="O24" s="37">
        <v>-1582.3000000000002</v>
      </c>
      <c r="P24" s="2"/>
      <c r="Q24" s="2"/>
      <c r="R24" s="25">
        <v>-1582.3000000000002</v>
      </c>
    </row>
    <row r="25" spans="1:19" ht="39.950000000000003" customHeight="1" x14ac:dyDescent="0.3">
      <c r="A25" s="84">
        <f>SummeryDetail!A25</f>
        <v>15300</v>
      </c>
      <c r="B25" s="95">
        <f>SummeryDetail!C25</f>
        <v>699.30000000000007</v>
      </c>
      <c r="C25" s="2"/>
      <c r="D25" s="2"/>
      <c r="E25" s="2"/>
      <c r="F25" s="2"/>
      <c r="G25" s="2"/>
      <c r="H25" s="2"/>
      <c r="I25" s="2"/>
      <c r="J25" s="2"/>
      <c r="K25" s="2"/>
      <c r="L25" s="31">
        <v>13250</v>
      </c>
      <c r="M25" s="35">
        <v>89.100000000000023</v>
      </c>
      <c r="N25" s="36">
        <v>-594.6</v>
      </c>
      <c r="O25" s="37">
        <v>-683.7</v>
      </c>
      <c r="P25" s="2"/>
      <c r="Q25" s="2"/>
      <c r="R25" s="25">
        <v>-683.7</v>
      </c>
    </row>
    <row r="26" spans="1:19" ht="39.950000000000003" customHeight="1" x14ac:dyDescent="0.3">
      <c r="A26" s="84">
        <f>SummeryDetail!A26</f>
        <v>15250</v>
      </c>
      <c r="B26" s="95">
        <f>SummeryDetail!C26</f>
        <v>45.900000000000006</v>
      </c>
      <c r="C26" s="2"/>
      <c r="D26" s="2"/>
      <c r="E26" s="2"/>
      <c r="F26" s="2"/>
      <c r="G26" s="2"/>
      <c r="H26" s="2"/>
      <c r="I26" s="2"/>
      <c r="J26" s="2"/>
      <c r="K26" s="2"/>
      <c r="L26" s="31">
        <v>13200</v>
      </c>
      <c r="M26" s="35">
        <v>354.29999999999995</v>
      </c>
      <c r="N26" s="36">
        <v>-1618.7</v>
      </c>
      <c r="O26" s="37">
        <v>-1973</v>
      </c>
      <c r="P26" s="2"/>
      <c r="Q26" s="2"/>
      <c r="R26" s="25">
        <v>-1973</v>
      </c>
    </row>
    <row r="27" spans="1:19" ht="39.950000000000003" customHeight="1" x14ac:dyDescent="0.3">
      <c r="A27" s="84">
        <f>SummeryDetail!A27</f>
        <v>15200</v>
      </c>
      <c r="B27" s="95">
        <f>SummeryDetail!C27</f>
        <v>428.40000000000003</v>
      </c>
      <c r="C27" s="2"/>
      <c r="D27" s="2"/>
      <c r="E27" s="2"/>
      <c r="F27" s="2"/>
      <c r="G27" s="2"/>
      <c r="H27" s="2"/>
      <c r="I27" s="2"/>
      <c r="J27" s="2"/>
      <c r="K27" s="2"/>
      <c r="L27" s="31">
        <v>13150</v>
      </c>
      <c r="M27" s="35">
        <v>64.099999999999966</v>
      </c>
      <c r="N27" s="36">
        <v>-483.90000000000003</v>
      </c>
      <c r="O27" s="37">
        <v>-548</v>
      </c>
      <c r="P27" s="2"/>
      <c r="Q27" s="2"/>
      <c r="R27" s="25">
        <v>-548</v>
      </c>
    </row>
    <row r="28" spans="1:19" ht="39.950000000000003" customHeight="1" x14ac:dyDescent="0.3">
      <c r="A28" s="84">
        <f>SummeryDetail!A28</f>
        <v>15150</v>
      </c>
      <c r="B28" s="95">
        <f>SummeryDetail!C28</f>
        <v>40.5</v>
      </c>
      <c r="C28" s="2"/>
      <c r="D28" s="2"/>
      <c r="E28" s="2"/>
      <c r="F28" s="2"/>
      <c r="G28" s="2"/>
      <c r="H28" s="2"/>
      <c r="I28" s="2"/>
      <c r="J28" s="2"/>
      <c r="K28" s="2"/>
      <c r="L28" s="31">
        <v>13100</v>
      </c>
      <c r="M28" s="35">
        <v>-24.400000000000091</v>
      </c>
      <c r="N28" s="36">
        <v>-1879.4</v>
      </c>
      <c r="O28" s="37">
        <v>-1855</v>
      </c>
      <c r="P28" s="2"/>
      <c r="Q28" s="2"/>
      <c r="R28" s="25">
        <v>-1855</v>
      </c>
    </row>
    <row r="29" spans="1:19" ht="39.950000000000003" customHeight="1" x14ac:dyDescent="0.3">
      <c r="A29" s="84">
        <f>SummeryDetail!A29</f>
        <v>15100</v>
      </c>
      <c r="B29" s="95">
        <f>SummeryDetail!C29</f>
        <v>159.9</v>
      </c>
      <c r="C29" s="2"/>
      <c r="D29" s="2"/>
      <c r="E29" s="2"/>
      <c r="F29" s="2"/>
      <c r="G29" s="2"/>
      <c r="H29" s="2"/>
      <c r="I29" s="2"/>
      <c r="J29" s="2"/>
      <c r="K29" s="2"/>
      <c r="L29" s="31">
        <v>13050</v>
      </c>
      <c r="M29" s="35">
        <v>10.599999999999994</v>
      </c>
      <c r="N29" s="36">
        <v>-193.10000000000002</v>
      </c>
      <c r="O29" s="37">
        <v>-203.70000000000002</v>
      </c>
      <c r="P29" s="2"/>
      <c r="Q29" s="2"/>
      <c r="R29" s="25">
        <v>-203.70000000000002</v>
      </c>
    </row>
    <row r="30" spans="1:19" ht="39.950000000000003" customHeight="1" thickBot="1" x14ac:dyDescent="0.35">
      <c r="A30" s="88">
        <f>SummeryDetail!A30</f>
        <v>15050</v>
      </c>
      <c r="B30" s="96">
        <f>SummeryDetail!C30</f>
        <v>51.400000000000006</v>
      </c>
      <c r="C30" s="2"/>
      <c r="D30" s="2"/>
      <c r="E30" s="2"/>
      <c r="F30" s="2"/>
      <c r="G30" s="2"/>
      <c r="H30" s="2"/>
      <c r="I30" s="2"/>
      <c r="J30" s="2"/>
      <c r="K30" s="2"/>
      <c r="L30" s="31">
        <v>13000</v>
      </c>
      <c r="M30" s="35">
        <v>77.100000000000023</v>
      </c>
      <c r="N30" s="36">
        <v>-998.80000000000007</v>
      </c>
      <c r="O30" s="37">
        <v>-1075.9000000000001</v>
      </c>
      <c r="P30" s="2"/>
      <c r="Q30" s="2"/>
      <c r="R30" s="25">
        <v>-1075.9000000000001</v>
      </c>
    </row>
    <row r="31" spans="1:19" ht="19.5" thickBot="1" x14ac:dyDescent="0.35">
      <c r="A31" s="21"/>
      <c r="B31" s="2"/>
      <c r="C31" s="2"/>
      <c r="D31" s="2"/>
      <c r="E31" s="2"/>
      <c r="F31" s="2"/>
      <c r="G31" s="2"/>
      <c r="H31" s="2"/>
      <c r="I31" s="2"/>
      <c r="J31" s="2"/>
      <c r="K31" s="2"/>
      <c r="L31" s="2"/>
      <c r="M31" s="2"/>
      <c r="N31" s="2"/>
      <c r="O31" s="44"/>
      <c r="P31" s="44"/>
      <c r="Q31" s="44"/>
      <c r="R31" s="2"/>
      <c r="S31" s="2"/>
    </row>
    <row r="32" spans="1:19" ht="60.75" customHeight="1" thickBot="1" x14ac:dyDescent="0.3">
      <c r="A32" s="21"/>
      <c r="B32" s="163" t="s">
        <v>198</v>
      </c>
      <c r="C32" s="164"/>
      <c r="D32" s="165"/>
      <c r="E32" s="2"/>
      <c r="F32" s="2"/>
      <c r="G32" s="2"/>
      <c r="H32" s="2"/>
      <c r="I32" s="2"/>
      <c r="J32" s="2"/>
      <c r="K32" s="2"/>
      <c r="L32" s="2"/>
      <c r="M32" s="2"/>
      <c r="N32" s="2"/>
      <c r="O32" s="163" t="s">
        <v>38</v>
      </c>
      <c r="P32" s="164"/>
      <c r="Q32" s="165"/>
      <c r="R32" s="2"/>
      <c r="S32" s="2"/>
    </row>
    <row r="33" spans="1:19" x14ac:dyDescent="0.25">
      <c r="A33" s="21"/>
      <c r="B33" s="2"/>
      <c r="C33" s="2"/>
      <c r="D33" s="2"/>
      <c r="E33" s="2"/>
      <c r="F33" s="2"/>
      <c r="G33" s="2"/>
      <c r="H33" s="2"/>
      <c r="I33" s="2"/>
      <c r="J33" s="2"/>
      <c r="K33" s="2"/>
      <c r="L33" s="2"/>
      <c r="M33" s="2"/>
      <c r="N33" s="2"/>
      <c r="O33" s="2"/>
      <c r="P33" s="2"/>
      <c r="Q33" s="2"/>
      <c r="R33" s="2"/>
      <c r="S33" s="2"/>
    </row>
    <row r="34" spans="1:19" ht="18.75" x14ac:dyDescent="0.3">
      <c r="A34" s="42" t="s">
        <v>36</v>
      </c>
      <c r="B34" s="42"/>
      <c r="C34" s="42"/>
      <c r="D34" s="42"/>
      <c r="E34" s="28"/>
      <c r="F34" s="28"/>
      <c r="G34" s="28"/>
      <c r="H34" s="28"/>
      <c r="I34" s="2"/>
      <c r="J34" s="2"/>
      <c r="K34" s="2"/>
      <c r="L34" s="2"/>
      <c r="M34" s="2"/>
      <c r="N34" s="42" t="s">
        <v>36</v>
      </c>
      <c r="O34" s="42"/>
      <c r="P34" s="42"/>
      <c r="Q34" s="42"/>
      <c r="R34" s="2"/>
      <c r="S34" s="2"/>
    </row>
    <row r="35" spans="1:19" ht="18.75" x14ac:dyDescent="0.3">
      <c r="A35" s="43" t="s">
        <v>37</v>
      </c>
      <c r="B35" s="43"/>
      <c r="C35" s="43"/>
      <c r="D35" s="43"/>
      <c r="E35" s="28"/>
      <c r="F35" s="28"/>
      <c r="G35" s="71" t="s">
        <v>141</v>
      </c>
      <c r="H35" s="28"/>
      <c r="I35" s="2"/>
      <c r="J35" s="2"/>
      <c r="K35" s="2"/>
      <c r="L35" s="2"/>
      <c r="M35" s="2"/>
      <c r="N35" s="43" t="s">
        <v>37</v>
      </c>
      <c r="O35" s="43"/>
      <c r="P35" s="43"/>
      <c r="Q35" s="43"/>
      <c r="R35" s="2"/>
      <c r="S35" s="2"/>
    </row>
    <row r="36" spans="1:19" x14ac:dyDescent="0.25">
      <c r="A36" s="28"/>
      <c r="B36" s="28"/>
      <c r="C36" s="28"/>
      <c r="D36" s="28"/>
      <c r="E36" s="28"/>
      <c r="F36" s="28"/>
      <c r="G36" s="28"/>
      <c r="H36" s="28"/>
      <c r="I36" s="2"/>
      <c r="J36" s="2"/>
      <c r="K36" s="2"/>
      <c r="L36" s="2"/>
      <c r="M36" s="2"/>
      <c r="N36" s="2"/>
      <c r="O36" s="2"/>
      <c r="P36" s="2"/>
      <c r="Q36" s="2"/>
      <c r="R36" s="2"/>
      <c r="S36" s="2"/>
    </row>
    <row r="37" spans="1:19" ht="117.75" customHeight="1" x14ac:dyDescent="0.25">
      <c r="A37" s="181" t="s">
        <v>105</v>
      </c>
      <c r="B37" s="182"/>
      <c r="C37" s="182"/>
      <c r="D37" s="182"/>
      <c r="E37" s="182"/>
      <c r="F37" s="182"/>
      <c r="G37" s="182"/>
      <c r="H37" s="182"/>
      <c r="I37" s="182"/>
      <c r="J37" s="2"/>
      <c r="K37" s="2"/>
      <c r="L37" s="2"/>
      <c r="M37" s="2"/>
      <c r="N37" s="162" t="s">
        <v>43</v>
      </c>
      <c r="O37" s="162"/>
      <c r="P37" s="162"/>
      <c r="Q37" s="162"/>
      <c r="R37" s="2"/>
      <c r="S37" s="2"/>
    </row>
    <row r="38" spans="1:19" x14ac:dyDescent="0.25">
      <c r="A38" s="28"/>
      <c r="B38" s="28"/>
      <c r="C38" s="28"/>
      <c r="D38" s="28"/>
      <c r="E38" s="28"/>
      <c r="F38" s="28"/>
      <c r="G38" s="28"/>
      <c r="H38" s="28"/>
      <c r="I38" s="2"/>
      <c r="J38" s="2"/>
      <c r="K38" s="2"/>
      <c r="L38" s="2"/>
      <c r="M38" s="2"/>
      <c r="N38" s="2"/>
      <c r="O38" s="2"/>
      <c r="P38" s="2"/>
      <c r="Q38" s="2"/>
      <c r="R38" s="2"/>
      <c r="S38" s="2"/>
    </row>
    <row r="39" spans="1:19" x14ac:dyDescent="0.25">
      <c r="A39" s="28"/>
      <c r="B39" s="28"/>
      <c r="C39" s="28"/>
      <c r="D39" s="28"/>
      <c r="E39" s="28"/>
      <c r="F39" s="28"/>
      <c r="G39" s="28"/>
      <c r="H39" s="28"/>
      <c r="I39" s="2"/>
      <c r="J39" s="2"/>
      <c r="K39" s="2"/>
      <c r="L39" s="2"/>
      <c r="M39" s="2"/>
      <c r="N39" s="2"/>
      <c r="O39" s="2"/>
      <c r="P39" s="2"/>
      <c r="Q39" s="2"/>
      <c r="R39" s="2"/>
      <c r="S39" s="2"/>
    </row>
    <row r="40" spans="1:19" x14ac:dyDescent="0.25">
      <c r="A40" s="28"/>
      <c r="B40" s="28"/>
      <c r="C40" s="28"/>
      <c r="D40" s="28"/>
      <c r="E40" s="28"/>
      <c r="F40" s="28"/>
      <c r="G40" s="28"/>
      <c r="H40" s="28"/>
      <c r="I40" s="2"/>
      <c r="J40" s="2"/>
      <c r="K40" s="2"/>
      <c r="L40" s="2"/>
      <c r="M40" s="2"/>
      <c r="N40" s="2"/>
      <c r="O40" s="2"/>
      <c r="P40" s="2"/>
      <c r="Q40" s="2"/>
      <c r="R40" s="2"/>
      <c r="S40" s="2"/>
    </row>
    <row r="41" spans="1:19" x14ac:dyDescent="0.25">
      <c r="A41" s="28"/>
      <c r="B41" s="28"/>
      <c r="C41" s="28"/>
      <c r="D41" s="28"/>
      <c r="E41" s="28"/>
      <c r="F41" s="28"/>
      <c r="G41" s="28"/>
      <c r="H41" s="28"/>
      <c r="I41" s="2"/>
      <c r="J41" s="2"/>
      <c r="K41" s="2"/>
      <c r="L41" s="2"/>
      <c r="M41" s="2"/>
      <c r="N41" s="2"/>
      <c r="O41" s="2"/>
      <c r="P41" s="2"/>
      <c r="Q41" s="2"/>
      <c r="R41" s="2"/>
      <c r="S41" s="2"/>
    </row>
    <row r="42" spans="1:19" x14ac:dyDescent="0.25">
      <c r="A42" s="28"/>
      <c r="B42" s="28"/>
      <c r="C42" s="28"/>
      <c r="D42" s="28"/>
      <c r="E42" s="28"/>
      <c r="F42" s="28"/>
      <c r="G42" s="28"/>
      <c r="H42" s="28"/>
      <c r="I42" s="2"/>
      <c r="J42" s="2"/>
      <c r="K42" s="2"/>
      <c r="L42" s="2"/>
      <c r="M42" s="2"/>
      <c r="N42" s="2"/>
      <c r="O42" s="2"/>
      <c r="P42" s="2"/>
      <c r="Q42" s="2"/>
      <c r="R42" s="2"/>
      <c r="S42" s="2"/>
    </row>
    <row r="43" spans="1:19" x14ac:dyDescent="0.25">
      <c r="A43" s="28"/>
      <c r="B43" s="28"/>
      <c r="C43" s="28"/>
      <c r="D43" s="28"/>
      <c r="E43" s="28"/>
      <c r="F43" s="28"/>
      <c r="G43" s="28"/>
      <c r="H43" s="28"/>
      <c r="I43" s="2"/>
      <c r="J43" s="2"/>
      <c r="K43" s="2"/>
      <c r="L43" s="2"/>
      <c r="M43" s="2"/>
      <c r="N43" s="2"/>
      <c r="O43" s="2"/>
      <c r="P43" s="2"/>
      <c r="Q43" s="2"/>
      <c r="R43" s="2"/>
      <c r="S43" s="2"/>
    </row>
    <row r="44" spans="1:19" x14ac:dyDescent="0.25">
      <c r="A44" s="28"/>
      <c r="B44" s="28"/>
      <c r="C44" s="28"/>
      <c r="D44" s="28"/>
      <c r="E44" s="28"/>
      <c r="F44" s="28"/>
      <c r="G44" s="28"/>
      <c r="H44" s="28"/>
      <c r="I44" s="2"/>
      <c r="J44" s="2"/>
      <c r="K44" s="2"/>
      <c r="L44" s="2"/>
      <c r="M44" s="2"/>
      <c r="N44" s="2"/>
      <c r="O44" s="2"/>
      <c r="P44" s="2"/>
      <c r="Q44" s="2"/>
      <c r="R44" s="2"/>
      <c r="S44" s="2"/>
    </row>
    <row r="45" spans="1:19" x14ac:dyDescent="0.25">
      <c r="A45" s="21"/>
      <c r="B45" s="2"/>
      <c r="C45" s="2"/>
      <c r="D45" s="2"/>
      <c r="E45" s="2"/>
      <c r="F45" s="2"/>
      <c r="G45" s="2"/>
      <c r="H45" s="2"/>
      <c r="I45" s="2"/>
      <c r="J45" s="2"/>
      <c r="K45" s="2"/>
      <c r="L45" s="2"/>
      <c r="M45" s="2"/>
      <c r="N45" s="2"/>
      <c r="O45" s="2"/>
      <c r="P45" s="2"/>
      <c r="Q45" s="2"/>
      <c r="R45" s="2"/>
      <c r="S45" s="2"/>
    </row>
    <row r="46" spans="1:19" x14ac:dyDescent="0.25">
      <c r="A46" s="21"/>
      <c r="B46" s="2"/>
      <c r="C46" s="2"/>
      <c r="D46" s="2"/>
      <c r="E46" s="2"/>
      <c r="F46" s="2"/>
      <c r="G46" s="2"/>
      <c r="H46" s="2"/>
      <c r="I46" s="2"/>
      <c r="J46" s="2"/>
      <c r="K46" s="2"/>
      <c r="L46" s="2"/>
      <c r="M46" s="2"/>
      <c r="N46" s="2"/>
      <c r="O46" s="2"/>
      <c r="P46" s="2"/>
      <c r="Q46" s="2"/>
      <c r="R46" s="2"/>
      <c r="S46" s="2"/>
    </row>
    <row r="47" spans="1:19" x14ac:dyDescent="0.25">
      <c r="A47" s="21"/>
      <c r="B47" s="2"/>
      <c r="C47" s="2"/>
      <c r="D47" s="2"/>
      <c r="E47" s="2"/>
      <c r="F47" s="2"/>
      <c r="G47" s="2"/>
      <c r="H47" s="2"/>
      <c r="I47" s="2"/>
      <c r="J47" s="2"/>
      <c r="K47" s="2"/>
      <c r="L47" s="2"/>
      <c r="M47" s="2"/>
      <c r="N47" s="2"/>
      <c r="O47" s="2"/>
      <c r="P47" s="2"/>
      <c r="Q47" s="2"/>
      <c r="R47" s="2"/>
      <c r="S47" s="2"/>
    </row>
    <row r="48" spans="1:19" x14ac:dyDescent="0.25">
      <c r="A48" s="21"/>
      <c r="B48" s="2"/>
      <c r="C48" s="2"/>
      <c r="D48" s="2"/>
      <c r="E48" s="2"/>
      <c r="F48" s="2"/>
      <c r="G48" s="2"/>
      <c r="H48" s="2"/>
      <c r="I48" s="2"/>
      <c r="J48" s="2"/>
      <c r="K48" s="2"/>
      <c r="L48" s="2"/>
      <c r="M48" s="2"/>
      <c r="N48" s="2"/>
      <c r="O48" s="2"/>
      <c r="P48" s="2"/>
      <c r="Q48" s="2"/>
      <c r="R48" s="2"/>
      <c r="S48" s="2"/>
    </row>
    <row r="49" spans="1:19" x14ac:dyDescent="0.25">
      <c r="A49" s="21"/>
      <c r="B49" s="2"/>
      <c r="C49" s="2"/>
      <c r="D49" s="2"/>
      <c r="E49" s="2"/>
      <c r="F49" s="2"/>
      <c r="G49" s="2"/>
      <c r="H49" s="2"/>
      <c r="I49" s="2"/>
      <c r="J49" s="2"/>
      <c r="K49" s="2"/>
      <c r="L49" s="2"/>
      <c r="M49" s="2"/>
      <c r="N49" s="2"/>
      <c r="O49" s="2"/>
      <c r="P49" s="2"/>
      <c r="Q49" s="2"/>
      <c r="R49" s="2"/>
      <c r="S49" s="2"/>
    </row>
    <row r="50" spans="1:19" x14ac:dyDescent="0.25">
      <c r="A50" s="21"/>
      <c r="B50" s="2"/>
      <c r="C50" s="2"/>
      <c r="D50" s="2"/>
      <c r="E50" s="2"/>
      <c r="F50" s="2"/>
      <c r="G50" s="2"/>
      <c r="H50" s="2"/>
      <c r="I50" s="2"/>
      <c r="J50" s="2"/>
      <c r="K50" s="2"/>
      <c r="L50" s="2"/>
      <c r="M50" s="2"/>
      <c r="N50" s="2"/>
      <c r="O50" s="2"/>
      <c r="P50" s="2"/>
      <c r="Q50" s="2"/>
      <c r="R50" s="2"/>
      <c r="S50" s="2"/>
    </row>
    <row r="51" spans="1:19" x14ac:dyDescent="0.25">
      <c r="A51" s="21"/>
      <c r="B51" s="2"/>
      <c r="C51" s="2"/>
      <c r="D51" s="2"/>
      <c r="E51" s="2"/>
      <c r="F51" s="2"/>
      <c r="G51" s="2"/>
      <c r="H51" s="2"/>
      <c r="I51" s="2"/>
      <c r="J51" s="2"/>
      <c r="K51" s="2"/>
      <c r="L51" s="2"/>
      <c r="M51" s="2"/>
      <c r="N51" s="2"/>
      <c r="O51" s="2"/>
      <c r="P51" s="2"/>
      <c r="Q51" s="2"/>
      <c r="R51" s="2"/>
      <c r="S51" s="2"/>
    </row>
    <row r="52" spans="1:19" x14ac:dyDescent="0.25">
      <c r="A52" s="21"/>
      <c r="B52" s="2"/>
      <c r="C52" s="2"/>
      <c r="D52" s="2"/>
      <c r="E52" s="2"/>
      <c r="F52" s="2"/>
      <c r="G52" s="2"/>
      <c r="H52" s="2"/>
      <c r="I52" s="2"/>
      <c r="J52" s="2"/>
      <c r="K52" s="2"/>
      <c r="L52" s="2"/>
      <c r="M52" s="2"/>
      <c r="N52" s="2"/>
      <c r="O52" s="2"/>
      <c r="P52" s="2"/>
      <c r="Q52" s="2"/>
      <c r="R52" s="2"/>
      <c r="S52" s="2"/>
    </row>
    <row r="53" spans="1:19" x14ac:dyDescent="0.25">
      <c r="A53" s="21"/>
      <c r="B53" s="2"/>
      <c r="C53" s="2"/>
      <c r="D53" s="2"/>
      <c r="E53" s="2"/>
      <c r="F53" s="2"/>
      <c r="G53" s="2"/>
      <c r="H53" s="2"/>
      <c r="I53" s="2"/>
      <c r="J53" s="2"/>
      <c r="K53" s="2"/>
      <c r="L53" s="2"/>
      <c r="M53" s="2"/>
      <c r="N53" s="2"/>
      <c r="O53" s="2"/>
      <c r="P53" s="2"/>
      <c r="Q53" s="2"/>
      <c r="R53" s="2"/>
      <c r="S53" s="2"/>
    </row>
    <row r="54" spans="1:19" x14ac:dyDescent="0.25">
      <c r="A54" s="21"/>
      <c r="B54" s="2"/>
      <c r="C54" s="2"/>
      <c r="D54" s="2"/>
      <c r="E54" s="2"/>
      <c r="F54" s="2"/>
      <c r="G54" s="2"/>
      <c r="H54" s="2"/>
      <c r="I54" s="2"/>
      <c r="J54" s="2"/>
      <c r="K54" s="2"/>
      <c r="L54" s="2"/>
      <c r="M54" s="2"/>
      <c r="N54" s="2"/>
      <c r="O54" s="2"/>
      <c r="P54" s="2"/>
      <c r="Q54" s="2"/>
      <c r="R54" s="2"/>
      <c r="S54" s="2"/>
    </row>
    <row r="55" spans="1:19" x14ac:dyDescent="0.25">
      <c r="A55" s="21"/>
      <c r="B55" s="2"/>
      <c r="C55" s="2"/>
      <c r="D55" s="2"/>
      <c r="E55" s="2"/>
      <c r="F55" s="2"/>
      <c r="G55" s="2"/>
      <c r="H55" s="2"/>
      <c r="I55" s="2"/>
      <c r="J55" s="2"/>
      <c r="K55" s="2"/>
      <c r="L55" s="2"/>
      <c r="M55" s="2"/>
      <c r="N55" s="2"/>
      <c r="O55" s="2"/>
      <c r="P55" s="2"/>
      <c r="Q55" s="2"/>
      <c r="R55" s="2"/>
      <c r="S55" s="2"/>
    </row>
    <row r="56" spans="1:19" x14ac:dyDescent="0.25">
      <c r="A56" s="21"/>
      <c r="B56" s="2"/>
      <c r="C56" s="2"/>
      <c r="D56" s="2"/>
      <c r="E56" s="2"/>
      <c r="F56" s="2"/>
      <c r="G56" s="2"/>
      <c r="H56" s="2"/>
      <c r="I56" s="2"/>
      <c r="J56" s="2"/>
      <c r="K56" s="2"/>
      <c r="L56" s="2"/>
      <c r="M56" s="2"/>
      <c r="N56" s="2"/>
      <c r="O56" s="2"/>
      <c r="P56" s="2"/>
      <c r="Q56" s="2"/>
      <c r="R56" s="2"/>
      <c r="S56" s="2"/>
    </row>
    <row r="57" spans="1:19" x14ac:dyDescent="0.25">
      <c r="A57" s="21"/>
      <c r="B57" s="2"/>
      <c r="C57" s="2"/>
      <c r="D57" s="2"/>
      <c r="E57" s="2"/>
      <c r="F57" s="2"/>
      <c r="G57" s="2"/>
      <c r="H57" s="2"/>
      <c r="I57" s="2"/>
      <c r="J57" s="2"/>
      <c r="K57" s="2"/>
      <c r="L57" s="2"/>
      <c r="M57" s="2"/>
      <c r="N57" s="2"/>
      <c r="O57" s="2"/>
      <c r="P57" s="2"/>
      <c r="Q57" s="2"/>
      <c r="R57" s="2"/>
      <c r="S57" s="2"/>
    </row>
    <row r="58" spans="1:19" x14ac:dyDescent="0.25">
      <c r="A58" s="21"/>
      <c r="B58" s="2"/>
      <c r="C58" s="2"/>
      <c r="D58" s="2"/>
      <c r="E58" s="2"/>
      <c r="F58" s="2"/>
      <c r="G58" s="2"/>
      <c r="H58" s="2"/>
      <c r="I58" s="2"/>
      <c r="J58" s="2"/>
      <c r="K58" s="2"/>
      <c r="L58" s="2"/>
      <c r="M58" s="2"/>
      <c r="N58" s="2"/>
      <c r="O58" s="2"/>
      <c r="P58" s="2"/>
      <c r="Q58" s="2"/>
      <c r="R58" s="2"/>
      <c r="S58" s="2"/>
    </row>
    <row r="59" spans="1:19" x14ac:dyDescent="0.25">
      <c r="A59" s="21"/>
      <c r="B59" s="2"/>
      <c r="C59" s="2"/>
      <c r="D59" s="2"/>
      <c r="E59" s="2"/>
      <c r="F59" s="2"/>
      <c r="G59" s="2"/>
      <c r="H59" s="2"/>
      <c r="I59" s="2"/>
      <c r="J59" s="2"/>
      <c r="K59" s="2"/>
      <c r="L59" s="2"/>
      <c r="M59" s="2"/>
      <c r="N59" s="2"/>
      <c r="O59" s="2"/>
      <c r="P59" s="2"/>
      <c r="Q59" s="2"/>
      <c r="R59" s="2"/>
      <c r="S59" s="2"/>
    </row>
    <row r="60" spans="1:19" x14ac:dyDescent="0.25">
      <c r="A60" s="21"/>
      <c r="B60" s="2"/>
      <c r="C60" s="2"/>
      <c r="D60" s="2"/>
      <c r="E60" s="2"/>
      <c r="F60" s="2"/>
      <c r="G60" s="2"/>
      <c r="H60" s="2"/>
      <c r="I60" s="2"/>
      <c r="J60" s="2"/>
      <c r="K60" s="2"/>
      <c r="L60" s="2"/>
      <c r="M60" s="2"/>
      <c r="N60" s="2"/>
      <c r="O60" s="2"/>
      <c r="P60" s="2"/>
      <c r="Q60" s="2"/>
      <c r="R60" s="2"/>
      <c r="S60" s="2"/>
    </row>
    <row r="61" spans="1:19" x14ac:dyDescent="0.25">
      <c r="A61" s="21"/>
      <c r="B61" s="2"/>
      <c r="C61" s="2"/>
      <c r="D61" s="2"/>
      <c r="E61" s="2"/>
      <c r="F61" s="2"/>
      <c r="G61" s="2"/>
      <c r="H61" s="2"/>
      <c r="I61" s="2"/>
      <c r="J61" s="2"/>
      <c r="K61" s="2"/>
      <c r="L61" s="2"/>
      <c r="M61" s="2"/>
      <c r="N61" s="2"/>
      <c r="O61" s="2"/>
      <c r="P61" s="2"/>
      <c r="Q61" s="2"/>
      <c r="R61" s="2"/>
      <c r="S61" s="2"/>
    </row>
    <row r="62" spans="1:19" x14ac:dyDescent="0.25">
      <c r="A62" s="21"/>
      <c r="B62" s="2"/>
      <c r="C62" s="2"/>
      <c r="D62" s="2"/>
      <c r="E62" s="2"/>
      <c r="F62" s="2"/>
      <c r="G62" s="2"/>
      <c r="H62" s="2"/>
      <c r="I62" s="2"/>
      <c r="J62" s="2"/>
      <c r="K62" s="2"/>
      <c r="L62" s="2"/>
      <c r="M62" s="2"/>
      <c r="N62" s="2"/>
      <c r="O62" s="2"/>
      <c r="P62" s="2"/>
      <c r="Q62" s="2"/>
      <c r="R62" s="2"/>
      <c r="S62" s="2"/>
    </row>
    <row r="63" spans="1:19" x14ac:dyDescent="0.25">
      <c r="A63" s="21"/>
      <c r="B63" s="2"/>
      <c r="C63" s="2"/>
      <c r="D63" s="2"/>
      <c r="E63" s="2"/>
      <c r="F63" s="2"/>
      <c r="G63" s="2"/>
      <c r="H63" s="2"/>
      <c r="I63" s="2"/>
      <c r="J63" s="2"/>
      <c r="K63" s="2"/>
      <c r="L63" s="2"/>
      <c r="M63" s="2"/>
      <c r="N63" s="2"/>
      <c r="O63" s="2"/>
      <c r="P63" s="2"/>
      <c r="Q63" s="2"/>
      <c r="R63" s="2"/>
      <c r="S63" s="2"/>
    </row>
    <row r="64" spans="1:19" x14ac:dyDescent="0.25">
      <c r="A64" s="21"/>
      <c r="B64" s="2"/>
      <c r="C64" s="2"/>
      <c r="D64" s="2"/>
      <c r="E64" s="2"/>
      <c r="F64" s="2"/>
      <c r="G64" s="2"/>
      <c r="H64" s="2"/>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B10:B30">
    <cfRule type="cellIs" dxfId="23" priority="9" operator="lessThan">
      <formula>0</formula>
    </cfRule>
    <cfRule type="cellIs" dxfId="22" priority="10" operator="greaterThan">
      <formula>0</formula>
    </cfRule>
  </conditionalFormatting>
  <conditionalFormatting sqref="N10:O30">
    <cfRule type="cellIs" dxfId="21" priority="7" operator="lessThan">
      <formula>0</formula>
    </cfRule>
    <cfRule type="cellIs" dxfId="20" priority="8" operator="greaterThan">
      <formula>0</formula>
    </cfRule>
  </conditionalFormatting>
  <conditionalFormatting sqref="M10:M30">
    <cfRule type="colorScale" priority="5">
      <colorScale>
        <cfvo type="num" val="-100"/>
        <cfvo type="num" val="0"/>
        <cfvo type="num" val="100"/>
        <color rgb="FFF8696B"/>
        <color rgb="FFFCFCFF"/>
        <color rgb="FF5A8AC6"/>
      </colorScale>
    </cfRule>
  </conditionalFormatting>
  <conditionalFormatting sqref="F3">
    <cfRule type="cellIs" dxfId="19" priority="3" operator="lessThan">
      <formula>0.55</formula>
    </cfRule>
    <cfRule type="cellIs" dxfId="18" priority="4" operator="greaterThan">
      <formula>0.6</formula>
    </cfRule>
  </conditionalFormatting>
  <pageMargins left="0.70866141732283472" right="0.70866141732283472" top="0.59055118110236227" bottom="0.39370078740157483" header="0.31496062992125984" footer="0.31496062992125984"/>
  <pageSetup paperSize="9" scale="20" fitToHeight="0" orientation="portrait" r:id="rId1"/>
  <rowBreaks count="2" manualBreakCount="2">
    <brk id="35" max="10" man="1"/>
    <brk id="40" max="10" man="1"/>
  </rowBreaks>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57E0A-7B10-45BD-8E52-DC0C411419E6}">
  <sheetPr codeName="Tabelle28">
    <pageSetUpPr fitToPage="1"/>
  </sheetPr>
  <dimension ref="A1:Z180"/>
  <sheetViews>
    <sheetView view="pageBreakPreview" topLeftCell="O1" zoomScale="60" zoomScaleNormal="70" workbookViewId="0">
      <selection activeCell="Y1" sqref="Y1"/>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6" customWidth="1"/>
    <col min="17" max="17" width="17.140625" customWidth="1"/>
  </cols>
  <sheetData>
    <row r="1" spans="1:26" ht="65.25" customHeight="1" x14ac:dyDescent="0.25">
      <c r="A1" s="169" t="s">
        <v>42</v>
      </c>
      <c r="B1" s="170"/>
      <c r="C1" s="170"/>
      <c r="D1" s="170"/>
      <c r="E1" s="170"/>
      <c r="F1" s="170"/>
      <c r="G1" s="171">
        <f>Ueberhaenge!G1</f>
        <v>45191</v>
      </c>
      <c r="H1" s="172"/>
      <c r="I1" s="54"/>
      <c r="Z1">
        <v>12747</v>
      </c>
    </row>
    <row r="2" spans="1:26" x14ac:dyDescent="0.25">
      <c r="A2" s="52"/>
      <c r="B2" s="45"/>
      <c r="C2" s="45"/>
      <c r="D2" s="45"/>
      <c r="E2" s="45"/>
      <c r="F2" s="45"/>
      <c r="G2" s="45"/>
      <c r="H2" s="45"/>
      <c r="I2" s="45"/>
      <c r="Z2">
        <v>13747</v>
      </c>
    </row>
    <row r="3" spans="1:26" ht="18.75" x14ac:dyDescent="0.3">
      <c r="A3" s="25" t="s">
        <v>35</v>
      </c>
      <c r="C3" s="27">
        <f>Ueberhaenge!G2</f>
        <v>28</v>
      </c>
      <c r="D3" s="45"/>
      <c r="E3" s="53" t="s">
        <v>40</v>
      </c>
      <c r="F3" s="30">
        <f>Summery!F3</f>
        <v>0.5</v>
      </c>
      <c r="G3" s="45"/>
      <c r="H3" s="45" t="str">
        <f>IF(F3&gt;0.9,SummeryVerfall!H3,"")</f>
        <v/>
      </c>
      <c r="I3" s="45"/>
      <c r="Z3">
        <v>20</v>
      </c>
    </row>
    <row r="4" spans="1:26" x14ac:dyDescent="0.25">
      <c r="A4" s="21"/>
      <c r="B4" s="2"/>
      <c r="C4" s="2"/>
      <c r="D4" s="2"/>
      <c r="E4" s="2"/>
      <c r="F4" s="2"/>
      <c r="G4" s="2"/>
      <c r="H4" s="2"/>
      <c r="I4" s="45"/>
      <c r="J4" s="2"/>
      <c r="K4" s="2"/>
      <c r="L4" s="2"/>
      <c r="M4" s="2"/>
      <c r="N4" s="2"/>
      <c r="O4" s="2"/>
      <c r="P4" s="2"/>
      <c r="Q4" s="2"/>
      <c r="R4" s="2"/>
      <c r="S4" s="2"/>
    </row>
    <row r="5" spans="1:26" ht="5.25" customHeight="1" x14ac:dyDescent="0.25">
      <c r="A5" s="21"/>
      <c r="B5" s="2"/>
      <c r="C5" s="2"/>
      <c r="D5" s="2"/>
      <c r="E5" s="2"/>
      <c r="F5" s="2"/>
      <c r="G5" s="2"/>
      <c r="H5" s="2"/>
      <c r="I5" s="2"/>
      <c r="J5" s="2"/>
      <c r="K5" s="2"/>
      <c r="L5" s="2"/>
      <c r="M5" s="2"/>
      <c r="N5" s="2"/>
      <c r="O5" s="2"/>
      <c r="P5" s="2"/>
      <c r="Q5" s="2"/>
      <c r="R5" s="2"/>
      <c r="S5" s="2"/>
    </row>
    <row r="6" spans="1:26" ht="50.25" customHeight="1" x14ac:dyDescent="0.25">
      <c r="A6" s="173" t="s">
        <v>41</v>
      </c>
      <c r="B6" s="174"/>
      <c r="C6" s="174"/>
      <c r="D6" s="174"/>
      <c r="E6" s="174"/>
      <c r="F6" s="174"/>
      <c r="G6" s="174"/>
      <c r="H6" s="174"/>
      <c r="I6" s="174"/>
      <c r="J6" s="2"/>
      <c r="K6" s="2"/>
      <c r="L6" s="2"/>
      <c r="M6" s="2"/>
      <c r="N6" s="180" t="s">
        <v>41</v>
      </c>
      <c r="O6" s="180"/>
      <c r="P6" s="180"/>
      <c r="Q6" s="180"/>
      <c r="R6" s="2"/>
      <c r="S6" s="2"/>
    </row>
    <row r="7" spans="1:26" ht="32.25" customHeight="1" thickBot="1" x14ac:dyDescent="0.55000000000000004">
      <c r="A7" s="184" t="s">
        <v>3</v>
      </c>
      <c r="B7" s="187" t="str">
        <f xml:space="preserve"> "Front: " &amp; Ueberhaenge!D8 &amp; " Detail"</f>
        <v>Front: 2023-10 Detail</v>
      </c>
      <c r="C7" s="187"/>
      <c r="D7" s="188"/>
      <c r="E7" s="26"/>
      <c r="F7" s="26"/>
      <c r="G7" s="26"/>
      <c r="H7" s="45"/>
      <c r="J7" s="2"/>
      <c r="K7" s="2"/>
      <c r="L7" s="2"/>
      <c r="M7" s="2"/>
      <c r="N7" s="180"/>
      <c r="O7" s="180"/>
      <c r="P7" s="180"/>
      <c r="Q7" s="180"/>
      <c r="R7" s="51"/>
      <c r="S7" s="51"/>
      <c r="T7" s="50"/>
      <c r="U7" s="50"/>
      <c r="V7" s="50"/>
    </row>
    <row r="8" spans="1:26" ht="21.75" thickBot="1" x14ac:dyDescent="0.4">
      <c r="A8" s="185"/>
      <c r="B8" s="176"/>
      <c r="C8" s="176"/>
      <c r="D8" s="189"/>
      <c r="E8" s="22"/>
      <c r="I8" s="2"/>
      <c r="J8" s="2"/>
      <c r="K8" s="2"/>
      <c r="L8" s="2"/>
      <c r="M8" s="2"/>
      <c r="N8" s="48"/>
      <c r="O8" s="166" t="str">
        <f xml:space="preserve"> "Summe: " &amp; Ueberhaenge!D8 &amp; " bis " &amp; Ueberhaenge!I8</f>
        <v>Summe: 2023-10 bis -</v>
      </c>
      <c r="P8" s="167"/>
      <c r="Q8" s="168"/>
      <c r="R8" s="2"/>
      <c r="S8" s="2"/>
    </row>
    <row r="9" spans="1:26" ht="19.5" thickBot="1" x14ac:dyDescent="0.35">
      <c r="A9" s="186"/>
      <c r="B9" s="47" t="s">
        <v>34</v>
      </c>
      <c r="C9" s="46">
        <f>Ueberhaenge!G5</f>
        <v>45191</v>
      </c>
      <c r="D9" s="81">
        <f>IF(WEEKDAY(C9,2)=1,C9-3,C9-1)</f>
        <v>45190</v>
      </c>
      <c r="E9" s="22"/>
      <c r="I9" s="2"/>
      <c r="J9" s="2"/>
      <c r="K9" s="2"/>
      <c r="L9" s="2"/>
      <c r="M9" s="2"/>
      <c r="N9" s="49" t="s">
        <v>3</v>
      </c>
      <c r="O9" s="24" t="s">
        <v>34</v>
      </c>
      <c r="P9" s="23">
        <f>C9</f>
        <v>45191</v>
      </c>
      <c r="Q9" s="23">
        <f>D9</f>
        <v>45190</v>
      </c>
      <c r="R9" s="2"/>
      <c r="S9" s="2"/>
    </row>
    <row r="10" spans="1:26" ht="39.950000000000003" customHeight="1" x14ac:dyDescent="0.3">
      <c r="A10" s="82">
        <f>SummeryDetail!A10</f>
        <v>16050</v>
      </c>
      <c r="B10" s="76">
        <f>SummeryDetail!B10</f>
        <v>-4.5</v>
      </c>
      <c r="C10" s="75">
        <f>SummeryDetail!C10</f>
        <v>-53.300000000000004</v>
      </c>
      <c r="D10" s="83">
        <f>SummeryDetail!D10</f>
        <v>-48.800000000000004</v>
      </c>
      <c r="E10" s="2"/>
      <c r="F10" s="2"/>
      <c r="G10" s="2"/>
      <c r="H10" s="2"/>
      <c r="I10" s="2"/>
      <c r="J10" s="2"/>
      <c r="K10" s="2"/>
      <c r="L10" s="2"/>
      <c r="M10" s="2">
        <v>35</v>
      </c>
      <c r="N10" s="31">
        <v>14000</v>
      </c>
      <c r="O10" s="35">
        <v>87.900000000000091</v>
      </c>
      <c r="P10" s="36">
        <v>-1343.2</v>
      </c>
      <c r="Q10" s="37">
        <v>-1431.1000000000001</v>
      </c>
      <c r="R10" s="2"/>
      <c r="S10" s="2"/>
      <c r="T10" s="25">
        <v>-1431.1000000000001</v>
      </c>
    </row>
    <row r="11" spans="1:26" ht="39.950000000000003" customHeight="1" x14ac:dyDescent="0.3">
      <c r="A11" s="84">
        <f>SummeryDetail!A11</f>
        <v>16000</v>
      </c>
      <c r="B11" s="78">
        <f>SummeryDetail!B11</f>
        <v>75.8</v>
      </c>
      <c r="C11" s="79">
        <f>SummeryDetail!C11</f>
        <v>156.4</v>
      </c>
      <c r="D11" s="85">
        <f>SummeryDetail!D11</f>
        <v>80.600000000000009</v>
      </c>
      <c r="E11" s="2"/>
      <c r="F11" s="2"/>
      <c r="G11" s="2"/>
      <c r="H11" s="2"/>
      <c r="I11" s="2"/>
      <c r="J11" s="2"/>
      <c r="K11" s="2"/>
      <c r="L11" s="2"/>
      <c r="M11" s="2">
        <v>34</v>
      </c>
      <c r="N11" s="31">
        <v>13950</v>
      </c>
      <c r="O11" s="35">
        <v>-18.700000000000003</v>
      </c>
      <c r="P11" s="36">
        <v>-125.30000000000001</v>
      </c>
      <c r="Q11" s="37">
        <v>-106.60000000000001</v>
      </c>
      <c r="R11" s="2"/>
      <c r="S11" s="2"/>
      <c r="T11" s="25">
        <v>-106.60000000000001</v>
      </c>
    </row>
    <row r="12" spans="1:26" ht="39.950000000000003" customHeight="1" x14ac:dyDescent="0.3">
      <c r="A12" s="84">
        <f>SummeryDetail!A12</f>
        <v>15950</v>
      </c>
      <c r="B12" s="78">
        <f>SummeryDetail!B12</f>
        <v>-0.5</v>
      </c>
      <c r="C12" s="79">
        <f>SummeryDetail!C12</f>
        <v>33.700000000000003</v>
      </c>
      <c r="D12" s="85">
        <f>SummeryDetail!D12</f>
        <v>34.200000000000003</v>
      </c>
      <c r="E12" s="2"/>
      <c r="F12" s="2"/>
      <c r="G12" s="2"/>
      <c r="H12" s="2"/>
      <c r="I12" s="2"/>
      <c r="J12" s="2"/>
      <c r="K12" s="2"/>
      <c r="L12" s="2"/>
      <c r="M12" s="2">
        <v>33</v>
      </c>
      <c r="N12" s="31">
        <v>13900</v>
      </c>
      <c r="O12" s="35">
        <v>2.5</v>
      </c>
      <c r="P12" s="36">
        <v>-575.9</v>
      </c>
      <c r="Q12" s="37">
        <v>-578.4</v>
      </c>
      <c r="R12" s="2"/>
      <c r="S12" s="2"/>
      <c r="T12" s="25">
        <v>-578.4</v>
      </c>
    </row>
    <row r="13" spans="1:26" ht="39.950000000000003" customHeight="1" x14ac:dyDescent="0.3">
      <c r="A13" s="84">
        <f>SummeryDetail!A13</f>
        <v>15900</v>
      </c>
      <c r="B13" s="78">
        <f>SummeryDetail!B13</f>
        <v>-4.7000000000000171</v>
      </c>
      <c r="C13" s="79">
        <f>SummeryDetail!C13</f>
        <v>191.9</v>
      </c>
      <c r="D13" s="85">
        <f>SummeryDetail!D13</f>
        <v>196.60000000000002</v>
      </c>
      <c r="E13" s="2"/>
      <c r="F13" s="2"/>
      <c r="G13" s="2"/>
      <c r="H13" s="2"/>
      <c r="I13" s="2"/>
      <c r="J13" s="2"/>
      <c r="K13" s="2"/>
      <c r="L13" s="2"/>
      <c r="M13" s="2">
        <v>32</v>
      </c>
      <c r="N13" s="31">
        <v>13850</v>
      </c>
      <c r="O13" s="35">
        <v>-1.3999999999999986</v>
      </c>
      <c r="P13" s="36">
        <v>-58.2</v>
      </c>
      <c r="Q13" s="37">
        <v>-56.800000000000004</v>
      </c>
      <c r="R13" s="2"/>
      <c r="S13" s="2"/>
      <c r="T13" s="25">
        <v>-56.800000000000004</v>
      </c>
    </row>
    <row r="14" spans="1:26" ht="39.950000000000003" customHeight="1" x14ac:dyDescent="0.3">
      <c r="A14" s="84">
        <f>SummeryDetail!A14</f>
        <v>15850</v>
      </c>
      <c r="B14" s="78">
        <f>SummeryDetail!B14</f>
        <v>-5.6999999999999886</v>
      </c>
      <c r="C14" s="79">
        <f>SummeryDetail!C14</f>
        <v>143.4</v>
      </c>
      <c r="D14" s="85">
        <f>SummeryDetail!D14</f>
        <v>149.1</v>
      </c>
      <c r="E14" s="2"/>
      <c r="F14" s="2"/>
      <c r="G14" s="2"/>
      <c r="H14" s="2"/>
      <c r="I14" s="2"/>
      <c r="J14" s="2"/>
      <c r="K14" s="2"/>
      <c r="L14" s="2"/>
      <c r="M14" s="2">
        <v>31</v>
      </c>
      <c r="N14" s="31">
        <v>13800</v>
      </c>
      <c r="O14" s="35">
        <v>-87.100000000000136</v>
      </c>
      <c r="P14" s="36">
        <v>-1558.6000000000001</v>
      </c>
      <c r="Q14" s="37">
        <v>-1471.5</v>
      </c>
      <c r="R14" s="2"/>
      <c r="S14" s="2"/>
      <c r="T14" s="25">
        <v>-1471.5</v>
      </c>
    </row>
    <row r="15" spans="1:26" ht="39.950000000000003" customHeight="1" x14ac:dyDescent="0.3">
      <c r="A15" s="84">
        <f>SummeryDetail!A15</f>
        <v>15800</v>
      </c>
      <c r="B15" s="78">
        <f>SummeryDetail!B15</f>
        <v>9.2000000000000028</v>
      </c>
      <c r="C15" s="79">
        <f>SummeryDetail!C15</f>
        <v>123.7</v>
      </c>
      <c r="D15" s="85">
        <f>SummeryDetail!D15</f>
        <v>114.5</v>
      </c>
      <c r="E15" s="2"/>
      <c r="F15" s="2"/>
      <c r="G15" s="2"/>
      <c r="H15" s="2"/>
      <c r="I15" s="2"/>
      <c r="J15" s="2"/>
      <c r="K15" s="2"/>
      <c r="L15" s="2"/>
      <c r="M15" s="2">
        <v>30</v>
      </c>
      <c r="N15" s="31">
        <v>13750</v>
      </c>
      <c r="O15" s="35">
        <v>23.300000000000182</v>
      </c>
      <c r="P15" s="36">
        <v>-2708.4</v>
      </c>
      <c r="Q15" s="37">
        <v>-2731.7000000000003</v>
      </c>
      <c r="R15" s="2"/>
      <c r="S15" s="2"/>
      <c r="T15" s="25">
        <v>-2731.7000000000003</v>
      </c>
    </row>
    <row r="16" spans="1:26" ht="39.950000000000003" customHeight="1" x14ac:dyDescent="0.3">
      <c r="A16" s="84">
        <f>SummeryDetail!A16</f>
        <v>15750</v>
      </c>
      <c r="B16" s="78">
        <f>SummeryDetail!B16</f>
        <v>0.90000000000000568</v>
      </c>
      <c r="C16" s="79">
        <f>SummeryDetail!C16</f>
        <v>-102.7</v>
      </c>
      <c r="D16" s="85">
        <f>SummeryDetail!D16</f>
        <v>-103.60000000000001</v>
      </c>
      <c r="E16" s="2"/>
      <c r="F16" s="2"/>
      <c r="G16" s="2"/>
      <c r="H16" s="2"/>
      <c r="I16" s="2"/>
      <c r="J16" s="2"/>
      <c r="K16" s="2"/>
      <c r="L16" s="2"/>
      <c r="M16" s="2">
        <v>29</v>
      </c>
      <c r="N16" s="31">
        <v>13700</v>
      </c>
      <c r="O16" s="35">
        <v>-20.099999999999909</v>
      </c>
      <c r="P16" s="36">
        <v>-1614.5</v>
      </c>
      <c r="Q16" s="37">
        <v>-1594.4</v>
      </c>
      <c r="R16" s="2"/>
      <c r="S16" s="2"/>
      <c r="T16" s="25">
        <v>-1594.4</v>
      </c>
    </row>
    <row r="17" spans="1:20" ht="39.950000000000003" customHeight="1" x14ac:dyDescent="0.3">
      <c r="A17" s="84">
        <f>SummeryDetail!A17</f>
        <v>15700</v>
      </c>
      <c r="B17" s="78">
        <f>SummeryDetail!B17</f>
        <v>-15.400000000000091</v>
      </c>
      <c r="C17" s="79">
        <f>SummeryDetail!C17</f>
        <v>1945.4</v>
      </c>
      <c r="D17" s="85">
        <f>SummeryDetail!D17</f>
        <v>1960.8000000000002</v>
      </c>
      <c r="E17" s="2"/>
      <c r="F17" s="2"/>
      <c r="G17" s="2"/>
      <c r="H17" s="2"/>
      <c r="I17" s="2"/>
      <c r="J17" s="2"/>
      <c r="K17" s="2"/>
      <c r="L17" s="2"/>
      <c r="M17" s="2">
        <v>28</v>
      </c>
      <c r="N17" s="31">
        <v>13650</v>
      </c>
      <c r="O17" s="35">
        <v>-56</v>
      </c>
      <c r="P17" s="36">
        <v>-201.3</v>
      </c>
      <c r="Q17" s="37">
        <v>-145.30000000000001</v>
      </c>
      <c r="R17" s="2"/>
      <c r="S17" s="2"/>
      <c r="T17" s="25">
        <v>-145.30000000000001</v>
      </c>
    </row>
    <row r="18" spans="1:20" ht="39.950000000000003" customHeight="1" x14ac:dyDescent="0.3">
      <c r="A18" s="84">
        <f>SummeryDetail!A18</f>
        <v>15650</v>
      </c>
      <c r="B18" s="78">
        <f>SummeryDetail!B18</f>
        <v>-6.0999999999999943</v>
      </c>
      <c r="C18" s="79">
        <f>SummeryDetail!C18</f>
        <v>91.800000000000011</v>
      </c>
      <c r="D18" s="85">
        <f>SummeryDetail!D18</f>
        <v>97.9</v>
      </c>
      <c r="E18" s="2"/>
      <c r="F18" s="2"/>
      <c r="G18" s="2"/>
      <c r="H18" s="2"/>
      <c r="I18" s="2"/>
      <c r="J18" s="2"/>
      <c r="K18" s="2"/>
      <c r="L18" s="2"/>
      <c r="M18" s="2">
        <v>27</v>
      </c>
      <c r="N18" s="31">
        <v>13600</v>
      </c>
      <c r="O18" s="35">
        <v>-1225.6000000000004</v>
      </c>
      <c r="P18" s="36">
        <v>-2093.7000000000003</v>
      </c>
      <c r="Q18" s="37">
        <v>-868.1</v>
      </c>
      <c r="R18" s="2"/>
      <c r="S18" s="2"/>
      <c r="T18" s="25">
        <v>-868.1</v>
      </c>
    </row>
    <row r="19" spans="1:20" ht="39.950000000000003" customHeight="1" x14ac:dyDescent="0.3">
      <c r="A19" s="84">
        <f>SummeryDetail!A19</f>
        <v>15600</v>
      </c>
      <c r="B19" s="78">
        <f>SummeryDetail!B19</f>
        <v>-26.300000000000011</v>
      </c>
      <c r="C19" s="79">
        <f>SummeryDetail!C19</f>
        <v>222.5</v>
      </c>
      <c r="D19" s="85">
        <f>SummeryDetail!D19</f>
        <v>248.8</v>
      </c>
      <c r="E19" s="2"/>
      <c r="F19" s="2"/>
      <c r="G19" s="2"/>
      <c r="H19" s="2"/>
      <c r="I19" s="2"/>
      <c r="J19" s="2"/>
      <c r="K19" s="2"/>
      <c r="L19" s="2"/>
      <c r="M19" s="2">
        <v>26</v>
      </c>
      <c r="N19" s="31">
        <v>13550</v>
      </c>
      <c r="O19" s="35">
        <v>-12.800000000000011</v>
      </c>
      <c r="P19" s="36">
        <v>-456.20000000000005</v>
      </c>
      <c r="Q19" s="37">
        <v>-443.40000000000003</v>
      </c>
      <c r="R19" s="2"/>
      <c r="S19" s="2"/>
      <c r="T19" s="25">
        <v>-443.40000000000003</v>
      </c>
    </row>
    <row r="20" spans="1:20" ht="39.950000000000003" customHeight="1" x14ac:dyDescent="0.3">
      <c r="A20" s="84">
        <f>SummeryDetail!A20</f>
        <v>15550</v>
      </c>
      <c r="B20" s="78">
        <f>SummeryDetail!B20</f>
        <v>0</v>
      </c>
      <c r="C20" s="79">
        <f>SummeryDetail!C20</f>
        <v>50</v>
      </c>
      <c r="D20" s="85">
        <f>SummeryDetail!D20</f>
        <v>50</v>
      </c>
      <c r="E20" s="2"/>
      <c r="F20" s="2"/>
      <c r="G20" s="2"/>
      <c r="H20" s="2"/>
      <c r="I20" s="2"/>
      <c r="J20" s="2"/>
      <c r="K20" s="2"/>
      <c r="L20" s="2"/>
      <c r="M20" s="2">
        <v>25</v>
      </c>
      <c r="N20" s="31">
        <v>13500</v>
      </c>
      <c r="O20" s="35">
        <v>-390.40000000000009</v>
      </c>
      <c r="P20" s="36">
        <v>-2520.2000000000003</v>
      </c>
      <c r="Q20" s="37">
        <v>-2129.8000000000002</v>
      </c>
      <c r="R20" s="2"/>
      <c r="S20" s="2"/>
      <c r="T20" s="25">
        <v>-2129.8000000000002</v>
      </c>
    </row>
    <row r="21" spans="1:20" ht="39.950000000000003" customHeight="1" x14ac:dyDescent="0.3">
      <c r="A21" s="84">
        <f>SummeryDetail!A21</f>
        <v>15500</v>
      </c>
      <c r="B21" s="78">
        <f>SummeryDetail!B21</f>
        <v>-4.9000000000000341</v>
      </c>
      <c r="C21" s="79">
        <f>SummeryDetail!C21</f>
        <v>312.3</v>
      </c>
      <c r="D21" s="85">
        <f>SummeryDetail!D21</f>
        <v>317.20000000000005</v>
      </c>
      <c r="E21" s="2"/>
      <c r="F21" s="2"/>
      <c r="G21" s="2"/>
      <c r="H21" s="2"/>
      <c r="I21" s="2"/>
      <c r="J21" s="2"/>
      <c r="K21" s="2"/>
      <c r="L21" s="2"/>
      <c r="M21" s="2">
        <v>24</v>
      </c>
      <c r="N21" s="31">
        <v>13450</v>
      </c>
      <c r="O21" s="35">
        <v>8.2999999999999545</v>
      </c>
      <c r="P21" s="36">
        <v>-346.70000000000005</v>
      </c>
      <c r="Q21" s="37">
        <v>-355</v>
      </c>
      <c r="R21" s="2"/>
      <c r="S21" s="2"/>
      <c r="T21" s="25">
        <v>-355</v>
      </c>
    </row>
    <row r="22" spans="1:20" ht="39.950000000000003" customHeight="1" x14ac:dyDescent="0.3">
      <c r="A22" s="84">
        <f>SummeryDetail!A22</f>
        <v>15450</v>
      </c>
      <c r="B22" s="78">
        <f>SummeryDetail!B22</f>
        <v>0.5</v>
      </c>
      <c r="C22" s="79">
        <f>SummeryDetail!C22</f>
        <v>71</v>
      </c>
      <c r="D22" s="85">
        <f>SummeryDetail!D22</f>
        <v>70.5</v>
      </c>
      <c r="E22" s="2"/>
      <c r="F22" s="2"/>
      <c r="G22" s="2"/>
      <c r="H22" s="2"/>
      <c r="I22" s="2"/>
      <c r="J22" s="2"/>
      <c r="K22" s="2"/>
      <c r="L22" s="2"/>
      <c r="M22" s="2">
        <v>23</v>
      </c>
      <c r="N22" s="31">
        <v>13400</v>
      </c>
      <c r="O22" s="35">
        <v>143.40000000000009</v>
      </c>
      <c r="P22" s="36">
        <v>-1084</v>
      </c>
      <c r="Q22" s="37">
        <v>-1227.4000000000001</v>
      </c>
      <c r="R22" s="2"/>
      <c r="S22" s="2"/>
      <c r="T22" s="25">
        <v>-1227.4000000000001</v>
      </c>
    </row>
    <row r="23" spans="1:20" ht="39.950000000000003" customHeight="1" x14ac:dyDescent="0.3">
      <c r="A23" s="84">
        <f>SummeryDetail!A23</f>
        <v>15400</v>
      </c>
      <c r="B23" s="78">
        <f>SummeryDetail!B23</f>
        <v>42</v>
      </c>
      <c r="C23" s="79">
        <f>SummeryDetail!C23</f>
        <v>279</v>
      </c>
      <c r="D23" s="85">
        <f>SummeryDetail!D23</f>
        <v>237</v>
      </c>
      <c r="E23" s="2"/>
      <c r="F23" s="2"/>
      <c r="G23" s="2"/>
      <c r="H23" s="2"/>
      <c r="I23" s="2"/>
      <c r="J23" s="2"/>
      <c r="K23" s="2"/>
      <c r="L23" s="2"/>
      <c r="M23" s="2">
        <v>22</v>
      </c>
      <c r="N23" s="31">
        <v>13350</v>
      </c>
      <c r="O23" s="35">
        <v>-18.600000000000023</v>
      </c>
      <c r="P23" s="36">
        <v>-491.40000000000003</v>
      </c>
      <c r="Q23" s="37">
        <v>-472.8</v>
      </c>
      <c r="R23" s="2"/>
      <c r="S23" s="2"/>
      <c r="T23" s="25">
        <v>-472.8</v>
      </c>
    </row>
    <row r="24" spans="1:20" ht="39.950000000000003" customHeight="1" x14ac:dyDescent="0.3">
      <c r="A24" s="84">
        <f>SummeryDetail!A24</f>
        <v>15350</v>
      </c>
      <c r="B24" s="78">
        <f>SummeryDetail!B24</f>
        <v>0</v>
      </c>
      <c r="C24" s="79">
        <f>SummeryDetail!C24</f>
        <v>1202.1000000000001</v>
      </c>
      <c r="D24" s="85">
        <f>SummeryDetail!D24</f>
        <v>1202.1000000000001</v>
      </c>
      <c r="E24" s="2"/>
      <c r="F24" s="2"/>
      <c r="G24" s="2"/>
      <c r="H24" s="2"/>
      <c r="I24" s="2"/>
      <c r="J24" s="2"/>
      <c r="K24" s="2"/>
      <c r="L24" s="2"/>
      <c r="M24" s="2">
        <v>21</v>
      </c>
      <c r="N24" s="31">
        <v>13300</v>
      </c>
      <c r="O24" s="35">
        <v>-35.899999999999864</v>
      </c>
      <c r="P24" s="36">
        <v>-1618.2</v>
      </c>
      <c r="Q24" s="37">
        <v>-1582.3000000000002</v>
      </c>
      <c r="R24" s="2"/>
      <c r="S24" s="2"/>
      <c r="T24" s="25">
        <v>-1582.3000000000002</v>
      </c>
    </row>
    <row r="25" spans="1:20" ht="39.950000000000003" customHeight="1" x14ac:dyDescent="0.3">
      <c r="A25" s="84">
        <f>SummeryDetail!A25</f>
        <v>15300</v>
      </c>
      <c r="B25" s="78">
        <f>SummeryDetail!B25</f>
        <v>-1.7999999999999545</v>
      </c>
      <c r="C25" s="79">
        <f>SummeryDetail!C25</f>
        <v>699.30000000000007</v>
      </c>
      <c r="D25" s="85">
        <f>SummeryDetail!D25</f>
        <v>701.1</v>
      </c>
      <c r="E25" s="2"/>
      <c r="F25" s="2"/>
      <c r="G25" s="2"/>
      <c r="H25" s="2"/>
      <c r="I25" s="2"/>
      <c r="J25" s="2"/>
      <c r="K25" s="2"/>
      <c r="L25" s="2"/>
      <c r="M25" s="2">
        <v>20</v>
      </c>
      <c r="N25" s="31">
        <v>13250</v>
      </c>
      <c r="O25" s="35">
        <v>89.100000000000023</v>
      </c>
      <c r="P25" s="36">
        <v>-594.6</v>
      </c>
      <c r="Q25" s="37">
        <v>-683.7</v>
      </c>
      <c r="R25" s="2"/>
      <c r="S25" s="2"/>
      <c r="T25" s="25">
        <v>-683.7</v>
      </c>
    </row>
    <row r="26" spans="1:20" ht="39.950000000000003" customHeight="1" x14ac:dyDescent="0.3">
      <c r="A26" s="84">
        <f>SummeryDetail!A26</f>
        <v>15250</v>
      </c>
      <c r="B26" s="78">
        <f>SummeryDetail!B26</f>
        <v>0.10000000000000142</v>
      </c>
      <c r="C26" s="79">
        <f>SummeryDetail!C26</f>
        <v>45.900000000000006</v>
      </c>
      <c r="D26" s="85">
        <f>SummeryDetail!D26</f>
        <v>45.800000000000004</v>
      </c>
      <c r="E26" s="2"/>
      <c r="F26" s="2"/>
      <c r="G26" s="2"/>
      <c r="H26" s="2"/>
      <c r="I26" s="2"/>
      <c r="J26" s="2"/>
      <c r="K26" s="2"/>
      <c r="L26" s="2"/>
      <c r="M26" s="2">
        <v>19</v>
      </c>
      <c r="N26" s="31">
        <v>13200</v>
      </c>
      <c r="O26" s="35">
        <v>354.29999999999995</v>
      </c>
      <c r="P26" s="36">
        <v>-1618.7</v>
      </c>
      <c r="Q26" s="37">
        <v>-1973</v>
      </c>
      <c r="R26" s="2"/>
      <c r="S26" s="2"/>
      <c r="T26" s="25">
        <v>-1973</v>
      </c>
    </row>
    <row r="27" spans="1:20" ht="39.950000000000003" customHeight="1" x14ac:dyDescent="0.3">
      <c r="A27" s="84">
        <f>SummeryDetail!A27</f>
        <v>15200</v>
      </c>
      <c r="B27" s="78">
        <f>SummeryDetail!B27</f>
        <v>0.40000000000003411</v>
      </c>
      <c r="C27" s="79">
        <f>SummeryDetail!C27</f>
        <v>428.40000000000003</v>
      </c>
      <c r="D27" s="85">
        <f>SummeryDetail!D27</f>
        <v>428</v>
      </c>
      <c r="E27" s="2"/>
      <c r="F27" s="2"/>
      <c r="G27" s="2"/>
      <c r="H27" s="2"/>
      <c r="I27" s="2"/>
      <c r="J27" s="2"/>
      <c r="K27" s="2"/>
      <c r="L27" s="2"/>
      <c r="M27" s="2">
        <v>18</v>
      </c>
      <c r="N27" s="31">
        <v>13150</v>
      </c>
      <c r="O27" s="35">
        <v>64.099999999999966</v>
      </c>
      <c r="P27" s="36">
        <v>-483.90000000000003</v>
      </c>
      <c r="Q27" s="37">
        <v>-548</v>
      </c>
      <c r="R27" s="2"/>
      <c r="S27" s="2"/>
      <c r="T27" s="25">
        <v>-548</v>
      </c>
    </row>
    <row r="28" spans="1:20" ht="39.950000000000003" customHeight="1" x14ac:dyDescent="0.3">
      <c r="A28" s="84">
        <f>SummeryDetail!A28</f>
        <v>15150</v>
      </c>
      <c r="B28" s="78">
        <f>SummeryDetail!B28</f>
        <v>9.9999999999994316E-2</v>
      </c>
      <c r="C28" s="79">
        <f>SummeryDetail!C28</f>
        <v>40.5</v>
      </c>
      <c r="D28" s="85">
        <f>SummeryDetail!D28</f>
        <v>40.400000000000006</v>
      </c>
      <c r="E28" s="2"/>
      <c r="F28" s="2"/>
      <c r="G28" s="2"/>
      <c r="H28" s="2"/>
      <c r="I28" s="2"/>
      <c r="J28" s="2"/>
      <c r="K28" s="2"/>
      <c r="L28" s="2"/>
      <c r="M28" s="2">
        <v>17</v>
      </c>
      <c r="N28" s="31">
        <v>13100</v>
      </c>
      <c r="O28" s="35">
        <v>-24.400000000000091</v>
      </c>
      <c r="P28" s="36">
        <v>-1879.4</v>
      </c>
      <c r="Q28" s="37">
        <v>-1855</v>
      </c>
      <c r="R28" s="2"/>
      <c r="S28" s="2"/>
      <c r="T28" s="25">
        <v>-1855</v>
      </c>
    </row>
    <row r="29" spans="1:20" ht="39.950000000000003" customHeight="1" x14ac:dyDescent="0.3">
      <c r="A29" s="84">
        <f>SummeryDetail!A29</f>
        <v>15100</v>
      </c>
      <c r="B29" s="78">
        <f>SummeryDetail!B29</f>
        <v>16.599999999999994</v>
      </c>
      <c r="C29" s="79">
        <f>SummeryDetail!C29</f>
        <v>159.9</v>
      </c>
      <c r="D29" s="85">
        <f>SummeryDetail!D29</f>
        <v>143.30000000000001</v>
      </c>
      <c r="E29" s="2"/>
      <c r="F29" s="2"/>
      <c r="G29" s="2"/>
      <c r="H29" s="2"/>
      <c r="I29" s="2"/>
      <c r="J29" s="2"/>
      <c r="K29" s="2"/>
      <c r="L29" s="2"/>
      <c r="M29" s="2">
        <v>16</v>
      </c>
      <c r="N29" s="31">
        <v>13050</v>
      </c>
      <c r="O29" s="35">
        <v>10.599999999999994</v>
      </c>
      <c r="P29" s="36">
        <v>-193.10000000000002</v>
      </c>
      <c r="Q29" s="37">
        <v>-203.70000000000002</v>
      </c>
      <c r="R29" s="2"/>
      <c r="S29" s="2"/>
      <c r="T29" s="25">
        <v>-203.70000000000002</v>
      </c>
    </row>
    <row r="30" spans="1:20" ht="39.950000000000003" customHeight="1" x14ac:dyDescent="0.3">
      <c r="A30" s="88">
        <f>SummeryDetail!A30</f>
        <v>15050</v>
      </c>
      <c r="B30" s="89">
        <f>SummeryDetail!B30</f>
        <v>0</v>
      </c>
      <c r="C30" s="90">
        <f>SummeryDetail!C30</f>
        <v>51.400000000000006</v>
      </c>
      <c r="D30" s="91">
        <f>SummeryDetail!D30</f>
        <v>51.400000000000006</v>
      </c>
      <c r="E30" s="2"/>
      <c r="F30" s="2"/>
      <c r="G30" s="2"/>
      <c r="H30" s="2"/>
      <c r="I30" s="2"/>
      <c r="J30" s="2"/>
      <c r="K30" s="2"/>
      <c r="L30" s="2"/>
      <c r="M30" s="2">
        <v>15</v>
      </c>
      <c r="N30" s="31">
        <v>13000</v>
      </c>
      <c r="O30" s="35">
        <v>77.100000000000023</v>
      </c>
      <c r="P30" s="36">
        <v>-998.80000000000007</v>
      </c>
      <c r="Q30" s="37">
        <v>-1075.9000000000001</v>
      </c>
      <c r="R30" s="2"/>
      <c r="S30" s="2"/>
      <c r="T30" s="25">
        <v>-1075.9000000000001</v>
      </c>
    </row>
    <row r="31" spans="1:20" ht="19.5" thickBot="1" x14ac:dyDescent="0.35">
      <c r="A31" s="21"/>
      <c r="B31" s="2"/>
      <c r="C31" s="2"/>
      <c r="D31" s="2"/>
      <c r="E31" s="2"/>
      <c r="F31" s="2"/>
      <c r="G31" s="2"/>
      <c r="H31" s="2"/>
      <c r="I31" s="2"/>
      <c r="J31" s="2"/>
      <c r="K31" s="2"/>
      <c r="L31" s="2"/>
      <c r="M31" s="2"/>
      <c r="N31" s="2"/>
      <c r="O31" s="44"/>
      <c r="P31" s="44"/>
      <c r="Q31" s="44"/>
      <c r="R31" s="2"/>
      <c r="S31" s="2"/>
    </row>
    <row r="32" spans="1:20" ht="60.75" customHeight="1" thickBot="1" x14ac:dyDescent="0.3">
      <c r="A32" s="21"/>
      <c r="B32" s="163" t="s">
        <v>39</v>
      </c>
      <c r="C32" s="164"/>
      <c r="D32" s="165"/>
      <c r="E32" s="2"/>
      <c r="F32" s="2"/>
      <c r="G32" s="2"/>
      <c r="H32" s="2"/>
      <c r="I32" s="2"/>
      <c r="J32" s="2"/>
      <c r="K32" s="2"/>
      <c r="L32" s="2"/>
      <c r="M32" s="2"/>
      <c r="N32" s="2"/>
      <c r="O32" s="163" t="s">
        <v>38</v>
      </c>
      <c r="P32" s="164"/>
      <c r="Q32" s="165"/>
      <c r="R32" s="2"/>
      <c r="S32" s="2"/>
    </row>
    <row r="33" spans="1:19" x14ac:dyDescent="0.25">
      <c r="A33" s="21"/>
      <c r="B33" s="2"/>
      <c r="C33" s="2"/>
      <c r="D33" s="2"/>
      <c r="E33" s="2"/>
      <c r="F33" s="2"/>
      <c r="G33" s="2"/>
      <c r="H33" s="2" t="str">
        <f>Infos!B33</f>
        <v>2023-10+2023-11</v>
      </c>
      <c r="I33" s="2"/>
      <c r="J33" s="2"/>
      <c r="K33" s="2"/>
      <c r="L33" s="2"/>
      <c r="M33" s="2"/>
      <c r="N33" s="2"/>
      <c r="O33" s="2"/>
      <c r="P33" s="2"/>
      <c r="Q33" s="2"/>
      <c r="R33" s="2"/>
      <c r="S33" s="2"/>
    </row>
    <row r="34" spans="1:19" ht="18.75" x14ac:dyDescent="0.3">
      <c r="A34" s="42" t="s">
        <v>36</v>
      </c>
      <c r="B34" s="42"/>
      <c r="C34" s="42"/>
      <c r="D34" s="42"/>
      <c r="E34" s="28"/>
      <c r="F34" s="28"/>
      <c r="G34" s="28"/>
      <c r="H34" s="28" t="str">
        <f>Infos!B32</f>
        <v>2023-11</v>
      </c>
      <c r="I34" s="2"/>
      <c r="J34" s="2"/>
      <c r="K34" s="2"/>
      <c r="L34" s="2"/>
      <c r="M34" s="2"/>
      <c r="N34" s="42" t="s">
        <v>36</v>
      </c>
      <c r="O34" s="42"/>
      <c r="P34" s="42"/>
      <c r="Q34" s="42"/>
      <c r="R34" s="2"/>
      <c r="S34" s="2"/>
    </row>
    <row r="35" spans="1:19" ht="18.75" x14ac:dyDescent="0.3">
      <c r="A35" s="43" t="s">
        <v>37</v>
      </c>
      <c r="B35" s="43"/>
      <c r="C35" s="43"/>
      <c r="D35" s="43"/>
      <c r="E35" s="28"/>
      <c r="F35" s="28"/>
      <c r="G35" s="71" t="s">
        <v>141</v>
      </c>
      <c r="H35" s="28"/>
      <c r="I35" s="2"/>
      <c r="J35" s="2"/>
      <c r="K35" s="2"/>
      <c r="L35" s="2"/>
      <c r="M35" s="2"/>
      <c r="N35" s="43" t="s">
        <v>37</v>
      </c>
      <c r="O35" s="43"/>
      <c r="P35" s="43"/>
      <c r="Q35" s="43"/>
      <c r="R35" s="2"/>
      <c r="S35" s="2"/>
    </row>
    <row r="36" spans="1:19" x14ac:dyDescent="0.25">
      <c r="A36" s="28"/>
      <c r="B36" s="28"/>
      <c r="C36" s="28"/>
      <c r="D36" s="28"/>
      <c r="E36" s="28"/>
      <c r="F36" s="28"/>
      <c r="G36" s="28"/>
      <c r="H36" s="28"/>
      <c r="I36" s="2"/>
      <c r="J36" s="2"/>
      <c r="K36" s="2"/>
      <c r="L36" s="2"/>
      <c r="M36" s="2"/>
      <c r="N36" s="2"/>
      <c r="O36" s="2"/>
      <c r="P36" s="2"/>
      <c r="Q36" s="2"/>
      <c r="R36" s="2"/>
      <c r="S36" s="2"/>
    </row>
    <row r="37" spans="1:19" ht="117.75" customHeight="1" x14ac:dyDescent="0.25">
      <c r="A37" s="181" t="s">
        <v>105</v>
      </c>
      <c r="B37" s="182"/>
      <c r="C37" s="182"/>
      <c r="D37" s="182"/>
      <c r="E37" s="182"/>
      <c r="F37" s="182"/>
      <c r="G37" s="182"/>
      <c r="H37" s="182"/>
      <c r="I37" s="182"/>
      <c r="J37" s="2"/>
      <c r="K37" s="2"/>
      <c r="L37" s="2"/>
      <c r="M37" s="2"/>
      <c r="N37" s="162" t="s">
        <v>43</v>
      </c>
      <c r="O37" s="162"/>
      <c r="P37" s="162"/>
      <c r="Q37" s="162"/>
      <c r="R37" s="2"/>
      <c r="S37" s="2"/>
    </row>
    <row r="38" spans="1:19" x14ac:dyDescent="0.25">
      <c r="A38" s="28"/>
      <c r="B38" s="28"/>
      <c r="C38" s="28"/>
      <c r="D38" s="28"/>
      <c r="E38" s="28"/>
      <c r="F38" s="28"/>
      <c r="G38" s="28"/>
      <c r="H38" s="28"/>
      <c r="I38" s="2"/>
      <c r="J38" s="2"/>
      <c r="K38" s="2"/>
      <c r="L38" s="2"/>
      <c r="M38" s="2"/>
      <c r="N38" s="2"/>
      <c r="O38" s="2"/>
      <c r="P38" s="2"/>
      <c r="Q38" s="2"/>
      <c r="R38" s="2"/>
      <c r="S38" s="2"/>
    </row>
    <row r="39" spans="1:19" x14ac:dyDescent="0.25">
      <c r="A39" s="28"/>
      <c r="B39" s="28"/>
      <c r="C39" s="28"/>
      <c r="D39" s="28"/>
      <c r="E39" s="28"/>
      <c r="F39" s="28"/>
      <c r="G39" s="28"/>
      <c r="H39" s="28"/>
      <c r="I39" s="2"/>
      <c r="J39" s="2"/>
      <c r="K39" s="2"/>
      <c r="L39" s="2"/>
      <c r="M39" s="2"/>
      <c r="N39" s="2"/>
      <c r="O39" s="2"/>
      <c r="P39" s="2"/>
      <c r="Q39" s="2"/>
      <c r="R39" s="2"/>
      <c r="S39" s="2"/>
    </row>
    <row r="40" spans="1:19" x14ac:dyDescent="0.25">
      <c r="A40" s="28"/>
      <c r="B40" s="28"/>
      <c r="C40" s="28"/>
      <c r="D40" s="28"/>
      <c r="E40" s="28"/>
      <c r="F40" s="28"/>
      <c r="G40" s="28"/>
      <c r="H40" s="28"/>
      <c r="I40" s="2"/>
      <c r="J40" s="2"/>
      <c r="K40" s="2"/>
      <c r="L40" s="2"/>
      <c r="M40" s="2"/>
      <c r="N40" s="2"/>
      <c r="O40" s="2"/>
      <c r="P40" s="2"/>
      <c r="Q40" s="2"/>
      <c r="R40" s="2"/>
      <c r="S40" s="2"/>
    </row>
    <row r="41" spans="1:19" x14ac:dyDescent="0.25">
      <c r="A41" s="28"/>
      <c r="B41" s="28"/>
      <c r="C41" s="28"/>
      <c r="D41" s="28"/>
      <c r="E41" s="28"/>
      <c r="F41" s="28"/>
      <c r="G41" s="28"/>
      <c r="H41" s="28"/>
      <c r="I41" s="2"/>
      <c r="J41" s="2"/>
      <c r="K41" s="2"/>
      <c r="L41" s="2"/>
      <c r="M41" s="2"/>
      <c r="N41" s="2"/>
      <c r="O41" s="2"/>
      <c r="P41" s="2"/>
      <c r="Q41" s="2"/>
      <c r="R41" s="2"/>
      <c r="S41" s="2"/>
    </row>
    <row r="42" spans="1:19" x14ac:dyDescent="0.25">
      <c r="A42" s="28"/>
      <c r="B42" s="28"/>
      <c r="C42" s="28"/>
      <c r="D42" s="28"/>
      <c r="E42" s="28"/>
      <c r="F42" s="28"/>
      <c r="G42" s="28"/>
      <c r="H42" s="28"/>
      <c r="I42" s="2"/>
      <c r="J42" s="2"/>
      <c r="K42" s="2"/>
      <c r="L42" s="2"/>
      <c r="M42" s="2"/>
      <c r="N42" s="2"/>
      <c r="O42" s="2"/>
      <c r="P42" s="2"/>
      <c r="Q42" s="2"/>
      <c r="R42" s="2"/>
      <c r="S42" s="2"/>
    </row>
    <row r="43" spans="1:19" x14ac:dyDescent="0.25">
      <c r="A43" s="28"/>
      <c r="B43" s="28"/>
      <c r="C43" s="28"/>
      <c r="D43" s="28"/>
      <c r="E43" s="28"/>
      <c r="F43" s="28"/>
      <c r="G43" s="28"/>
      <c r="H43" s="28"/>
      <c r="I43" s="2"/>
      <c r="J43" s="2"/>
      <c r="K43" s="2"/>
      <c r="L43" s="2"/>
      <c r="M43" s="2"/>
      <c r="N43" s="2"/>
      <c r="O43" s="2"/>
      <c r="P43" s="2"/>
      <c r="Q43" s="2"/>
      <c r="R43" s="2"/>
      <c r="S43" s="2"/>
    </row>
    <row r="44" spans="1:19" x14ac:dyDescent="0.25">
      <c r="A44" s="28"/>
      <c r="B44" s="28"/>
      <c r="C44" s="28"/>
      <c r="D44" s="28"/>
      <c r="E44" s="28"/>
      <c r="F44" s="28"/>
      <c r="G44" s="28"/>
      <c r="H44" s="28"/>
      <c r="I44" s="2"/>
      <c r="J44" s="2"/>
      <c r="K44" s="2"/>
      <c r="L44" s="2"/>
      <c r="M44" s="2"/>
      <c r="N44" s="2"/>
      <c r="O44" s="2"/>
      <c r="P44" s="2"/>
      <c r="Q44" s="2"/>
      <c r="R44" s="2"/>
      <c r="S44" s="2"/>
    </row>
    <row r="45" spans="1:19" x14ac:dyDescent="0.25">
      <c r="A45" s="21"/>
      <c r="B45" s="2"/>
      <c r="C45" s="2"/>
      <c r="D45" s="2"/>
      <c r="E45" s="2"/>
      <c r="F45" s="2"/>
      <c r="G45" s="2"/>
      <c r="H45" s="2"/>
      <c r="I45" s="2"/>
      <c r="J45" s="2"/>
      <c r="K45" s="2"/>
      <c r="L45" s="2"/>
      <c r="M45" s="2"/>
      <c r="N45" s="2"/>
      <c r="O45" s="2"/>
      <c r="P45" s="2"/>
      <c r="Q45" s="2"/>
      <c r="R45" s="2"/>
      <c r="S45" s="2"/>
    </row>
    <row r="46" spans="1:19" x14ac:dyDescent="0.25">
      <c r="A46" s="21"/>
      <c r="B46" s="2"/>
      <c r="C46" s="2"/>
      <c r="D46" s="2"/>
      <c r="E46" s="2"/>
      <c r="F46" s="2"/>
      <c r="G46" s="2"/>
      <c r="H46" s="2"/>
      <c r="I46" s="2"/>
      <c r="J46" s="2"/>
      <c r="K46" s="2"/>
      <c r="L46" s="2"/>
      <c r="M46" s="2"/>
      <c r="N46" s="2"/>
      <c r="O46" s="2"/>
      <c r="P46" s="2"/>
      <c r="Q46" s="2"/>
      <c r="R46" s="2"/>
      <c r="S46" s="2"/>
    </row>
    <row r="47" spans="1:19" x14ac:dyDescent="0.25">
      <c r="A47" s="21"/>
      <c r="B47" s="2"/>
      <c r="C47" s="2"/>
      <c r="D47" s="2"/>
      <c r="E47" s="2"/>
      <c r="F47" s="2"/>
      <c r="G47" s="2"/>
      <c r="H47" s="2"/>
      <c r="I47" s="2"/>
      <c r="J47" s="2"/>
      <c r="K47" s="2"/>
      <c r="L47" s="2"/>
      <c r="M47" s="2"/>
      <c r="N47" s="2"/>
      <c r="O47" s="2"/>
      <c r="P47" s="2"/>
      <c r="Q47" s="2"/>
      <c r="R47" s="2"/>
      <c r="S47" s="2"/>
    </row>
    <row r="48" spans="1:19" x14ac:dyDescent="0.25">
      <c r="A48" s="21"/>
      <c r="B48" s="2"/>
      <c r="C48" s="2"/>
      <c r="D48" s="2"/>
      <c r="E48" s="2"/>
      <c r="F48" s="2"/>
      <c r="G48" s="2"/>
      <c r="H48" s="2"/>
      <c r="I48" s="2"/>
      <c r="J48" s="2"/>
      <c r="K48" s="2"/>
      <c r="L48" s="2"/>
      <c r="M48" s="2"/>
      <c r="N48" s="2"/>
      <c r="O48" s="2"/>
      <c r="P48" s="2"/>
      <c r="Q48" s="2"/>
      <c r="R48" s="2"/>
      <c r="S48" s="2"/>
    </row>
    <row r="49" spans="1:19" x14ac:dyDescent="0.25">
      <c r="A49" s="21"/>
      <c r="B49" s="2"/>
      <c r="C49" s="2"/>
      <c r="D49" s="2"/>
      <c r="E49" s="2"/>
      <c r="F49" s="2"/>
      <c r="G49" s="2"/>
      <c r="H49" s="2"/>
      <c r="I49" s="2"/>
      <c r="J49" s="2"/>
      <c r="K49" s="2"/>
      <c r="L49" s="2"/>
      <c r="M49" s="2"/>
      <c r="N49" s="2"/>
      <c r="O49" s="2"/>
      <c r="P49" s="2"/>
      <c r="Q49" s="2"/>
      <c r="R49" s="2"/>
      <c r="S49" s="2"/>
    </row>
    <row r="50" spans="1:19" x14ac:dyDescent="0.25">
      <c r="A50" s="21"/>
      <c r="B50" s="2"/>
      <c r="C50" s="2"/>
      <c r="D50" s="2"/>
      <c r="E50" s="2"/>
      <c r="F50" s="2"/>
      <c r="G50" s="2"/>
      <c r="H50" s="2"/>
      <c r="I50" s="2"/>
      <c r="J50" s="2"/>
      <c r="K50" s="2"/>
      <c r="L50" s="2"/>
      <c r="M50" s="2"/>
      <c r="N50" s="2"/>
      <c r="O50" s="2"/>
      <c r="P50" s="2"/>
      <c r="Q50" s="2"/>
      <c r="R50" s="2"/>
      <c r="S50" s="2"/>
    </row>
    <row r="51" spans="1:19" x14ac:dyDescent="0.25">
      <c r="A51" s="21"/>
      <c r="B51" s="2"/>
      <c r="C51" s="2"/>
      <c r="D51" s="2"/>
      <c r="E51" s="2"/>
      <c r="F51" s="2"/>
      <c r="G51" s="2"/>
      <c r="H51" s="2"/>
      <c r="I51" s="2"/>
      <c r="J51" s="2"/>
      <c r="K51" s="2"/>
      <c r="L51" s="2"/>
      <c r="M51" s="2"/>
      <c r="N51" s="2"/>
      <c r="O51" s="2"/>
      <c r="P51" s="2"/>
      <c r="Q51" s="2"/>
      <c r="R51" s="2"/>
      <c r="S51" s="2"/>
    </row>
    <row r="52" spans="1:19" x14ac:dyDescent="0.25">
      <c r="A52" s="21"/>
      <c r="B52" s="2"/>
      <c r="C52" s="2"/>
      <c r="D52" s="2"/>
      <c r="E52" s="2"/>
      <c r="F52" s="2"/>
      <c r="G52" s="2"/>
      <c r="H52" s="2"/>
      <c r="I52" s="2"/>
      <c r="J52" s="2"/>
      <c r="K52" s="2"/>
      <c r="L52" s="2"/>
      <c r="M52" s="2"/>
      <c r="N52" s="2"/>
      <c r="O52" s="2"/>
      <c r="P52" s="2"/>
      <c r="Q52" s="2"/>
      <c r="R52" s="2"/>
      <c r="S52" s="2"/>
    </row>
    <row r="53" spans="1:19" x14ac:dyDescent="0.25">
      <c r="A53" s="21"/>
      <c r="B53" s="2"/>
      <c r="C53" s="2"/>
      <c r="D53" s="2"/>
      <c r="E53" s="2"/>
      <c r="F53" s="2"/>
      <c r="G53" s="2"/>
      <c r="H53" s="2"/>
      <c r="I53" s="2"/>
      <c r="J53" s="2"/>
      <c r="K53" s="2"/>
      <c r="L53" s="2"/>
      <c r="M53" s="2"/>
      <c r="N53" s="2"/>
      <c r="O53" s="2"/>
      <c r="P53" s="2"/>
      <c r="Q53" s="2"/>
      <c r="R53" s="2"/>
      <c r="S53" s="2"/>
    </row>
    <row r="54" spans="1:19" x14ac:dyDescent="0.25">
      <c r="A54" s="21"/>
      <c r="B54" s="2"/>
      <c r="C54" s="2"/>
      <c r="D54" s="2"/>
      <c r="E54" s="2"/>
      <c r="F54" s="2"/>
      <c r="G54" s="2"/>
      <c r="H54" s="2"/>
      <c r="I54" s="2"/>
      <c r="J54" s="2"/>
      <c r="K54" s="2"/>
      <c r="L54" s="2"/>
      <c r="M54" s="2"/>
      <c r="N54" s="2"/>
      <c r="O54" s="2"/>
      <c r="P54" s="2"/>
      <c r="Q54" s="2"/>
      <c r="R54" s="2"/>
      <c r="S54" s="2"/>
    </row>
    <row r="55" spans="1:19" x14ac:dyDescent="0.25">
      <c r="A55" s="21"/>
      <c r="B55" s="2"/>
      <c r="C55" s="2"/>
      <c r="D55" s="2"/>
      <c r="E55" s="2"/>
      <c r="F55" s="2"/>
      <c r="G55" s="2"/>
      <c r="H55" s="2"/>
      <c r="I55" s="2"/>
      <c r="J55" s="2"/>
      <c r="K55" s="2"/>
      <c r="L55" s="2"/>
      <c r="M55" s="2"/>
      <c r="N55" s="2"/>
      <c r="O55" s="2"/>
      <c r="P55" s="2"/>
      <c r="Q55" s="2"/>
      <c r="R55" s="2"/>
      <c r="S55" s="2"/>
    </row>
    <row r="56" spans="1:19" x14ac:dyDescent="0.25">
      <c r="A56" s="21"/>
      <c r="B56" s="2"/>
      <c r="C56" s="2"/>
      <c r="D56" s="2"/>
      <c r="E56" s="2"/>
      <c r="F56" s="2"/>
      <c r="G56" s="2"/>
      <c r="H56" s="2"/>
      <c r="I56" s="2"/>
      <c r="J56" s="2"/>
      <c r="K56" s="2"/>
      <c r="L56" s="2"/>
      <c r="M56" s="2"/>
      <c r="N56" s="2"/>
      <c r="O56" s="2"/>
      <c r="P56" s="2"/>
      <c r="Q56" s="2"/>
      <c r="R56" s="2"/>
      <c r="S56" s="2"/>
    </row>
    <row r="57" spans="1:19" x14ac:dyDescent="0.25">
      <c r="A57" s="21"/>
      <c r="B57" s="2"/>
      <c r="C57" s="2"/>
      <c r="D57" s="2"/>
      <c r="E57" s="2"/>
      <c r="F57" s="2"/>
      <c r="G57" s="2"/>
      <c r="H57" s="2"/>
      <c r="I57" s="2"/>
      <c r="J57" s="2"/>
      <c r="K57" s="2"/>
      <c r="L57" s="2"/>
      <c r="M57" s="2"/>
      <c r="N57" s="2"/>
      <c r="O57" s="2"/>
      <c r="P57" s="2"/>
      <c r="Q57" s="2"/>
      <c r="R57" s="2"/>
      <c r="S57" s="2"/>
    </row>
    <row r="58" spans="1:19" x14ac:dyDescent="0.25">
      <c r="A58" s="21"/>
      <c r="B58" s="2"/>
      <c r="C58" s="2"/>
      <c r="D58" s="2"/>
      <c r="E58" s="2"/>
      <c r="F58" s="2"/>
      <c r="G58" s="2"/>
      <c r="H58" s="2"/>
      <c r="I58" s="2"/>
      <c r="J58" s="2"/>
      <c r="K58" s="2"/>
      <c r="L58" s="2"/>
      <c r="M58" s="2"/>
      <c r="N58" s="2"/>
      <c r="O58" s="2"/>
      <c r="P58" s="2"/>
      <c r="Q58" s="2"/>
      <c r="R58" s="2"/>
      <c r="S58" s="2"/>
    </row>
    <row r="59" spans="1:19" x14ac:dyDescent="0.25">
      <c r="A59" s="21"/>
      <c r="B59" s="2"/>
      <c r="C59" s="2"/>
      <c r="D59" s="2"/>
      <c r="E59" s="2"/>
      <c r="F59" s="2"/>
      <c r="G59" s="2"/>
      <c r="H59" s="2"/>
      <c r="I59" s="2"/>
      <c r="J59" s="2"/>
      <c r="K59" s="2"/>
      <c r="L59" s="2"/>
      <c r="M59" s="2"/>
      <c r="N59" s="2"/>
      <c r="O59" s="2"/>
      <c r="P59" s="2"/>
      <c r="Q59" s="2"/>
      <c r="R59" s="2"/>
      <c r="S59" s="2"/>
    </row>
    <row r="60" spans="1:19" x14ac:dyDescent="0.25">
      <c r="A60" s="21"/>
      <c r="B60" s="2"/>
      <c r="C60" s="2"/>
      <c r="D60" s="2"/>
      <c r="E60" s="2"/>
      <c r="F60" s="2"/>
      <c r="G60" s="2"/>
      <c r="H60" s="2"/>
      <c r="I60" s="2"/>
      <c r="J60" s="2"/>
      <c r="K60" s="2"/>
      <c r="L60" s="2"/>
      <c r="M60" s="2"/>
      <c r="N60" s="2"/>
      <c r="O60" s="2"/>
      <c r="P60" s="2"/>
      <c r="Q60" s="2"/>
      <c r="R60" s="2"/>
      <c r="S60" s="2"/>
    </row>
    <row r="61" spans="1:19" x14ac:dyDescent="0.25">
      <c r="A61" s="21"/>
      <c r="B61" s="2"/>
      <c r="C61" s="2"/>
      <c r="D61" s="2"/>
      <c r="E61" s="2"/>
      <c r="F61" s="2"/>
      <c r="G61" s="2"/>
      <c r="H61" s="2"/>
      <c r="I61" s="2"/>
      <c r="J61" s="2"/>
      <c r="K61" s="2"/>
      <c r="L61" s="2"/>
      <c r="M61" s="2"/>
      <c r="N61" s="2"/>
      <c r="O61" s="2"/>
      <c r="P61" s="2"/>
      <c r="Q61" s="2"/>
      <c r="R61" s="2"/>
      <c r="S61" s="2"/>
    </row>
    <row r="62" spans="1:19" x14ac:dyDescent="0.25">
      <c r="A62" s="21"/>
      <c r="B62" s="2"/>
      <c r="C62" s="2"/>
      <c r="D62" s="2"/>
      <c r="E62" s="2"/>
      <c r="F62" s="2"/>
      <c r="G62" s="2"/>
      <c r="H62" s="2"/>
      <c r="I62" s="2"/>
      <c r="J62" s="2"/>
      <c r="K62" s="2"/>
      <c r="L62" s="2"/>
      <c r="M62" s="2"/>
      <c r="N62" s="2"/>
      <c r="O62" s="2"/>
      <c r="P62" s="2"/>
      <c r="Q62" s="2"/>
      <c r="R62" s="2"/>
      <c r="S62" s="2"/>
    </row>
    <row r="63" spans="1:19" x14ac:dyDescent="0.25">
      <c r="A63" s="21"/>
      <c r="B63" s="2"/>
      <c r="C63" s="2"/>
      <c r="D63" s="2"/>
      <c r="E63" s="2"/>
      <c r="F63" s="2"/>
      <c r="G63" s="2"/>
      <c r="H63" s="2"/>
      <c r="I63" s="2"/>
      <c r="J63" s="2"/>
      <c r="K63" s="2"/>
      <c r="L63" s="2"/>
      <c r="M63" s="2"/>
      <c r="N63" s="2"/>
      <c r="O63" s="2"/>
      <c r="P63" s="2"/>
      <c r="Q63" s="2"/>
      <c r="R63" s="2"/>
      <c r="S63" s="2"/>
    </row>
    <row r="64" spans="1:19" x14ac:dyDescent="0.25">
      <c r="A64" s="21"/>
      <c r="B64" s="2"/>
      <c r="C64" s="2"/>
      <c r="D64" s="2"/>
      <c r="E64" s="2"/>
      <c r="F64" s="2"/>
      <c r="G64" s="2"/>
      <c r="H64" s="2"/>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sheetData>
  <mergeCells count="11">
    <mergeCell ref="B32:D32"/>
    <mergeCell ref="O32:Q32"/>
    <mergeCell ref="A37:I37"/>
    <mergeCell ref="N37:Q37"/>
    <mergeCell ref="A1:F1"/>
    <mergeCell ref="G1:H1"/>
    <mergeCell ref="A6:I6"/>
    <mergeCell ref="N6:Q7"/>
    <mergeCell ref="A7:A9"/>
    <mergeCell ref="B7:D8"/>
    <mergeCell ref="O8:Q8"/>
  </mergeCells>
  <conditionalFormatting sqref="C10:C30">
    <cfRule type="cellIs" dxfId="17" priority="9" operator="lessThan">
      <formula>0</formula>
    </cfRule>
    <cfRule type="cellIs" dxfId="16" priority="10" operator="greaterThan">
      <formula>0</formula>
    </cfRule>
  </conditionalFormatting>
  <conditionalFormatting sqref="P10:Q30">
    <cfRule type="cellIs" dxfId="15" priority="7" operator="lessThan">
      <formula>0</formula>
    </cfRule>
    <cfRule type="cellIs" dxfId="14" priority="8" operator="greaterThan">
      <formula>0</formula>
    </cfRule>
  </conditionalFormatting>
  <conditionalFormatting sqref="B10:B30">
    <cfRule type="colorScale" priority="6">
      <colorScale>
        <cfvo type="num" val="-100"/>
        <cfvo type="num" val="0"/>
        <cfvo type="num" val="100"/>
        <color rgb="FFF8696B"/>
        <color rgb="FFFCFCFF"/>
        <color rgb="FF5A8AC6"/>
      </colorScale>
    </cfRule>
  </conditionalFormatting>
  <conditionalFormatting sqref="O10:O30">
    <cfRule type="colorScale" priority="5">
      <colorScale>
        <cfvo type="num" val="-100"/>
        <cfvo type="num" val="0"/>
        <cfvo type="num" val="100"/>
        <color rgb="FFF8696B"/>
        <color rgb="FFFCFCFF"/>
        <color rgb="FF5A8AC6"/>
      </colorScale>
    </cfRule>
  </conditionalFormatting>
  <conditionalFormatting sqref="F3">
    <cfRule type="cellIs" dxfId="13" priority="3" operator="lessThan">
      <formula>0.55</formula>
    </cfRule>
    <cfRule type="cellIs" dxfId="12" priority="4" operator="greaterThan">
      <formula>0.6</formula>
    </cfRule>
  </conditionalFormatting>
  <conditionalFormatting sqref="D10:D30">
    <cfRule type="cellIs" dxfId="11" priority="1" operator="lessThan">
      <formula>0</formula>
    </cfRule>
    <cfRule type="cellIs" dxfId="10" priority="2" operator="greaterThan">
      <formula>0</formula>
    </cfRule>
  </conditionalFormatting>
  <pageMargins left="0.70866141732283472" right="0.70866141732283472" top="0.59055118110236227" bottom="0.39370078740157483" header="0.31496062992125984" footer="0.31496062992125984"/>
  <pageSetup paperSize="9" scale="74" fitToHeight="0" orientation="portrait" r:id="rId1"/>
  <rowBreaks count="2" manualBreakCount="2">
    <brk id="35" max="10" man="1"/>
    <brk id="40" max="10" man="1"/>
  </rowBreak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FE92F-CE3B-4F54-A911-95A33A8209AD}">
  <sheetPr codeName="Tabelle7"/>
  <dimension ref="A1:H51"/>
  <sheetViews>
    <sheetView view="pageLayout" topLeftCell="A28" zoomScaleNormal="100" workbookViewId="0">
      <selection activeCell="Y1" sqref="Y1"/>
    </sheetView>
  </sheetViews>
  <sheetFormatPr baseColWidth="10" defaultRowHeight="15" x14ac:dyDescent="0.25"/>
  <sheetData>
    <row r="1" spans="1:8" ht="15.75" x14ac:dyDescent="0.25">
      <c r="A1" s="14" t="s">
        <v>391</v>
      </c>
      <c r="B1" s="10"/>
      <c r="C1" s="10"/>
      <c r="D1" s="10"/>
      <c r="E1" s="10"/>
      <c r="F1" s="10"/>
      <c r="G1" s="10"/>
      <c r="H1" s="10"/>
    </row>
    <row r="2" spans="1:8" ht="15.75" x14ac:dyDescent="0.25">
      <c r="A2" s="10"/>
      <c r="B2" s="10"/>
      <c r="C2" s="10"/>
      <c r="D2" s="10"/>
      <c r="E2" s="10"/>
      <c r="F2" s="10"/>
      <c r="G2" s="10"/>
      <c r="H2" s="10"/>
    </row>
    <row r="3" spans="1:8" ht="15.75" x14ac:dyDescent="0.25">
      <c r="A3" s="142" t="s">
        <v>339</v>
      </c>
      <c r="B3" s="10"/>
      <c r="C3" s="10"/>
      <c r="D3" s="10"/>
      <c r="E3" s="10"/>
      <c r="F3" s="10"/>
      <c r="G3" s="10"/>
      <c r="H3" s="10"/>
    </row>
    <row r="4" spans="1:8" ht="15.75" x14ac:dyDescent="0.25">
      <c r="A4" s="14" t="s">
        <v>394</v>
      </c>
      <c r="B4" s="10"/>
      <c r="C4" s="10"/>
      <c r="D4" s="10"/>
      <c r="E4" s="10" t="s">
        <v>390</v>
      </c>
      <c r="F4" s="10"/>
      <c r="G4" s="10"/>
      <c r="H4" s="10"/>
    </row>
    <row r="5" spans="1:8" ht="15.75" x14ac:dyDescent="0.25">
      <c r="A5" s="10"/>
      <c r="B5" s="10"/>
      <c r="C5" s="10"/>
      <c r="D5" s="10"/>
      <c r="E5" s="10"/>
      <c r="F5" s="10"/>
      <c r="G5" s="10"/>
      <c r="H5" s="10"/>
    </row>
    <row r="6" spans="1:8" ht="15.75" x14ac:dyDescent="0.25">
      <c r="A6" s="10"/>
      <c r="B6" s="10"/>
      <c r="C6" s="10"/>
      <c r="D6" s="10"/>
      <c r="E6" s="10"/>
      <c r="F6" s="10"/>
      <c r="G6" s="10"/>
      <c r="H6" s="10"/>
    </row>
    <row r="7" spans="1:8" ht="15.75" x14ac:dyDescent="0.25">
      <c r="A7" s="10"/>
      <c r="B7" s="10"/>
      <c r="C7" s="10"/>
      <c r="D7" s="10"/>
      <c r="E7" s="10"/>
      <c r="F7" s="10"/>
      <c r="G7" s="10"/>
      <c r="H7" s="10"/>
    </row>
    <row r="8" spans="1:8" ht="15.75" x14ac:dyDescent="0.25">
      <c r="A8" s="10"/>
      <c r="B8" s="10"/>
      <c r="C8" s="10"/>
      <c r="D8" s="10"/>
      <c r="E8" s="10"/>
      <c r="F8" s="10"/>
      <c r="G8" s="10"/>
      <c r="H8" s="10"/>
    </row>
    <row r="9" spans="1:8" ht="15.75" x14ac:dyDescent="0.25">
      <c r="A9" s="10"/>
      <c r="B9" s="10"/>
      <c r="C9" s="10"/>
      <c r="D9" s="10"/>
      <c r="E9" s="10"/>
      <c r="F9" s="10"/>
      <c r="G9" s="10"/>
      <c r="H9" s="10"/>
    </row>
    <row r="10" spans="1:8" ht="15.75" x14ac:dyDescent="0.25">
      <c r="A10" s="14" t="s">
        <v>347</v>
      </c>
      <c r="B10" s="10"/>
      <c r="C10" s="10"/>
      <c r="D10" s="10"/>
      <c r="E10" s="10" t="s">
        <v>390</v>
      </c>
      <c r="F10" s="10"/>
      <c r="G10" s="10"/>
      <c r="H10" s="10"/>
    </row>
    <row r="11" spans="1:8" ht="15.75" x14ac:dyDescent="0.25">
      <c r="A11" s="14"/>
      <c r="B11" s="10"/>
      <c r="C11" s="10"/>
      <c r="D11" s="10"/>
      <c r="E11" s="10"/>
      <c r="F11" s="10"/>
      <c r="G11" s="10"/>
      <c r="H11" s="10"/>
    </row>
    <row r="12" spans="1:8" ht="15.75" x14ac:dyDescent="0.25">
      <c r="A12" s="10"/>
      <c r="B12" s="10"/>
      <c r="C12" s="10"/>
      <c r="D12" s="10"/>
      <c r="E12" s="10"/>
      <c r="F12" s="10"/>
      <c r="G12" s="10"/>
      <c r="H12" s="10"/>
    </row>
    <row r="13" spans="1:8" ht="15.75" x14ac:dyDescent="0.25">
      <c r="A13" s="10"/>
      <c r="B13" s="10"/>
      <c r="C13" s="10"/>
      <c r="D13" s="10"/>
      <c r="E13" s="10"/>
      <c r="F13" s="10"/>
      <c r="G13" s="10"/>
      <c r="H13" s="10"/>
    </row>
    <row r="14" spans="1:8" ht="15.75" x14ac:dyDescent="0.25">
      <c r="A14" s="10"/>
      <c r="B14" s="10"/>
      <c r="C14" s="10"/>
      <c r="D14" s="10"/>
      <c r="E14" s="10"/>
      <c r="F14" s="10"/>
      <c r="G14" s="10"/>
      <c r="H14" s="10"/>
    </row>
    <row r="15" spans="1:8" ht="15.75" x14ac:dyDescent="0.25">
      <c r="A15" s="10" t="s">
        <v>352</v>
      </c>
      <c r="B15" s="10"/>
      <c r="C15" s="10"/>
      <c r="D15" s="10"/>
      <c r="E15" s="10"/>
      <c r="F15" s="10"/>
      <c r="G15" s="10"/>
      <c r="H15" s="10"/>
    </row>
    <row r="16" spans="1:8" ht="15.75" x14ac:dyDescent="0.25">
      <c r="A16" s="10"/>
      <c r="B16" s="10"/>
      <c r="C16" s="10"/>
      <c r="D16" s="10"/>
      <c r="E16" s="10"/>
      <c r="F16" s="10"/>
      <c r="G16" s="10"/>
      <c r="H16" s="10"/>
    </row>
    <row r="17" spans="1:8" ht="15.75" x14ac:dyDescent="0.25">
      <c r="A17" s="10"/>
      <c r="B17" s="10"/>
      <c r="C17" s="10"/>
      <c r="D17" s="10"/>
      <c r="E17" s="10"/>
      <c r="F17" s="10"/>
      <c r="G17" s="10"/>
      <c r="H17" s="10"/>
    </row>
    <row r="18" spans="1:8" ht="15.75" x14ac:dyDescent="0.25">
      <c r="A18" s="14" t="s">
        <v>353</v>
      </c>
      <c r="B18" s="10"/>
      <c r="C18" s="10"/>
      <c r="D18" s="10"/>
      <c r="E18" s="10"/>
      <c r="F18" s="10"/>
      <c r="G18" s="10"/>
      <c r="H18" s="10"/>
    </row>
    <row r="19" spans="1:8" ht="15.75" x14ac:dyDescent="0.25">
      <c r="A19" s="10"/>
      <c r="B19" s="10"/>
      <c r="C19" s="10"/>
      <c r="D19" s="10"/>
      <c r="E19" s="10"/>
      <c r="F19" s="10"/>
      <c r="G19" s="10"/>
      <c r="H19" s="10"/>
    </row>
    <row r="20" spans="1:8" ht="15.75" x14ac:dyDescent="0.25">
      <c r="A20" s="142" t="s">
        <v>354</v>
      </c>
      <c r="B20" s="10"/>
      <c r="C20" s="10"/>
      <c r="D20" s="10"/>
      <c r="E20" s="10"/>
      <c r="F20" s="10"/>
      <c r="G20" s="10"/>
      <c r="H20" s="10"/>
    </row>
    <row r="21" spans="1:8" ht="15.75" x14ac:dyDescent="0.25">
      <c r="A21" s="142" t="s">
        <v>355</v>
      </c>
      <c r="B21" s="10"/>
      <c r="C21" s="10"/>
      <c r="D21" s="10"/>
      <c r="E21" s="10" t="s">
        <v>356</v>
      </c>
      <c r="F21" s="10"/>
      <c r="G21" s="10"/>
      <c r="H21" s="10"/>
    </row>
    <row r="22" spans="1:8" ht="15.75" x14ac:dyDescent="0.25">
      <c r="A22" s="142" t="s">
        <v>357</v>
      </c>
      <c r="B22" s="10"/>
      <c r="C22" s="10"/>
      <c r="D22" s="10"/>
      <c r="E22" s="10"/>
      <c r="F22" s="10"/>
      <c r="G22" s="10"/>
      <c r="H22" s="10"/>
    </row>
    <row r="23" spans="1:8" ht="15.75" x14ac:dyDescent="0.25">
      <c r="A23" s="142" t="s">
        <v>358</v>
      </c>
      <c r="B23" s="10"/>
      <c r="C23" s="10"/>
      <c r="D23" s="10"/>
      <c r="E23" s="10"/>
      <c r="F23" s="10"/>
      <c r="G23" s="10"/>
      <c r="H23" s="10"/>
    </row>
    <row r="24" spans="1:8" ht="15.75" x14ac:dyDescent="0.25">
      <c r="A24" s="10"/>
      <c r="B24" s="10"/>
      <c r="C24" s="10"/>
      <c r="D24" s="10"/>
      <c r="E24" s="10"/>
      <c r="F24" s="10"/>
      <c r="G24" s="10"/>
      <c r="H24" s="10"/>
    </row>
    <row r="25" spans="1:8" ht="15.75" x14ac:dyDescent="0.25">
      <c r="A25" s="10"/>
      <c r="B25" s="10"/>
      <c r="C25" s="10"/>
      <c r="D25" s="10"/>
      <c r="E25" s="10"/>
      <c r="F25" s="10"/>
      <c r="G25" s="10"/>
      <c r="H25" s="10"/>
    </row>
    <row r="26" spans="1:8" x14ac:dyDescent="0.25">
      <c r="A26" s="138" t="s">
        <v>359</v>
      </c>
    </row>
    <row r="31" spans="1:8" x14ac:dyDescent="0.25">
      <c r="A31" s="195" t="s">
        <v>433</v>
      </c>
      <c r="B31" s="195"/>
      <c r="C31" s="195"/>
      <c r="D31" s="195"/>
      <c r="E31" s="195"/>
      <c r="F31" s="195"/>
      <c r="G31" s="195"/>
      <c r="H31" s="195"/>
    </row>
    <row r="32" spans="1:8" x14ac:dyDescent="0.25">
      <c r="A32" s="195"/>
      <c r="B32" s="195"/>
      <c r="C32" s="195"/>
      <c r="D32" s="195"/>
      <c r="E32" s="195"/>
      <c r="F32" s="195"/>
      <c r="G32" s="195"/>
      <c r="H32" s="195"/>
    </row>
    <row r="51" spans="1:8" x14ac:dyDescent="0.25">
      <c r="A51" s="196" t="s">
        <v>787</v>
      </c>
      <c r="B51" s="196"/>
      <c r="C51" s="196"/>
      <c r="D51" s="196"/>
      <c r="E51" s="196"/>
      <c r="F51" s="196"/>
      <c r="G51" s="196"/>
      <c r="H51" s="196"/>
    </row>
  </sheetData>
  <mergeCells count="2">
    <mergeCell ref="A31:H32"/>
    <mergeCell ref="A51:H51"/>
  </mergeCells>
  <pageMargins left="0.7" right="0.7" top="0.78740157499999996" bottom="0.78740157499999996" header="0.3" footer="0.3"/>
  <pageSetup paperSize="9" scale="94"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9A86D-45E7-4120-8BDE-476ABF3C9742}">
  <sheetPr codeName="Tabelle26">
    <pageSetUpPr fitToPage="1"/>
  </sheetPr>
  <dimension ref="A1:V200"/>
  <sheetViews>
    <sheetView view="pageBreakPreview" zoomScale="60" zoomScaleNormal="70" workbookViewId="0">
      <selection activeCell="Y1" sqref="Y1"/>
    </sheetView>
  </sheetViews>
  <sheetFormatPr baseColWidth="10" defaultRowHeight="15" x14ac:dyDescent="0.25"/>
  <cols>
    <col min="1" max="1" width="11.42578125" style="19"/>
    <col min="2" max="2" width="13.85546875" customWidth="1"/>
    <col min="3" max="3" width="15" customWidth="1"/>
    <col min="4" max="4" width="16" customWidth="1"/>
    <col min="7" max="7" width="12.7109375" customWidth="1"/>
    <col min="8" max="8" width="13.7109375" customWidth="1"/>
    <col min="14" max="14" width="12.42578125" customWidth="1"/>
    <col min="15" max="15" width="15.28515625" customWidth="1"/>
    <col min="16" max="16" width="16" customWidth="1"/>
    <col min="17" max="17" width="17.140625" customWidth="1"/>
  </cols>
  <sheetData>
    <row r="1" spans="1:22" ht="65.25" customHeight="1" x14ac:dyDescent="0.25">
      <c r="A1" s="198" t="s">
        <v>325</v>
      </c>
      <c r="B1" s="198"/>
      <c r="C1" s="198"/>
      <c r="D1" s="198"/>
      <c r="E1" s="198"/>
      <c r="F1" s="198"/>
      <c r="G1" s="198"/>
      <c r="H1" s="198"/>
      <c r="I1" s="198"/>
      <c r="J1" s="198"/>
      <c r="K1" s="198"/>
    </row>
    <row r="2" spans="1:22" ht="15" customHeight="1" x14ac:dyDescent="0.25">
      <c r="A2" s="198"/>
      <c r="B2" s="198"/>
      <c r="C2" s="198"/>
      <c r="D2" s="198"/>
      <c r="E2" s="198"/>
      <c r="F2" s="198"/>
      <c r="G2" s="198"/>
      <c r="H2" s="198"/>
      <c r="I2" s="198"/>
      <c r="J2" s="198"/>
      <c r="K2" s="198"/>
    </row>
    <row r="3" spans="1:22" ht="18.75" customHeight="1" x14ac:dyDescent="0.25">
      <c r="A3" s="198"/>
      <c r="B3" s="198"/>
      <c r="C3" s="198"/>
      <c r="D3" s="198"/>
      <c r="E3" s="198"/>
      <c r="F3" s="198"/>
      <c r="G3" s="198"/>
      <c r="H3" s="198"/>
      <c r="I3" s="198"/>
      <c r="J3" s="198"/>
      <c r="K3" s="198"/>
    </row>
    <row r="4" spans="1:22" ht="15" customHeight="1" x14ac:dyDescent="0.25">
      <c r="A4" s="198"/>
      <c r="B4" s="198"/>
      <c r="C4" s="198"/>
      <c r="D4" s="198"/>
      <c r="E4" s="198"/>
      <c r="F4" s="198"/>
      <c r="G4" s="198"/>
      <c r="H4" s="198"/>
      <c r="I4" s="198"/>
      <c r="J4" s="198"/>
      <c r="K4" s="198"/>
      <c r="L4" s="2"/>
      <c r="M4" s="2"/>
      <c r="N4" s="2"/>
      <c r="O4" s="2"/>
      <c r="P4" s="2"/>
      <c r="Q4" s="2"/>
      <c r="R4" s="2"/>
      <c r="S4" s="2"/>
    </row>
    <row r="5" spans="1:22" ht="5.25" customHeight="1" x14ac:dyDescent="0.25">
      <c r="A5" s="198"/>
      <c r="B5" s="198"/>
      <c r="C5" s="198"/>
      <c r="D5" s="198"/>
      <c r="E5" s="198"/>
      <c r="F5" s="198"/>
      <c r="G5" s="198"/>
      <c r="H5" s="198"/>
      <c r="I5" s="198"/>
      <c r="J5" s="198"/>
      <c r="K5" s="198"/>
      <c r="L5" s="2"/>
      <c r="M5" s="2"/>
      <c r="N5" s="2"/>
      <c r="O5" s="2"/>
      <c r="P5" s="2"/>
      <c r="Q5" s="2"/>
      <c r="R5" s="2"/>
      <c r="S5" s="2"/>
    </row>
    <row r="6" spans="1:22" ht="50.25" customHeight="1" x14ac:dyDescent="0.25">
      <c r="A6" s="198"/>
      <c r="B6" s="198"/>
      <c r="C6" s="198"/>
      <c r="D6" s="198"/>
      <c r="E6" s="198"/>
      <c r="F6" s="198"/>
      <c r="G6" s="198"/>
      <c r="H6" s="198"/>
      <c r="I6" s="198"/>
      <c r="J6" s="198"/>
      <c r="K6" s="198"/>
      <c r="L6" s="2"/>
      <c r="M6" s="2"/>
      <c r="N6" s="180"/>
      <c r="O6" s="180"/>
      <c r="P6" s="180"/>
      <c r="Q6" s="180"/>
      <c r="R6" s="2"/>
      <c r="S6" s="2"/>
    </row>
    <row r="7" spans="1:22" ht="32.25" customHeight="1" thickBot="1" x14ac:dyDescent="0.55000000000000004">
      <c r="A7" s="198"/>
      <c r="B7" s="198"/>
      <c r="C7" s="198"/>
      <c r="D7" s="198"/>
      <c r="E7" s="198"/>
      <c r="F7" s="198"/>
      <c r="G7" s="198"/>
      <c r="H7" s="198"/>
      <c r="I7" s="198"/>
      <c r="J7" s="198"/>
      <c r="K7" s="198"/>
      <c r="L7" s="2"/>
      <c r="M7" s="2"/>
      <c r="N7" s="180"/>
      <c r="O7" s="180"/>
      <c r="P7" s="180"/>
      <c r="Q7" s="180"/>
      <c r="R7" s="51"/>
      <c r="S7" s="51"/>
      <c r="T7" s="50"/>
      <c r="U7" s="50"/>
      <c r="V7" s="50"/>
    </row>
    <row r="8" spans="1:22" ht="21.75" customHeight="1" thickBot="1" x14ac:dyDescent="0.4">
      <c r="A8" s="198"/>
      <c r="B8" s="198"/>
      <c r="C8" s="198"/>
      <c r="D8" s="198"/>
      <c r="E8" s="198"/>
      <c r="F8" s="198"/>
      <c r="G8" s="198"/>
      <c r="H8" s="198"/>
      <c r="I8" s="198"/>
      <c r="J8" s="198"/>
      <c r="K8" s="198"/>
      <c r="L8" s="2"/>
      <c r="M8" s="2"/>
      <c r="N8" s="48"/>
      <c r="O8" s="166"/>
      <c r="P8" s="167"/>
      <c r="Q8" s="168"/>
      <c r="R8" s="2"/>
      <c r="S8" s="2"/>
    </row>
    <row r="9" spans="1:22" ht="19.5" customHeight="1" thickBot="1" x14ac:dyDescent="0.35">
      <c r="A9" s="198"/>
      <c r="B9" s="198"/>
      <c r="C9" s="198"/>
      <c r="D9" s="198"/>
      <c r="E9" s="198"/>
      <c r="F9" s="198"/>
      <c r="G9" s="198"/>
      <c r="H9" s="198"/>
      <c r="I9" s="198"/>
      <c r="J9" s="198"/>
      <c r="K9" s="198"/>
      <c r="L9" s="2"/>
      <c r="M9" s="2"/>
      <c r="N9" s="49"/>
      <c r="O9" s="24"/>
      <c r="P9" s="23"/>
      <c r="Q9" s="23"/>
      <c r="R9" s="2"/>
      <c r="S9" s="2"/>
    </row>
    <row r="10" spans="1:22" ht="18.75" customHeight="1" x14ac:dyDescent="0.3">
      <c r="A10" s="198"/>
      <c r="B10" s="198"/>
      <c r="C10" s="198"/>
      <c r="D10" s="198"/>
      <c r="E10" s="198"/>
      <c r="F10" s="198"/>
      <c r="G10" s="198"/>
      <c r="H10" s="198"/>
      <c r="I10" s="198"/>
      <c r="J10" s="198"/>
      <c r="K10" s="198"/>
      <c r="L10" s="2"/>
      <c r="M10" s="2"/>
      <c r="N10" s="31"/>
      <c r="O10" s="35"/>
      <c r="P10" s="36"/>
      <c r="Q10" s="37"/>
      <c r="R10" s="2"/>
      <c r="S10" s="2"/>
      <c r="T10" s="25"/>
    </row>
    <row r="11" spans="1:22" ht="18.75" customHeight="1" x14ac:dyDescent="0.3">
      <c r="A11" s="198"/>
      <c r="B11" s="198"/>
      <c r="C11" s="198"/>
      <c r="D11" s="198"/>
      <c r="E11" s="198"/>
      <c r="F11" s="198"/>
      <c r="G11" s="198"/>
      <c r="H11" s="198"/>
      <c r="I11" s="198"/>
      <c r="J11" s="198"/>
      <c r="K11" s="198"/>
      <c r="L11" s="2"/>
      <c r="M11" s="2"/>
      <c r="N11" s="31"/>
      <c r="O11" s="35"/>
      <c r="P11" s="36"/>
      <c r="Q11" s="37"/>
      <c r="R11" s="2"/>
      <c r="S11" s="2"/>
      <c r="T11" s="25"/>
    </row>
    <row r="12" spans="1:22" ht="18.75" customHeight="1" x14ac:dyDescent="0.3">
      <c r="A12" s="198"/>
      <c r="B12" s="198"/>
      <c r="C12" s="198"/>
      <c r="D12" s="198"/>
      <c r="E12" s="198"/>
      <c r="F12" s="198"/>
      <c r="G12" s="198"/>
      <c r="H12" s="198"/>
      <c r="I12" s="198"/>
      <c r="J12" s="198"/>
      <c r="K12" s="198"/>
      <c r="L12" s="2"/>
      <c r="M12" s="2"/>
      <c r="N12" s="31"/>
      <c r="O12" s="35"/>
      <c r="P12" s="36"/>
      <c r="Q12" s="37"/>
      <c r="R12" s="2"/>
      <c r="S12" s="2"/>
      <c r="T12" s="25"/>
    </row>
    <row r="13" spans="1:22" ht="18.75" customHeight="1" x14ac:dyDescent="0.3">
      <c r="A13" s="198"/>
      <c r="B13" s="198"/>
      <c r="C13" s="198"/>
      <c r="D13" s="198"/>
      <c r="E13" s="198"/>
      <c r="F13" s="198"/>
      <c r="G13" s="198"/>
      <c r="H13" s="198"/>
      <c r="I13" s="198"/>
      <c r="J13" s="198"/>
      <c r="K13" s="198"/>
      <c r="L13" s="2"/>
      <c r="M13" s="2"/>
      <c r="N13" s="31"/>
      <c r="O13" s="35"/>
      <c r="P13" s="36"/>
      <c r="Q13" s="37"/>
      <c r="R13" s="2"/>
      <c r="S13" s="2"/>
      <c r="T13" s="25"/>
    </row>
    <row r="14" spans="1:22" ht="18.75" customHeight="1" x14ac:dyDescent="0.3">
      <c r="A14" s="198"/>
      <c r="B14" s="198"/>
      <c r="C14" s="198"/>
      <c r="D14" s="198"/>
      <c r="E14" s="198"/>
      <c r="F14" s="198"/>
      <c r="G14" s="198"/>
      <c r="H14" s="198"/>
      <c r="I14" s="198"/>
      <c r="J14" s="198"/>
      <c r="K14" s="198"/>
      <c r="L14" s="2"/>
      <c r="M14" s="2"/>
      <c r="N14" s="31"/>
      <c r="O14" s="35"/>
      <c r="P14" s="36"/>
      <c r="Q14" s="37"/>
      <c r="R14" s="2"/>
      <c r="S14" s="2"/>
      <c r="T14" s="25"/>
    </row>
    <row r="15" spans="1:22" ht="18.75" customHeight="1" x14ac:dyDescent="0.3">
      <c r="A15" s="198"/>
      <c r="B15" s="198"/>
      <c r="C15" s="198"/>
      <c r="D15" s="198"/>
      <c r="E15" s="198"/>
      <c r="F15" s="198"/>
      <c r="G15" s="198"/>
      <c r="H15" s="198"/>
      <c r="I15" s="198"/>
      <c r="J15" s="198"/>
      <c r="K15" s="198"/>
      <c r="L15" s="2"/>
      <c r="M15" s="2"/>
      <c r="N15" s="31"/>
      <c r="O15" s="35"/>
      <c r="P15" s="36"/>
      <c r="Q15" s="37"/>
      <c r="R15" s="2"/>
      <c r="S15" s="2"/>
      <c r="T15" s="25"/>
    </row>
    <row r="16" spans="1:22" ht="18.75" customHeight="1" x14ac:dyDescent="0.3">
      <c r="A16" s="198"/>
      <c r="B16" s="198"/>
      <c r="C16" s="198"/>
      <c r="D16" s="198"/>
      <c r="E16" s="198"/>
      <c r="F16" s="198"/>
      <c r="G16" s="198"/>
      <c r="H16" s="198"/>
      <c r="I16" s="198"/>
      <c r="J16" s="198"/>
      <c r="K16" s="198"/>
      <c r="L16" s="2"/>
      <c r="M16" s="2"/>
      <c r="N16" s="31"/>
      <c r="O16" s="35"/>
      <c r="P16" s="36"/>
      <c r="Q16" s="37"/>
      <c r="R16" s="2"/>
      <c r="S16" s="2"/>
      <c r="T16" s="25"/>
    </row>
    <row r="17" spans="1:20" ht="18.75" customHeight="1" x14ac:dyDescent="0.3">
      <c r="A17" s="198"/>
      <c r="B17" s="198"/>
      <c r="C17" s="198"/>
      <c r="D17" s="198"/>
      <c r="E17" s="198"/>
      <c r="F17" s="198"/>
      <c r="G17" s="198"/>
      <c r="H17" s="198"/>
      <c r="I17" s="198"/>
      <c r="J17" s="198"/>
      <c r="K17" s="198"/>
      <c r="L17" s="2"/>
      <c r="M17" s="2"/>
      <c r="N17" s="31"/>
      <c r="O17" s="35"/>
      <c r="P17" s="36"/>
      <c r="Q17" s="37"/>
      <c r="R17" s="2"/>
      <c r="S17" s="2"/>
      <c r="T17" s="25"/>
    </row>
    <row r="18" spans="1:20" ht="18.75" customHeight="1" x14ac:dyDescent="0.3">
      <c r="A18" s="198"/>
      <c r="B18" s="198"/>
      <c r="C18" s="198"/>
      <c r="D18" s="198"/>
      <c r="E18" s="198"/>
      <c r="F18" s="198"/>
      <c r="G18" s="198"/>
      <c r="H18" s="198"/>
      <c r="I18" s="198"/>
      <c r="J18" s="198"/>
      <c r="K18" s="198"/>
      <c r="L18" s="2"/>
      <c r="M18" s="2"/>
      <c r="N18" s="31"/>
      <c r="O18" s="35"/>
      <c r="P18" s="36"/>
      <c r="Q18" s="37"/>
      <c r="R18" s="2"/>
      <c r="S18" s="2"/>
      <c r="T18" s="25"/>
    </row>
    <row r="19" spans="1:20" ht="18.75" customHeight="1" x14ac:dyDescent="0.3">
      <c r="A19" s="198"/>
      <c r="B19" s="198"/>
      <c r="C19" s="198"/>
      <c r="D19" s="198"/>
      <c r="E19" s="198"/>
      <c r="F19" s="198"/>
      <c r="G19" s="198"/>
      <c r="H19" s="198"/>
      <c r="I19" s="198"/>
      <c r="J19" s="198"/>
      <c r="K19" s="198"/>
      <c r="L19" s="2"/>
      <c r="M19" s="2"/>
      <c r="N19" s="31"/>
      <c r="O19" s="35"/>
      <c r="P19" s="36"/>
      <c r="Q19" s="37"/>
      <c r="R19" s="2"/>
      <c r="S19" s="2"/>
      <c r="T19" s="25"/>
    </row>
    <row r="20" spans="1:20" ht="18.75" customHeight="1" x14ac:dyDescent="0.3">
      <c r="A20" s="198"/>
      <c r="B20" s="198"/>
      <c r="C20" s="198"/>
      <c r="D20" s="198"/>
      <c r="E20" s="198"/>
      <c r="F20" s="198"/>
      <c r="G20" s="198"/>
      <c r="H20" s="198"/>
      <c r="I20" s="198"/>
      <c r="J20" s="198"/>
      <c r="K20" s="198"/>
      <c r="L20" s="2"/>
      <c r="M20" s="2"/>
      <c r="N20" s="31"/>
      <c r="O20" s="35"/>
      <c r="P20" s="36"/>
      <c r="Q20" s="37"/>
      <c r="R20" s="2"/>
      <c r="S20" s="2"/>
      <c r="T20" s="25"/>
    </row>
    <row r="21" spans="1:20" ht="18.75" customHeight="1" x14ac:dyDescent="0.3">
      <c r="A21" s="198"/>
      <c r="B21" s="198"/>
      <c r="C21" s="198"/>
      <c r="D21" s="198"/>
      <c r="E21" s="198"/>
      <c r="F21" s="198"/>
      <c r="G21" s="198"/>
      <c r="H21" s="198"/>
      <c r="I21" s="198"/>
      <c r="J21" s="198"/>
      <c r="K21" s="198"/>
      <c r="L21" s="2"/>
      <c r="M21" s="2"/>
      <c r="N21" s="31"/>
      <c r="O21" s="35"/>
      <c r="P21" s="36"/>
      <c r="Q21" s="37"/>
      <c r="R21" s="2"/>
      <c r="S21" s="2"/>
      <c r="T21" s="25"/>
    </row>
    <row r="22" spans="1:20" ht="18.75" customHeight="1" x14ac:dyDescent="0.3">
      <c r="A22" s="198"/>
      <c r="B22" s="198"/>
      <c r="C22" s="198"/>
      <c r="D22" s="198"/>
      <c r="E22" s="198"/>
      <c r="F22" s="198"/>
      <c r="G22" s="198"/>
      <c r="H22" s="198"/>
      <c r="I22" s="198"/>
      <c r="J22" s="198"/>
      <c r="K22" s="198"/>
      <c r="L22" s="2"/>
      <c r="M22" s="2"/>
      <c r="N22" s="31"/>
      <c r="O22" s="35"/>
      <c r="P22" s="36"/>
      <c r="Q22" s="37"/>
      <c r="R22" s="2"/>
      <c r="S22" s="2"/>
      <c r="T22" s="25"/>
    </row>
    <row r="23" spans="1:20" ht="18.75" customHeight="1" x14ac:dyDescent="0.3">
      <c r="A23" s="198"/>
      <c r="B23" s="198"/>
      <c r="C23" s="198"/>
      <c r="D23" s="198"/>
      <c r="E23" s="198"/>
      <c r="F23" s="198"/>
      <c r="G23" s="198"/>
      <c r="H23" s="198"/>
      <c r="I23" s="198"/>
      <c r="J23" s="198"/>
      <c r="K23" s="198"/>
      <c r="L23" s="2"/>
      <c r="M23" s="2"/>
      <c r="N23" s="31"/>
      <c r="O23" s="35"/>
      <c r="P23" s="36"/>
      <c r="Q23" s="37"/>
      <c r="R23" s="2"/>
      <c r="S23" s="2"/>
      <c r="T23" s="25"/>
    </row>
    <row r="24" spans="1:20" ht="18.75" customHeight="1" x14ac:dyDescent="0.3">
      <c r="A24" s="198"/>
      <c r="B24" s="198"/>
      <c r="C24" s="198"/>
      <c r="D24" s="198"/>
      <c r="E24" s="198"/>
      <c r="F24" s="198"/>
      <c r="G24" s="198"/>
      <c r="H24" s="198"/>
      <c r="I24" s="198"/>
      <c r="J24" s="198"/>
      <c r="K24" s="198"/>
      <c r="L24" s="2"/>
      <c r="M24" s="2"/>
      <c r="N24" s="31"/>
      <c r="O24" s="35"/>
      <c r="P24" s="36"/>
      <c r="Q24" s="37"/>
      <c r="R24" s="2"/>
      <c r="S24" s="2"/>
      <c r="T24" s="25"/>
    </row>
    <row r="25" spans="1:20" ht="18.75" customHeight="1" x14ac:dyDescent="0.3">
      <c r="A25" s="198"/>
      <c r="B25" s="198"/>
      <c r="C25" s="198"/>
      <c r="D25" s="198"/>
      <c r="E25" s="198"/>
      <c r="F25" s="198"/>
      <c r="G25" s="198"/>
      <c r="H25" s="198"/>
      <c r="I25" s="198"/>
      <c r="J25" s="198"/>
      <c r="K25" s="198"/>
      <c r="L25" s="2"/>
      <c r="M25" s="2"/>
      <c r="N25" s="31"/>
      <c r="O25" s="35"/>
      <c r="P25" s="36"/>
      <c r="Q25" s="37"/>
      <c r="R25" s="2"/>
      <c r="S25" s="2"/>
      <c r="T25" s="25"/>
    </row>
    <row r="26" spans="1:20" ht="18.75" customHeight="1" x14ac:dyDescent="0.3">
      <c r="A26" s="198"/>
      <c r="B26" s="198"/>
      <c r="C26" s="198"/>
      <c r="D26" s="198"/>
      <c r="E26" s="198"/>
      <c r="F26" s="198"/>
      <c r="G26" s="198"/>
      <c r="H26" s="198"/>
      <c r="I26" s="198"/>
      <c r="J26" s="198"/>
      <c r="K26" s="198"/>
      <c r="L26" s="2"/>
      <c r="M26" s="2"/>
      <c r="N26" s="31"/>
      <c r="O26" s="35"/>
      <c r="P26" s="36"/>
      <c r="Q26" s="37"/>
      <c r="R26" s="2"/>
      <c r="S26" s="2"/>
      <c r="T26" s="25"/>
    </row>
    <row r="27" spans="1:20" ht="18.75" x14ac:dyDescent="0.3">
      <c r="A27" s="92"/>
      <c r="B27" s="36"/>
      <c r="C27" s="36"/>
      <c r="D27" s="36"/>
      <c r="E27" s="2"/>
      <c r="F27" s="2"/>
      <c r="G27" s="2"/>
      <c r="H27" s="2"/>
      <c r="I27" s="2"/>
      <c r="J27" s="2"/>
      <c r="K27" s="2"/>
      <c r="L27" s="2"/>
      <c r="M27" s="2"/>
      <c r="N27" s="31"/>
      <c r="O27" s="35"/>
      <c r="P27" s="36"/>
      <c r="Q27" s="37"/>
      <c r="R27" s="2"/>
      <c r="S27" s="2"/>
      <c r="T27" s="25"/>
    </row>
    <row r="28" spans="1:20" ht="18.75" x14ac:dyDescent="0.3">
      <c r="A28" s="92"/>
      <c r="B28" s="36"/>
      <c r="C28" s="36"/>
      <c r="D28" s="36"/>
      <c r="E28" s="2"/>
      <c r="F28" s="2"/>
      <c r="G28" s="2"/>
      <c r="H28" s="2"/>
      <c r="I28" s="2"/>
      <c r="J28" s="2"/>
      <c r="K28" s="2"/>
      <c r="L28" s="2"/>
      <c r="M28" s="2"/>
      <c r="N28" s="31"/>
      <c r="O28" s="35"/>
      <c r="P28" s="36"/>
      <c r="Q28" s="37"/>
      <c r="R28" s="2"/>
      <c r="S28" s="2"/>
      <c r="T28" s="25"/>
    </row>
    <row r="29" spans="1:20" ht="18.75" x14ac:dyDescent="0.3">
      <c r="A29" s="92"/>
      <c r="B29" s="36"/>
      <c r="C29" s="36"/>
      <c r="D29" s="36"/>
      <c r="E29" s="2"/>
      <c r="F29" s="2"/>
      <c r="G29" s="2"/>
      <c r="H29" s="2"/>
      <c r="I29" s="2"/>
      <c r="J29" s="2"/>
      <c r="K29" s="2"/>
      <c r="L29" s="2"/>
      <c r="M29" s="2"/>
      <c r="N29" s="31"/>
      <c r="O29" s="35"/>
      <c r="P29" s="36"/>
      <c r="Q29" s="37"/>
      <c r="R29" s="2"/>
      <c r="S29" s="2"/>
      <c r="T29" s="25"/>
    </row>
    <row r="30" spans="1:20" ht="18.75" x14ac:dyDescent="0.3">
      <c r="A30" s="92"/>
      <c r="B30" s="36"/>
      <c r="C30" s="36"/>
      <c r="D30" s="36"/>
      <c r="E30" s="2"/>
      <c r="F30" s="2"/>
      <c r="G30" s="2"/>
      <c r="H30" s="2"/>
      <c r="I30" s="2"/>
      <c r="J30" s="2"/>
      <c r="K30" s="2"/>
      <c r="L30" s="2"/>
      <c r="M30" s="2"/>
      <c r="N30" s="31"/>
      <c r="O30" s="35"/>
      <c r="P30" s="36"/>
      <c r="Q30" s="37"/>
      <c r="R30" s="2"/>
      <c r="S30" s="2"/>
      <c r="T30" s="25"/>
    </row>
    <row r="31" spans="1:20" ht="18.75" x14ac:dyDescent="0.3">
      <c r="A31" s="92"/>
      <c r="B31" s="36"/>
      <c r="C31" s="36"/>
      <c r="D31" s="36"/>
      <c r="E31" s="2"/>
      <c r="F31" s="2"/>
      <c r="G31" s="2"/>
      <c r="H31" s="2"/>
      <c r="I31" s="2"/>
      <c r="J31" s="2"/>
      <c r="K31" s="2"/>
      <c r="L31" s="2"/>
      <c r="M31" s="2"/>
      <c r="N31" s="31"/>
      <c r="O31" s="35"/>
      <c r="P31" s="36"/>
      <c r="Q31" s="37"/>
      <c r="R31" s="2"/>
      <c r="S31" s="2"/>
      <c r="T31" s="25"/>
    </row>
    <row r="32" spans="1:20" ht="18.75" x14ac:dyDescent="0.3">
      <c r="A32" s="92"/>
      <c r="B32" s="36" t="s">
        <v>198</v>
      </c>
      <c r="C32" s="36"/>
      <c r="D32" s="36"/>
      <c r="E32" s="2"/>
      <c r="F32" s="2"/>
      <c r="G32" s="2"/>
      <c r="H32" s="2"/>
      <c r="I32" s="2"/>
      <c r="J32" s="2"/>
      <c r="K32" s="2"/>
      <c r="L32" s="2"/>
      <c r="M32" s="2"/>
      <c r="N32" s="31"/>
      <c r="O32" s="35"/>
      <c r="P32" s="36"/>
      <c r="Q32" s="37"/>
      <c r="R32" s="2"/>
      <c r="S32" s="2"/>
      <c r="T32" s="25"/>
    </row>
    <row r="33" spans="1:20" ht="18.75" x14ac:dyDescent="0.3">
      <c r="A33" s="92"/>
      <c r="B33" s="36"/>
      <c r="C33" s="36"/>
      <c r="D33" s="36"/>
      <c r="E33" s="2"/>
      <c r="F33" s="2"/>
      <c r="G33" s="2"/>
      <c r="H33" s="2"/>
      <c r="I33" s="2"/>
      <c r="J33" s="2"/>
      <c r="K33" s="2"/>
      <c r="L33" s="2"/>
      <c r="M33" s="2"/>
      <c r="N33" s="31"/>
      <c r="O33" s="35"/>
      <c r="P33" s="36"/>
      <c r="Q33" s="37"/>
      <c r="R33" s="2"/>
      <c r="S33" s="2"/>
      <c r="T33" s="25"/>
    </row>
    <row r="34" spans="1:20" ht="18.75" x14ac:dyDescent="0.3">
      <c r="A34" s="92"/>
      <c r="B34" s="36"/>
      <c r="C34" s="36"/>
      <c r="D34" s="36"/>
      <c r="E34" s="2"/>
      <c r="F34" s="2"/>
      <c r="G34" s="2"/>
      <c r="H34" s="2"/>
      <c r="I34" s="2"/>
      <c r="J34" s="2"/>
      <c r="K34" s="2"/>
      <c r="L34" s="2"/>
      <c r="M34" s="2"/>
      <c r="N34" s="31"/>
      <c r="O34" s="35"/>
      <c r="P34" s="36"/>
      <c r="Q34" s="37"/>
      <c r="R34" s="2"/>
      <c r="S34" s="2"/>
      <c r="T34" s="25"/>
    </row>
    <row r="35" spans="1:20" ht="18.75" x14ac:dyDescent="0.3">
      <c r="A35" s="92"/>
      <c r="B35" s="36"/>
      <c r="C35" s="36"/>
      <c r="D35" s="36"/>
      <c r="E35" s="2"/>
      <c r="F35" s="2"/>
      <c r="G35" s="2"/>
      <c r="H35" s="2"/>
      <c r="I35" s="2"/>
      <c r="J35" s="2"/>
      <c r="K35" s="2"/>
      <c r="L35" s="2"/>
      <c r="M35" s="2"/>
      <c r="N35" s="31"/>
      <c r="O35" s="35"/>
      <c r="P35" s="36"/>
      <c r="Q35" s="37"/>
      <c r="R35" s="2"/>
      <c r="S35" s="2"/>
      <c r="T35" s="25"/>
    </row>
    <row r="36" spans="1:20" ht="18.75" x14ac:dyDescent="0.3">
      <c r="A36" s="92"/>
      <c r="B36" s="36"/>
      <c r="C36" s="36"/>
      <c r="D36" s="36"/>
      <c r="E36" s="2"/>
      <c r="F36" s="2"/>
      <c r="G36" s="2"/>
      <c r="H36" s="2"/>
      <c r="I36" s="2"/>
      <c r="J36" s="2"/>
      <c r="K36" s="2"/>
      <c r="L36" s="2"/>
      <c r="M36" s="2"/>
      <c r="N36" s="31"/>
      <c r="O36" s="35"/>
      <c r="P36" s="36"/>
      <c r="Q36" s="37"/>
      <c r="R36" s="2"/>
      <c r="S36" s="2"/>
      <c r="T36" s="25"/>
    </row>
    <row r="37" spans="1:20" ht="18.75" x14ac:dyDescent="0.3">
      <c r="A37" s="92"/>
      <c r="B37" s="36"/>
      <c r="C37" s="36"/>
      <c r="D37" s="36"/>
      <c r="E37" s="2"/>
      <c r="F37" s="2"/>
      <c r="G37" s="2"/>
      <c r="H37" s="2"/>
      <c r="I37" s="2"/>
      <c r="J37" s="2"/>
      <c r="K37" s="2"/>
      <c r="L37" s="2"/>
      <c r="M37" s="2"/>
      <c r="N37" s="31"/>
      <c r="O37" s="35"/>
      <c r="P37" s="36"/>
      <c r="Q37" s="37"/>
      <c r="R37" s="2"/>
      <c r="S37" s="2"/>
      <c r="T37" s="25"/>
    </row>
    <row r="38" spans="1:20" ht="18.75" x14ac:dyDescent="0.3">
      <c r="A38" s="92"/>
      <c r="B38" s="36"/>
      <c r="C38" s="36"/>
      <c r="D38" s="36"/>
      <c r="E38" s="2"/>
      <c r="F38" s="2"/>
      <c r="G38" s="2"/>
      <c r="H38" s="2"/>
      <c r="I38" s="2"/>
      <c r="J38" s="2"/>
      <c r="K38" s="2"/>
      <c r="L38" s="2"/>
      <c r="M38" s="2"/>
      <c r="N38" s="31"/>
      <c r="O38" s="35"/>
      <c r="P38" s="36"/>
      <c r="Q38" s="37"/>
      <c r="R38" s="2"/>
      <c r="S38" s="2"/>
      <c r="T38" s="25"/>
    </row>
    <row r="39" spans="1:20" ht="18.75" x14ac:dyDescent="0.3">
      <c r="A39" s="92"/>
      <c r="B39" s="36"/>
      <c r="C39" s="36"/>
      <c r="D39" s="36"/>
      <c r="E39" s="2"/>
      <c r="F39" s="2"/>
      <c r="G39" s="2"/>
      <c r="H39" s="2"/>
      <c r="I39" s="2"/>
      <c r="J39" s="2"/>
      <c r="K39" s="2"/>
      <c r="L39" s="2"/>
      <c r="M39" s="2"/>
      <c r="N39" s="31"/>
      <c r="O39" s="35"/>
      <c r="P39" s="36"/>
      <c r="Q39" s="37"/>
      <c r="R39" s="2"/>
      <c r="S39" s="2"/>
      <c r="T39" s="25"/>
    </row>
    <row r="40" spans="1:20" ht="18.75" x14ac:dyDescent="0.3">
      <c r="A40" s="92"/>
      <c r="B40" s="36"/>
      <c r="C40" s="36"/>
      <c r="D40" s="36"/>
      <c r="E40" s="2"/>
      <c r="F40" s="2"/>
      <c r="G40" s="2"/>
      <c r="H40" s="2"/>
      <c r="I40" s="2"/>
      <c r="J40" s="2"/>
      <c r="K40" s="2"/>
      <c r="L40" s="2"/>
      <c r="M40" s="2"/>
      <c r="N40" s="31"/>
      <c r="O40" s="35"/>
      <c r="P40" s="36"/>
      <c r="Q40" s="37"/>
      <c r="R40" s="2"/>
      <c r="S40" s="2"/>
      <c r="T40" s="25"/>
    </row>
    <row r="41" spans="1:20" ht="18.75" x14ac:dyDescent="0.3">
      <c r="A41" s="92"/>
      <c r="B41" s="36"/>
      <c r="C41" s="36"/>
      <c r="D41" s="36"/>
      <c r="E41" s="2"/>
      <c r="F41" s="2"/>
      <c r="G41" s="2"/>
      <c r="H41" s="2"/>
      <c r="I41" s="2"/>
      <c r="J41" s="2"/>
      <c r="K41" s="2"/>
      <c r="L41" s="2"/>
      <c r="M41" s="2"/>
      <c r="N41" s="31"/>
      <c r="O41" s="35"/>
      <c r="P41" s="36"/>
      <c r="Q41" s="37"/>
      <c r="R41" s="2"/>
      <c r="S41" s="2"/>
      <c r="T41" s="25"/>
    </row>
    <row r="42" spans="1:20" ht="18.75" x14ac:dyDescent="0.3">
      <c r="A42" s="92"/>
      <c r="B42" s="36"/>
      <c r="C42" s="36"/>
      <c r="D42" s="36"/>
      <c r="E42" s="2"/>
      <c r="F42" s="2"/>
      <c r="G42" s="2"/>
      <c r="H42" s="2"/>
      <c r="I42" s="2"/>
      <c r="J42" s="2"/>
      <c r="K42" s="2"/>
      <c r="L42" s="2"/>
      <c r="M42" s="2"/>
      <c r="N42" s="31"/>
      <c r="O42" s="35"/>
      <c r="P42" s="36"/>
      <c r="Q42" s="37"/>
      <c r="R42" s="2"/>
      <c r="S42" s="2"/>
      <c r="T42" s="25"/>
    </row>
    <row r="43" spans="1:20" ht="18.75" x14ac:dyDescent="0.3">
      <c r="A43" s="92"/>
      <c r="B43" s="36"/>
      <c r="C43" s="36"/>
      <c r="D43" s="36"/>
      <c r="E43" s="2"/>
      <c r="F43" s="2"/>
      <c r="G43" s="2"/>
      <c r="H43" s="2"/>
      <c r="I43" s="2"/>
      <c r="J43" s="2"/>
      <c r="K43" s="2"/>
      <c r="L43" s="2"/>
      <c r="M43" s="2"/>
      <c r="N43" s="31"/>
      <c r="O43" s="35"/>
      <c r="P43" s="36"/>
      <c r="Q43" s="37"/>
      <c r="R43" s="2"/>
      <c r="S43" s="2"/>
      <c r="T43" s="25"/>
    </row>
    <row r="44" spans="1:20" ht="18.75" x14ac:dyDescent="0.3">
      <c r="A44" s="92"/>
      <c r="B44" s="36"/>
      <c r="C44" s="36"/>
      <c r="D44" s="36"/>
      <c r="E44" s="2"/>
      <c r="F44" s="2"/>
      <c r="G44" s="2"/>
      <c r="H44" s="2"/>
      <c r="I44" s="2"/>
      <c r="J44" s="2"/>
      <c r="K44" s="2"/>
      <c r="L44" s="2"/>
      <c r="M44" s="2"/>
      <c r="N44" s="31"/>
      <c r="O44" s="35"/>
      <c r="P44" s="36"/>
      <c r="Q44" s="37"/>
      <c r="R44" s="2"/>
      <c r="S44" s="2"/>
      <c r="T44" s="25"/>
    </row>
    <row r="45" spans="1:20" ht="18.75" x14ac:dyDescent="0.3">
      <c r="A45" s="92"/>
      <c r="B45" s="36"/>
      <c r="C45" s="36"/>
      <c r="D45" s="36"/>
      <c r="E45" s="2"/>
      <c r="F45" s="2"/>
      <c r="G45" s="2"/>
      <c r="H45" s="2"/>
      <c r="I45" s="2"/>
      <c r="J45" s="2"/>
      <c r="K45" s="2"/>
      <c r="L45" s="2"/>
      <c r="M45" s="2"/>
      <c r="N45" s="31"/>
      <c r="O45" s="35"/>
      <c r="P45" s="36"/>
      <c r="Q45" s="37"/>
      <c r="R45" s="2"/>
      <c r="S45" s="2"/>
      <c r="T45" s="25"/>
    </row>
    <row r="46" spans="1:20" ht="18.75" x14ac:dyDescent="0.3">
      <c r="A46" s="92"/>
      <c r="B46" s="36"/>
      <c r="C46" s="36"/>
      <c r="D46" s="36"/>
      <c r="E46" s="2"/>
      <c r="F46" s="2"/>
      <c r="G46" s="2"/>
      <c r="H46" s="2"/>
      <c r="I46" s="2"/>
      <c r="J46" s="2"/>
      <c r="K46" s="2"/>
      <c r="L46" s="2"/>
      <c r="M46" s="2"/>
      <c r="N46" s="31"/>
      <c r="O46" s="35"/>
      <c r="P46" s="36"/>
      <c r="Q46" s="37"/>
      <c r="R46" s="2"/>
      <c r="S46" s="2"/>
      <c r="T46" s="25"/>
    </row>
    <row r="47" spans="1:20" ht="18.75" x14ac:dyDescent="0.3">
      <c r="A47" s="92"/>
      <c r="B47" s="36"/>
      <c r="C47" s="36"/>
      <c r="D47" s="36"/>
      <c r="E47" s="2"/>
      <c r="F47" s="2"/>
      <c r="G47" s="2"/>
      <c r="H47" s="2"/>
      <c r="I47" s="2"/>
      <c r="J47" s="2"/>
      <c r="K47" s="2"/>
      <c r="L47" s="2"/>
      <c r="M47" s="2"/>
      <c r="N47" s="31"/>
      <c r="O47" s="35"/>
      <c r="P47" s="36"/>
      <c r="Q47" s="37"/>
      <c r="R47" s="2"/>
      <c r="S47" s="2"/>
      <c r="T47" s="25"/>
    </row>
    <row r="48" spans="1:20" ht="18.75" x14ac:dyDescent="0.3">
      <c r="A48" s="92"/>
      <c r="B48" s="36"/>
      <c r="C48" s="36"/>
      <c r="D48" s="36"/>
      <c r="E48" s="2"/>
      <c r="F48" s="2"/>
      <c r="G48" s="2"/>
      <c r="H48" s="2"/>
      <c r="I48" s="2"/>
      <c r="J48" s="2"/>
      <c r="K48" s="2"/>
      <c r="L48" s="2"/>
      <c r="M48" s="2"/>
      <c r="N48" s="31"/>
      <c r="O48" s="35"/>
      <c r="P48" s="36"/>
      <c r="Q48" s="37"/>
      <c r="R48" s="2"/>
      <c r="S48" s="2"/>
      <c r="T48" s="25"/>
    </row>
    <row r="49" spans="1:20" ht="18.75" x14ac:dyDescent="0.3">
      <c r="A49" s="92"/>
      <c r="B49" s="36"/>
      <c r="C49" s="36"/>
      <c r="D49" s="36"/>
      <c r="E49" s="2"/>
      <c r="F49" s="2"/>
      <c r="G49" s="2"/>
      <c r="H49" s="2"/>
      <c r="I49" s="2"/>
      <c r="J49" s="2"/>
      <c r="K49" s="2"/>
      <c r="L49" s="2"/>
      <c r="M49" s="2"/>
      <c r="N49" s="31"/>
      <c r="O49" s="35"/>
      <c r="P49" s="36"/>
      <c r="Q49" s="37"/>
      <c r="R49" s="2"/>
      <c r="S49" s="2"/>
      <c r="T49" s="25"/>
    </row>
    <row r="50" spans="1:20" ht="19.5" thickBot="1" x14ac:dyDescent="0.35">
      <c r="A50" s="92"/>
      <c r="B50" s="36"/>
      <c r="C50" s="36"/>
      <c r="D50" s="36"/>
      <c r="E50" s="2"/>
      <c r="F50" s="2"/>
      <c r="G50" s="2"/>
      <c r="H50" s="2"/>
      <c r="I50" s="2"/>
      <c r="J50" s="2"/>
      <c r="K50" s="2"/>
      <c r="L50" s="2"/>
      <c r="M50" s="2"/>
      <c r="N50" s="38"/>
      <c r="O50" s="35"/>
      <c r="P50" s="36"/>
      <c r="Q50" s="41"/>
      <c r="R50" s="2"/>
      <c r="S50" s="2"/>
      <c r="T50" s="25"/>
    </row>
    <row r="51" spans="1:20" ht="19.5" thickBot="1" x14ac:dyDescent="0.35">
      <c r="A51" s="21"/>
      <c r="B51" s="2"/>
      <c r="C51" s="2"/>
      <c r="D51" s="2"/>
      <c r="E51" s="2"/>
      <c r="F51" s="2"/>
      <c r="G51" s="2"/>
      <c r="H51" s="2"/>
      <c r="I51" s="2"/>
      <c r="J51" s="2"/>
      <c r="K51" s="2"/>
      <c r="L51" s="2"/>
      <c r="M51" s="2"/>
      <c r="N51" s="2"/>
      <c r="O51" s="44"/>
      <c r="P51" s="44"/>
      <c r="Q51" s="44"/>
      <c r="R51" s="2"/>
      <c r="S51" s="2"/>
    </row>
    <row r="52" spans="1:20" ht="60.75" customHeight="1" thickBot="1" x14ac:dyDescent="0.3">
      <c r="A52" s="21"/>
      <c r="B52" s="197"/>
      <c r="C52" s="197"/>
      <c r="D52" s="197"/>
      <c r="E52" s="2"/>
      <c r="F52" s="2"/>
      <c r="G52" s="2"/>
      <c r="H52" s="2"/>
      <c r="I52" s="2"/>
      <c r="J52" s="2"/>
      <c r="K52" s="2"/>
      <c r="L52" s="2"/>
      <c r="M52" s="2"/>
      <c r="N52" s="2"/>
      <c r="O52" s="163"/>
      <c r="P52" s="164"/>
      <c r="Q52" s="165"/>
      <c r="R52" s="2"/>
      <c r="S52" s="2"/>
    </row>
    <row r="53" spans="1:20" x14ac:dyDescent="0.25">
      <c r="A53" s="21"/>
      <c r="B53" s="2"/>
      <c r="C53" s="2"/>
      <c r="D53" s="2"/>
      <c r="E53" s="2"/>
      <c r="F53" s="2"/>
      <c r="G53" s="2"/>
      <c r="H53" s="2"/>
      <c r="I53" s="2"/>
      <c r="J53" s="2"/>
      <c r="K53" s="2"/>
      <c r="L53" s="2"/>
      <c r="M53" s="2"/>
      <c r="N53" s="2"/>
      <c r="O53" s="2"/>
      <c r="P53" s="2"/>
      <c r="Q53" s="2"/>
      <c r="R53" s="2"/>
      <c r="S53" s="2"/>
    </row>
    <row r="54" spans="1:20" ht="18.75" x14ac:dyDescent="0.3">
      <c r="A54" s="93"/>
      <c r="B54" s="93"/>
      <c r="C54" s="93"/>
      <c r="D54" s="93"/>
      <c r="E54" s="28"/>
      <c r="F54" s="28"/>
      <c r="G54" s="28"/>
      <c r="H54" s="28"/>
      <c r="I54" s="2"/>
      <c r="J54" s="2"/>
      <c r="K54" s="2"/>
      <c r="L54" s="2"/>
      <c r="M54" s="2"/>
      <c r="N54" s="42"/>
      <c r="O54" s="42"/>
      <c r="P54" s="42"/>
      <c r="Q54" s="42"/>
      <c r="R54" s="2"/>
      <c r="S54" s="2"/>
    </row>
    <row r="55" spans="1:20" ht="18.75" x14ac:dyDescent="0.3">
      <c r="A55" s="93"/>
      <c r="B55" s="93"/>
      <c r="C55" s="93"/>
      <c r="D55" s="93"/>
      <c r="E55" s="28"/>
      <c r="F55" s="28"/>
      <c r="G55" s="71"/>
      <c r="H55" s="28"/>
      <c r="I55" s="2"/>
      <c r="J55" s="2"/>
      <c r="K55" s="2"/>
      <c r="L55" s="2"/>
      <c r="M55" s="2"/>
      <c r="N55" s="43"/>
      <c r="O55" s="43"/>
      <c r="P55" s="43"/>
      <c r="Q55" s="43"/>
      <c r="R55" s="2"/>
      <c r="S55" s="2"/>
    </row>
    <row r="56" spans="1:20" x14ac:dyDescent="0.25">
      <c r="A56" s="28"/>
      <c r="B56" s="28"/>
      <c r="C56" s="28"/>
      <c r="D56" s="28"/>
      <c r="E56" s="28"/>
      <c r="F56" s="28"/>
      <c r="G56" s="28"/>
      <c r="H56" s="28"/>
      <c r="I56" s="2"/>
      <c r="J56" s="2"/>
      <c r="K56" s="2"/>
      <c r="L56" s="2"/>
      <c r="M56" s="2"/>
      <c r="N56" s="2"/>
      <c r="O56" s="2"/>
      <c r="P56" s="2"/>
      <c r="Q56" s="2"/>
      <c r="R56" s="2"/>
      <c r="S56" s="2"/>
    </row>
    <row r="57" spans="1:20" ht="117.75" customHeight="1" x14ac:dyDescent="0.25">
      <c r="A57" s="181"/>
      <c r="B57" s="182"/>
      <c r="C57" s="182"/>
      <c r="D57" s="182"/>
      <c r="E57" s="182"/>
      <c r="F57" s="182"/>
      <c r="G57" s="182"/>
      <c r="H57" s="182"/>
      <c r="I57" s="182"/>
      <c r="J57" s="2"/>
      <c r="K57" s="2"/>
      <c r="L57" s="2"/>
      <c r="M57" s="2"/>
      <c r="N57" s="162"/>
      <c r="O57" s="162"/>
      <c r="P57" s="162"/>
      <c r="Q57" s="162"/>
      <c r="R57" s="2"/>
      <c r="S57" s="2"/>
    </row>
    <row r="58" spans="1:20" x14ac:dyDescent="0.25">
      <c r="A58" s="28"/>
      <c r="B58" s="28"/>
      <c r="C58" s="28"/>
      <c r="D58" s="28"/>
      <c r="E58" s="28"/>
      <c r="F58" s="28"/>
      <c r="G58" s="28"/>
      <c r="H58" s="28"/>
      <c r="I58" s="2"/>
      <c r="J58" s="2"/>
      <c r="K58" s="2"/>
      <c r="L58" s="2"/>
      <c r="M58" s="2"/>
      <c r="N58" s="2"/>
      <c r="O58" s="2"/>
      <c r="P58" s="2"/>
      <c r="Q58" s="2"/>
      <c r="R58" s="2"/>
      <c r="S58" s="2"/>
    </row>
    <row r="59" spans="1:20" x14ac:dyDescent="0.25">
      <c r="A59" s="28"/>
      <c r="B59" s="28"/>
      <c r="C59" s="28"/>
      <c r="D59" s="28"/>
      <c r="E59" s="28"/>
      <c r="F59" s="28"/>
      <c r="G59" s="28"/>
      <c r="H59" s="28"/>
      <c r="I59" s="2"/>
      <c r="J59" s="2"/>
      <c r="K59" s="2"/>
      <c r="L59" s="2"/>
      <c r="M59" s="2"/>
      <c r="N59" s="2"/>
      <c r="O59" s="2"/>
      <c r="P59" s="2"/>
      <c r="Q59" s="2"/>
      <c r="R59" s="2"/>
      <c r="S59" s="2"/>
    </row>
    <row r="60" spans="1:20" x14ac:dyDescent="0.25">
      <c r="A60" s="28"/>
      <c r="B60" s="28"/>
      <c r="C60" s="28"/>
      <c r="D60" s="28"/>
      <c r="E60" s="28"/>
      <c r="F60" s="28"/>
      <c r="G60" s="28"/>
      <c r="H60" s="28"/>
      <c r="I60" s="2"/>
      <c r="J60" s="2"/>
      <c r="K60" s="2"/>
      <c r="L60" s="2"/>
      <c r="M60" s="2"/>
      <c r="N60" s="2"/>
      <c r="O60" s="2"/>
      <c r="P60" s="2"/>
      <c r="Q60" s="2"/>
      <c r="R60" s="2"/>
      <c r="S60" s="2"/>
    </row>
    <row r="61" spans="1:20" x14ac:dyDescent="0.25">
      <c r="A61" s="28"/>
      <c r="B61" s="28"/>
      <c r="C61" s="28"/>
      <c r="D61" s="28"/>
      <c r="E61" s="28"/>
      <c r="F61" s="28"/>
      <c r="G61" s="28"/>
      <c r="H61" s="28"/>
      <c r="I61" s="2"/>
      <c r="J61" s="2"/>
      <c r="K61" s="2"/>
      <c r="L61" s="2"/>
      <c r="M61" s="2"/>
      <c r="N61" s="2"/>
      <c r="O61" s="2"/>
      <c r="P61" s="2"/>
      <c r="Q61" s="2"/>
      <c r="R61" s="2"/>
      <c r="S61" s="2"/>
    </row>
    <row r="62" spans="1:20" x14ac:dyDescent="0.25">
      <c r="A62" s="28"/>
      <c r="B62" s="28"/>
      <c r="C62" s="28"/>
      <c r="D62" s="28"/>
      <c r="E62" s="28"/>
      <c r="F62" s="28"/>
      <c r="G62" s="28"/>
      <c r="H62" s="28"/>
      <c r="I62" s="2"/>
      <c r="J62" s="2"/>
      <c r="K62" s="2"/>
      <c r="L62" s="2"/>
      <c r="M62" s="2"/>
      <c r="N62" s="2"/>
      <c r="O62" s="2"/>
      <c r="P62" s="2"/>
      <c r="Q62" s="2"/>
      <c r="R62" s="2"/>
      <c r="S62" s="2"/>
    </row>
    <row r="63" spans="1:20" x14ac:dyDescent="0.25">
      <c r="A63" s="28"/>
      <c r="B63" s="28"/>
      <c r="C63" s="28"/>
      <c r="D63" s="28"/>
      <c r="E63" s="28"/>
      <c r="F63" s="28"/>
      <c r="G63" s="28"/>
      <c r="H63" s="28"/>
      <c r="I63" s="2"/>
      <c r="J63" s="2"/>
      <c r="K63" s="2"/>
      <c r="L63" s="2"/>
      <c r="M63" s="2"/>
      <c r="N63" s="2"/>
      <c r="O63" s="2"/>
      <c r="P63" s="2"/>
      <c r="Q63" s="2"/>
      <c r="R63" s="2"/>
      <c r="S63" s="2"/>
    </row>
    <row r="64" spans="1:20" x14ac:dyDescent="0.25">
      <c r="A64" s="28"/>
      <c r="B64" s="28"/>
      <c r="C64" s="28"/>
      <c r="D64" s="28"/>
      <c r="E64" s="28"/>
      <c r="F64" s="28"/>
      <c r="G64" s="28"/>
      <c r="H64" s="28"/>
      <c r="I64" s="2"/>
      <c r="J64" s="2"/>
      <c r="K64" s="2"/>
      <c r="L64" s="2"/>
      <c r="M64" s="2"/>
      <c r="N64" s="2"/>
      <c r="O64" s="2"/>
      <c r="P64" s="2"/>
      <c r="Q64" s="2"/>
      <c r="R64" s="2"/>
      <c r="S64" s="2"/>
    </row>
    <row r="65" spans="1:19" x14ac:dyDescent="0.25">
      <c r="A65" s="21"/>
      <c r="B65" s="2"/>
      <c r="C65" s="2"/>
      <c r="D65" s="2"/>
      <c r="E65" s="2"/>
      <c r="F65" s="2"/>
      <c r="G65" s="2"/>
      <c r="H65" s="2"/>
      <c r="I65" s="2"/>
      <c r="J65" s="2"/>
      <c r="K65" s="2"/>
      <c r="L65" s="2"/>
      <c r="M65" s="2"/>
      <c r="N65" s="2"/>
      <c r="O65" s="2"/>
      <c r="P65" s="2"/>
      <c r="Q65" s="2"/>
      <c r="R65" s="2"/>
      <c r="S65" s="2"/>
    </row>
    <row r="66" spans="1:19" x14ac:dyDescent="0.25">
      <c r="A66" s="21"/>
      <c r="B66" s="2"/>
      <c r="C66" s="2"/>
      <c r="D66" s="2"/>
      <c r="E66" s="2"/>
      <c r="F66" s="2"/>
      <c r="G66" s="2"/>
      <c r="H66" s="2"/>
      <c r="I66" s="2"/>
      <c r="J66" s="2"/>
      <c r="K66" s="2"/>
      <c r="L66" s="2"/>
      <c r="M66" s="2"/>
      <c r="N66" s="2"/>
      <c r="O66" s="2"/>
      <c r="P66" s="2"/>
      <c r="Q66" s="2"/>
      <c r="R66" s="2"/>
      <c r="S66" s="2"/>
    </row>
    <row r="67" spans="1:19" x14ac:dyDescent="0.25">
      <c r="A67" s="21"/>
      <c r="B67" s="2"/>
      <c r="C67" s="2"/>
      <c r="D67" s="2"/>
      <c r="E67" s="2"/>
      <c r="F67" s="2"/>
      <c r="G67" s="2"/>
      <c r="H67" s="2"/>
      <c r="I67" s="2"/>
      <c r="J67" s="2"/>
      <c r="K67" s="2"/>
      <c r="L67" s="2"/>
      <c r="M67" s="2"/>
      <c r="N67" s="2"/>
      <c r="O67" s="2"/>
      <c r="P67" s="2"/>
      <c r="Q67" s="2"/>
      <c r="R67" s="2"/>
      <c r="S67" s="2"/>
    </row>
    <row r="68" spans="1:19" x14ac:dyDescent="0.25">
      <c r="A68" s="21"/>
      <c r="B68" s="2"/>
      <c r="C68" s="2"/>
      <c r="D68" s="2"/>
      <c r="E68" s="2"/>
      <c r="F68" s="2"/>
      <c r="G68" s="2"/>
      <c r="H68" s="2"/>
      <c r="I68" s="2"/>
      <c r="J68" s="2"/>
      <c r="K68" s="2"/>
      <c r="L68" s="2"/>
      <c r="M68" s="2"/>
      <c r="N68" s="2"/>
      <c r="O68" s="2"/>
      <c r="P68" s="2"/>
      <c r="Q68" s="2"/>
      <c r="R68" s="2"/>
      <c r="S68" s="2"/>
    </row>
    <row r="69" spans="1:19" x14ac:dyDescent="0.25">
      <c r="A69" s="21"/>
      <c r="B69" s="2"/>
      <c r="C69" s="2"/>
      <c r="D69" s="2"/>
      <c r="E69" s="2"/>
      <c r="F69" s="2"/>
      <c r="G69" s="2"/>
      <c r="H69" s="2"/>
      <c r="I69" s="2"/>
      <c r="J69" s="2"/>
      <c r="K69" s="2"/>
      <c r="L69" s="2"/>
      <c r="M69" s="2"/>
      <c r="N69" s="2"/>
      <c r="O69" s="2"/>
      <c r="P69" s="2"/>
      <c r="Q69" s="2"/>
      <c r="R69" s="2"/>
      <c r="S69" s="2"/>
    </row>
    <row r="70" spans="1:19" x14ac:dyDescent="0.25">
      <c r="A70" s="21"/>
      <c r="B70" s="2"/>
      <c r="C70" s="2"/>
      <c r="D70" s="2"/>
      <c r="E70" s="2"/>
      <c r="F70" s="2"/>
      <c r="G70" s="2"/>
      <c r="H70" s="2"/>
      <c r="I70" s="2"/>
      <c r="J70" s="2"/>
      <c r="K70" s="2"/>
      <c r="L70" s="2"/>
      <c r="M70" s="2"/>
      <c r="N70" s="2"/>
      <c r="O70" s="2"/>
      <c r="P70" s="2"/>
      <c r="Q70" s="2"/>
      <c r="R70" s="2"/>
      <c r="S70" s="2"/>
    </row>
    <row r="71" spans="1:19" x14ac:dyDescent="0.25">
      <c r="A71" s="21"/>
      <c r="B71" s="2"/>
      <c r="C71" s="2"/>
      <c r="D71" s="2"/>
      <c r="E71" s="2"/>
      <c r="F71" s="2"/>
      <c r="G71" s="2"/>
      <c r="H71" s="2"/>
      <c r="I71" s="2"/>
      <c r="J71" s="2"/>
      <c r="K71" s="2"/>
      <c r="L71" s="2"/>
      <c r="M71" s="2"/>
      <c r="N71" s="2"/>
      <c r="O71" s="2"/>
      <c r="P71" s="2"/>
      <c r="Q71" s="2"/>
      <c r="R71" s="2"/>
      <c r="S71" s="2"/>
    </row>
    <row r="72" spans="1:19" x14ac:dyDescent="0.25">
      <c r="A72" s="21"/>
      <c r="B72" s="2"/>
      <c r="C72" s="2"/>
      <c r="D72" s="2"/>
      <c r="E72" s="2"/>
      <c r="F72" s="2"/>
      <c r="G72" s="2"/>
      <c r="H72" s="2"/>
      <c r="I72" s="2"/>
      <c r="J72" s="2"/>
      <c r="K72" s="2"/>
      <c r="L72" s="2"/>
      <c r="M72" s="2"/>
      <c r="N72" s="2"/>
      <c r="O72" s="2"/>
      <c r="P72" s="2"/>
      <c r="Q72" s="2"/>
      <c r="R72" s="2"/>
      <c r="S72" s="2"/>
    </row>
    <row r="73" spans="1:19" x14ac:dyDescent="0.25">
      <c r="A73" s="21"/>
      <c r="B73" s="2"/>
      <c r="C73" s="2"/>
      <c r="D73" s="2"/>
      <c r="E73" s="2"/>
      <c r="F73" s="2"/>
      <c r="G73" s="2"/>
      <c r="H73" s="2"/>
      <c r="I73" s="2"/>
      <c r="J73" s="2"/>
      <c r="K73" s="2"/>
      <c r="L73" s="2"/>
      <c r="M73" s="2"/>
      <c r="N73" s="2"/>
      <c r="O73" s="2"/>
      <c r="P73" s="2"/>
      <c r="Q73" s="2"/>
      <c r="R73" s="2"/>
      <c r="S73" s="2"/>
    </row>
    <row r="74" spans="1:19" x14ac:dyDescent="0.25">
      <c r="A74" s="21"/>
      <c r="B74" s="2"/>
      <c r="C74" s="2"/>
      <c r="D74" s="2"/>
      <c r="E74" s="2"/>
      <c r="F74" s="2"/>
      <c r="G74" s="2"/>
      <c r="H74" s="2"/>
      <c r="I74" s="2"/>
      <c r="J74" s="2"/>
      <c r="K74" s="2"/>
      <c r="L74" s="2"/>
      <c r="M74" s="2"/>
      <c r="N74" s="2"/>
      <c r="O74" s="2"/>
      <c r="P74" s="2"/>
      <c r="Q74" s="2"/>
      <c r="R74" s="2"/>
      <c r="S74" s="2"/>
    </row>
    <row r="75" spans="1:19" x14ac:dyDescent="0.25">
      <c r="A75" s="21"/>
      <c r="B75" s="2"/>
      <c r="C75" s="2"/>
      <c r="D75" s="2"/>
      <c r="E75" s="2"/>
      <c r="F75" s="2"/>
      <c r="G75" s="2"/>
      <c r="H75" s="2"/>
      <c r="I75" s="2"/>
      <c r="J75" s="2"/>
      <c r="K75" s="2"/>
      <c r="L75" s="2"/>
      <c r="M75" s="2"/>
      <c r="N75" s="2"/>
      <c r="O75" s="2"/>
      <c r="P75" s="2"/>
      <c r="Q75" s="2"/>
      <c r="R75" s="2"/>
      <c r="S75" s="2"/>
    </row>
    <row r="76" spans="1:19" x14ac:dyDescent="0.25">
      <c r="A76" s="21"/>
      <c r="B76" s="2"/>
      <c r="C76" s="2"/>
      <c r="D76" s="2"/>
      <c r="E76" s="2"/>
      <c r="F76" s="2"/>
      <c r="G76" s="2"/>
      <c r="H76" s="2"/>
      <c r="I76" s="2"/>
      <c r="J76" s="2"/>
      <c r="K76" s="2"/>
      <c r="L76" s="2"/>
      <c r="M76" s="2"/>
      <c r="N76" s="2"/>
      <c r="O76" s="2"/>
      <c r="P76" s="2"/>
      <c r="Q76" s="2"/>
      <c r="R76" s="2"/>
      <c r="S76" s="2"/>
    </row>
    <row r="77" spans="1:19" x14ac:dyDescent="0.25">
      <c r="A77" s="21"/>
      <c r="B77" s="2"/>
      <c r="C77" s="2"/>
      <c r="D77" s="2"/>
      <c r="E77" s="2"/>
      <c r="F77" s="2"/>
      <c r="G77" s="2"/>
      <c r="H77" s="2"/>
      <c r="I77" s="2"/>
      <c r="J77" s="2"/>
      <c r="K77" s="2"/>
      <c r="L77" s="2"/>
      <c r="M77" s="2"/>
      <c r="N77" s="2"/>
      <c r="O77" s="2"/>
      <c r="P77" s="2"/>
      <c r="Q77" s="2"/>
      <c r="R77" s="2"/>
      <c r="S77" s="2"/>
    </row>
    <row r="78" spans="1:19" x14ac:dyDescent="0.25">
      <c r="A78" s="21"/>
      <c r="B78" s="2"/>
      <c r="C78" s="2"/>
      <c r="D78" s="2"/>
      <c r="E78" s="2"/>
      <c r="F78" s="2"/>
      <c r="G78" s="2"/>
      <c r="H78" s="2"/>
      <c r="I78" s="2"/>
      <c r="J78" s="2"/>
      <c r="K78" s="2"/>
      <c r="L78" s="2"/>
      <c r="M78" s="2"/>
      <c r="N78" s="2"/>
      <c r="O78" s="2"/>
      <c r="P78" s="2"/>
      <c r="Q78" s="2"/>
      <c r="R78" s="2"/>
      <c r="S78" s="2"/>
    </row>
    <row r="79" spans="1:19" x14ac:dyDescent="0.25">
      <c r="A79" s="21"/>
      <c r="B79" s="2"/>
      <c r="C79" s="2"/>
      <c r="D79" s="2"/>
      <c r="E79" s="2"/>
      <c r="F79" s="2"/>
      <c r="G79" s="2"/>
      <c r="H79" s="2"/>
      <c r="I79" s="2"/>
      <c r="J79" s="2"/>
      <c r="K79" s="2"/>
      <c r="L79" s="2"/>
      <c r="M79" s="2"/>
      <c r="N79" s="2"/>
      <c r="O79" s="2"/>
      <c r="P79" s="2"/>
      <c r="Q79" s="2"/>
      <c r="R79" s="2"/>
      <c r="S79" s="2"/>
    </row>
    <row r="80" spans="1:19" x14ac:dyDescent="0.25">
      <c r="A80" s="21"/>
      <c r="B80" s="2"/>
      <c r="C80" s="2"/>
      <c r="D80" s="2"/>
      <c r="E80" s="2"/>
      <c r="F80" s="2"/>
      <c r="G80" s="2"/>
      <c r="H80" s="2"/>
      <c r="I80" s="2"/>
      <c r="J80" s="2"/>
      <c r="K80" s="2"/>
      <c r="L80" s="2"/>
      <c r="M80" s="2"/>
      <c r="N80" s="2"/>
      <c r="O80" s="2"/>
      <c r="P80" s="2"/>
      <c r="Q80" s="2"/>
      <c r="R80" s="2"/>
      <c r="S80" s="2"/>
    </row>
    <row r="81" spans="1:19" x14ac:dyDescent="0.25">
      <c r="A81" s="21"/>
      <c r="B81" s="2"/>
      <c r="C81" s="2"/>
      <c r="D81" s="2"/>
      <c r="E81" s="2"/>
      <c r="F81" s="2"/>
      <c r="G81" s="2"/>
      <c r="H81" s="2"/>
      <c r="I81" s="2"/>
      <c r="J81" s="2"/>
      <c r="K81" s="2"/>
      <c r="L81" s="2"/>
      <c r="M81" s="2"/>
      <c r="N81" s="2"/>
      <c r="O81" s="2"/>
      <c r="P81" s="2"/>
      <c r="Q81" s="2"/>
      <c r="R81" s="2"/>
      <c r="S81" s="2"/>
    </row>
    <row r="82" spans="1:19" x14ac:dyDescent="0.25">
      <c r="A82" s="21"/>
      <c r="B82" s="2"/>
      <c r="C82" s="2"/>
      <c r="D82" s="2"/>
      <c r="E82" s="2"/>
      <c r="F82" s="2"/>
      <c r="G82" s="2"/>
      <c r="H82" s="2"/>
      <c r="I82" s="2"/>
      <c r="J82" s="2"/>
      <c r="K82" s="2"/>
      <c r="L82" s="2"/>
      <c r="M82" s="2"/>
      <c r="N82" s="2"/>
      <c r="O82" s="2"/>
      <c r="P82" s="2"/>
      <c r="Q82" s="2"/>
      <c r="R82" s="2"/>
      <c r="S82" s="2"/>
    </row>
    <row r="83" spans="1:19" x14ac:dyDescent="0.25">
      <c r="A83" s="21"/>
      <c r="B83" s="2"/>
      <c r="C83" s="2"/>
      <c r="D83" s="2"/>
      <c r="E83" s="2"/>
      <c r="F83" s="2"/>
      <c r="G83" s="2"/>
      <c r="H83" s="2"/>
      <c r="I83" s="2"/>
      <c r="J83" s="2"/>
      <c r="K83" s="2"/>
      <c r="L83" s="2"/>
      <c r="M83" s="2"/>
      <c r="N83" s="2"/>
      <c r="O83" s="2"/>
      <c r="P83" s="2"/>
      <c r="Q83" s="2"/>
      <c r="R83" s="2"/>
      <c r="S83" s="2"/>
    </row>
    <row r="84" spans="1:19" x14ac:dyDescent="0.25">
      <c r="A84" s="21"/>
      <c r="B84" s="2"/>
      <c r="C84" s="2"/>
      <c r="D84" s="2"/>
      <c r="E84" s="2"/>
      <c r="F84" s="2"/>
      <c r="G84" s="2"/>
      <c r="H84" s="2"/>
      <c r="I84" s="2"/>
      <c r="J84" s="2"/>
      <c r="K84" s="2"/>
      <c r="L84" s="2"/>
      <c r="M84" s="2"/>
      <c r="N84" s="2"/>
      <c r="O84" s="2"/>
      <c r="P84" s="2"/>
      <c r="Q84" s="2"/>
      <c r="R84" s="2"/>
      <c r="S84" s="2"/>
    </row>
    <row r="85" spans="1:19" x14ac:dyDescent="0.25">
      <c r="A85" s="21"/>
      <c r="B85" s="2"/>
      <c r="C85" s="2"/>
      <c r="D85" s="2"/>
      <c r="E85" s="2"/>
      <c r="F85" s="2"/>
      <c r="G85" s="2"/>
      <c r="H85" s="2"/>
      <c r="I85" s="2"/>
      <c r="J85" s="2"/>
      <c r="K85" s="2"/>
      <c r="L85" s="2"/>
      <c r="M85" s="2"/>
      <c r="N85" s="2"/>
      <c r="O85" s="2"/>
      <c r="P85" s="2"/>
      <c r="Q85" s="2"/>
      <c r="R85" s="2"/>
      <c r="S85" s="2"/>
    </row>
    <row r="86" spans="1:19" x14ac:dyDescent="0.25">
      <c r="A86" s="21"/>
      <c r="B86" s="2"/>
      <c r="C86" s="2"/>
      <c r="D86" s="2"/>
      <c r="E86" s="2"/>
      <c r="F86" s="2"/>
      <c r="G86" s="2"/>
      <c r="H86" s="2"/>
      <c r="I86" s="2"/>
      <c r="J86" s="2"/>
      <c r="K86" s="2"/>
      <c r="L86" s="2"/>
      <c r="M86" s="2"/>
      <c r="N86" s="2"/>
      <c r="O86" s="2"/>
      <c r="P86" s="2"/>
      <c r="Q86" s="2"/>
      <c r="R86" s="2"/>
      <c r="S86" s="2"/>
    </row>
    <row r="87" spans="1:19" x14ac:dyDescent="0.25">
      <c r="A87" s="21"/>
      <c r="B87" s="2"/>
      <c r="C87" s="2"/>
      <c r="D87" s="2"/>
      <c r="E87" s="2"/>
      <c r="F87" s="2"/>
      <c r="G87" s="2"/>
      <c r="H87" s="2"/>
      <c r="I87" s="2"/>
      <c r="J87" s="2"/>
      <c r="K87" s="2"/>
      <c r="L87" s="2"/>
      <c r="M87" s="2"/>
      <c r="N87" s="2"/>
      <c r="O87" s="2"/>
      <c r="P87" s="2"/>
      <c r="Q87" s="2"/>
      <c r="R87" s="2"/>
      <c r="S87" s="2"/>
    </row>
    <row r="88" spans="1:19" x14ac:dyDescent="0.25">
      <c r="A88" s="21"/>
      <c r="B88" s="2"/>
      <c r="C88" s="2"/>
      <c r="D88" s="2"/>
      <c r="E88" s="2"/>
      <c r="F88" s="2"/>
      <c r="G88" s="2"/>
      <c r="H88" s="2"/>
      <c r="I88" s="2"/>
      <c r="J88" s="2"/>
      <c r="K88" s="2"/>
      <c r="L88" s="2"/>
      <c r="M88" s="2"/>
      <c r="N88" s="2"/>
      <c r="O88" s="2"/>
      <c r="P88" s="2"/>
      <c r="Q88" s="2"/>
      <c r="R88" s="2"/>
      <c r="S88" s="2"/>
    </row>
    <row r="89" spans="1:19" x14ac:dyDescent="0.25">
      <c r="A89" s="21"/>
      <c r="B89" s="2"/>
      <c r="C89" s="2"/>
      <c r="D89" s="2"/>
      <c r="E89" s="2"/>
      <c r="F89" s="2"/>
      <c r="G89" s="2"/>
      <c r="H89" s="2"/>
      <c r="I89" s="2"/>
      <c r="J89" s="2"/>
      <c r="K89" s="2"/>
      <c r="L89" s="2"/>
      <c r="M89" s="2"/>
      <c r="N89" s="2"/>
      <c r="O89" s="2"/>
      <c r="P89" s="2"/>
      <c r="Q89" s="2"/>
      <c r="R89" s="2"/>
      <c r="S89" s="2"/>
    </row>
    <row r="90" spans="1:19" x14ac:dyDescent="0.25">
      <c r="A90" s="21"/>
      <c r="B90" s="2"/>
      <c r="C90" s="2"/>
      <c r="D90" s="2"/>
      <c r="E90" s="2"/>
      <c r="F90" s="2"/>
      <c r="G90" s="2"/>
      <c r="H90" s="2"/>
      <c r="I90" s="2"/>
      <c r="J90" s="2"/>
      <c r="K90" s="2"/>
      <c r="L90" s="2"/>
      <c r="M90" s="2"/>
      <c r="N90" s="2"/>
      <c r="O90" s="2"/>
      <c r="P90" s="2"/>
      <c r="Q90" s="2"/>
      <c r="R90" s="2"/>
      <c r="S90" s="2"/>
    </row>
    <row r="91" spans="1:19" x14ac:dyDescent="0.25">
      <c r="A91" s="21"/>
      <c r="B91" s="2"/>
      <c r="C91" s="2"/>
      <c r="D91" s="2"/>
      <c r="E91" s="2"/>
      <c r="F91" s="2"/>
      <c r="G91" s="2"/>
      <c r="H91" s="2"/>
      <c r="I91" s="2"/>
      <c r="J91" s="2"/>
      <c r="K91" s="2"/>
      <c r="L91" s="2"/>
      <c r="M91" s="2"/>
      <c r="N91" s="2"/>
      <c r="O91" s="2"/>
      <c r="P91" s="2"/>
      <c r="Q91" s="2"/>
      <c r="R91" s="2"/>
      <c r="S91" s="2"/>
    </row>
    <row r="92" spans="1:19" x14ac:dyDescent="0.25">
      <c r="A92" s="21"/>
      <c r="B92" s="2"/>
      <c r="C92" s="2"/>
      <c r="D92" s="2"/>
      <c r="E92" s="2"/>
      <c r="F92" s="2"/>
      <c r="G92" s="2"/>
      <c r="H92" s="2"/>
      <c r="I92" s="2"/>
      <c r="J92" s="2"/>
      <c r="K92" s="2"/>
      <c r="L92" s="2"/>
      <c r="M92" s="2"/>
      <c r="N92" s="2"/>
      <c r="O92" s="2"/>
      <c r="P92" s="2"/>
      <c r="Q92" s="2"/>
      <c r="R92" s="2"/>
      <c r="S92" s="2"/>
    </row>
    <row r="93" spans="1:19" x14ac:dyDescent="0.25">
      <c r="A93" s="21"/>
      <c r="B93" s="2"/>
      <c r="C93" s="2"/>
      <c r="D93" s="2"/>
      <c r="E93" s="2"/>
      <c r="F93" s="2"/>
      <c r="G93" s="2"/>
      <c r="H93" s="2"/>
      <c r="I93" s="2"/>
      <c r="J93" s="2"/>
      <c r="K93" s="2"/>
      <c r="L93" s="2"/>
      <c r="M93" s="2"/>
      <c r="N93" s="2"/>
      <c r="O93" s="2"/>
      <c r="P93" s="2"/>
      <c r="Q93" s="2"/>
      <c r="R93" s="2"/>
      <c r="S93" s="2"/>
    </row>
    <row r="94" spans="1:19" x14ac:dyDescent="0.25">
      <c r="A94" s="21"/>
      <c r="B94" s="2"/>
      <c r="C94" s="2"/>
      <c r="D94" s="2"/>
      <c r="E94" s="2"/>
      <c r="F94" s="2"/>
      <c r="G94" s="2"/>
      <c r="H94" s="2"/>
      <c r="I94" s="2"/>
      <c r="J94" s="2"/>
      <c r="K94" s="2"/>
      <c r="L94" s="2"/>
      <c r="M94" s="2"/>
      <c r="N94" s="2"/>
      <c r="O94" s="2"/>
      <c r="P94" s="2"/>
      <c r="Q94" s="2"/>
      <c r="R94" s="2"/>
      <c r="S94" s="2"/>
    </row>
    <row r="95" spans="1:19" x14ac:dyDescent="0.25">
      <c r="A95" s="21"/>
      <c r="B95" s="2"/>
      <c r="C95" s="2"/>
      <c r="D95" s="2"/>
      <c r="E95" s="2"/>
      <c r="F95" s="2"/>
      <c r="G95" s="2"/>
      <c r="H95" s="2"/>
      <c r="I95" s="2"/>
      <c r="J95" s="2"/>
      <c r="K95" s="2"/>
      <c r="L95" s="2"/>
      <c r="M95" s="2"/>
      <c r="N95" s="2"/>
      <c r="O95" s="2"/>
      <c r="P95" s="2"/>
      <c r="Q95" s="2"/>
      <c r="R95" s="2"/>
      <c r="S95" s="2"/>
    </row>
    <row r="96" spans="1:19" x14ac:dyDescent="0.25">
      <c r="A96" s="21"/>
      <c r="B96" s="2"/>
      <c r="C96" s="2"/>
      <c r="D96" s="2"/>
      <c r="E96" s="2"/>
      <c r="F96" s="2"/>
      <c r="G96" s="2"/>
      <c r="H96" s="2"/>
      <c r="I96" s="2"/>
      <c r="J96" s="2"/>
      <c r="K96" s="2"/>
      <c r="L96" s="2"/>
      <c r="M96" s="2"/>
      <c r="N96" s="2"/>
      <c r="O96" s="2"/>
      <c r="P96" s="2"/>
      <c r="Q96" s="2"/>
      <c r="R96" s="2"/>
      <c r="S96" s="2"/>
    </row>
    <row r="97" spans="1:19" x14ac:dyDescent="0.25">
      <c r="A97" s="21"/>
      <c r="B97" s="2"/>
      <c r="C97" s="2"/>
      <c r="D97" s="2"/>
      <c r="E97" s="2"/>
      <c r="F97" s="2"/>
      <c r="G97" s="2"/>
      <c r="H97" s="2"/>
      <c r="I97" s="2"/>
      <c r="J97" s="2"/>
      <c r="K97" s="2"/>
      <c r="L97" s="2"/>
      <c r="M97" s="2"/>
      <c r="N97" s="2"/>
      <c r="O97" s="2"/>
      <c r="P97" s="2"/>
      <c r="Q97" s="2"/>
      <c r="R97" s="2"/>
      <c r="S97" s="2"/>
    </row>
    <row r="98" spans="1:19" x14ac:dyDescent="0.25">
      <c r="A98" s="21"/>
      <c r="B98" s="2"/>
      <c r="C98" s="2"/>
      <c r="D98" s="2"/>
      <c r="E98" s="2"/>
      <c r="F98" s="2"/>
      <c r="G98" s="2"/>
      <c r="H98" s="2"/>
      <c r="I98" s="2"/>
      <c r="J98" s="2"/>
      <c r="K98" s="2"/>
      <c r="L98" s="2"/>
      <c r="M98" s="2"/>
      <c r="N98" s="2"/>
      <c r="O98" s="2"/>
      <c r="P98" s="2"/>
      <c r="Q98" s="2"/>
      <c r="R98" s="2"/>
      <c r="S98" s="2"/>
    </row>
    <row r="99" spans="1:19" x14ac:dyDescent="0.25">
      <c r="A99" s="21"/>
      <c r="B99" s="2"/>
      <c r="C99" s="2"/>
      <c r="D99" s="2"/>
      <c r="E99" s="2"/>
      <c r="F99" s="2"/>
      <c r="G99" s="2"/>
      <c r="H99" s="2"/>
      <c r="I99" s="2"/>
      <c r="J99" s="2"/>
      <c r="K99" s="2"/>
      <c r="L99" s="2"/>
      <c r="M99" s="2"/>
      <c r="N99" s="2"/>
      <c r="O99" s="2"/>
      <c r="P99" s="2"/>
      <c r="Q99" s="2"/>
      <c r="R99" s="2"/>
      <c r="S99" s="2"/>
    </row>
    <row r="100" spans="1:19" x14ac:dyDescent="0.25">
      <c r="A100" s="21"/>
      <c r="B100" s="2"/>
      <c r="C100" s="2"/>
      <c r="D100" s="2"/>
      <c r="E100" s="2"/>
      <c r="F100" s="2"/>
      <c r="G100" s="2"/>
      <c r="H100" s="2"/>
      <c r="I100" s="2"/>
      <c r="J100" s="2"/>
      <c r="K100" s="2"/>
      <c r="L100" s="2"/>
      <c r="M100" s="2"/>
      <c r="N100" s="2"/>
      <c r="O100" s="2"/>
      <c r="P100" s="2"/>
      <c r="Q100" s="2"/>
      <c r="R100" s="2"/>
      <c r="S100" s="2"/>
    </row>
    <row r="101" spans="1:19" x14ac:dyDescent="0.25">
      <c r="A101" s="21"/>
      <c r="B101" s="2"/>
      <c r="C101" s="2"/>
      <c r="D101" s="2"/>
      <c r="E101" s="2"/>
      <c r="F101" s="2"/>
      <c r="G101" s="2"/>
      <c r="H101" s="2"/>
      <c r="I101" s="2"/>
      <c r="J101" s="2"/>
      <c r="K101" s="2"/>
      <c r="L101" s="2"/>
      <c r="M101" s="2"/>
      <c r="N101" s="2"/>
      <c r="O101" s="2"/>
      <c r="P101" s="2"/>
      <c r="Q101" s="2"/>
      <c r="R101" s="2"/>
      <c r="S101" s="2"/>
    </row>
    <row r="102" spans="1:19" x14ac:dyDescent="0.25">
      <c r="A102" s="21"/>
      <c r="B102" s="2"/>
      <c r="C102" s="2"/>
      <c r="D102" s="2"/>
      <c r="E102" s="2"/>
      <c r="F102" s="2"/>
      <c r="G102" s="2"/>
      <c r="H102" s="2"/>
      <c r="I102" s="2"/>
      <c r="J102" s="2"/>
      <c r="K102" s="2"/>
      <c r="L102" s="2"/>
      <c r="M102" s="2"/>
      <c r="N102" s="2"/>
      <c r="O102" s="2"/>
      <c r="P102" s="2"/>
      <c r="Q102" s="2"/>
      <c r="R102" s="2"/>
      <c r="S102" s="2"/>
    </row>
    <row r="103" spans="1:19" x14ac:dyDescent="0.25">
      <c r="A103" s="21"/>
      <c r="B103" s="2"/>
      <c r="C103" s="2"/>
      <c r="D103" s="2"/>
      <c r="E103" s="2"/>
      <c r="F103" s="2"/>
      <c r="G103" s="2"/>
      <c r="H103" s="2"/>
      <c r="I103" s="2"/>
      <c r="J103" s="2"/>
      <c r="K103" s="2"/>
      <c r="L103" s="2"/>
      <c r="M103" s="2"/>
      <c r="N103" s="2"/>
      <c r="O103" s="2"/>
      <c r="P103" s="2"/>
      <c r="Q103" s="2"/>
      <c r="R103" s="2"/>
      <c r="S103" s="2"/>
    </row>
    <row r="104" spans="1:19" x14ac:dyDescent="0.25">
      <c r="A104" s="21"/>
      <c r="B104" s="2"/>
      <c r="C104" s="2"/>
      <c r="D104" s="2"/>
      <c r="E104" s="2"/>
      <c r="F104" s="2"/>
      <c r="G104" s="2"/>
      <c r="H104" s="2"/>
      <c r="I104" s="2"/>
      <c r="J104" s="2"/>
      <c r="K104" s="2"/>
      <c r="L104" s="2"/>
      <c r="M104" s="2"/>
      <c r="N104" s="2"/>
      <c r="O104" s="2"/>
      <c r="P104" s="2"/>
      <c r="Q104" s="2"/>
      <c r="R104" s="2"/>
      <c r="S104" s="2"/>
    </row>
    <row r="105" spans="1:19" x14ac:dyDescent="0.25">
      <c r="A105" s="21"/>
      <c r="B105" s="2"/>
      <c r="C105" s="2"/>
      <c r="D105" s="2"/>
      <c r="E105" s="2"/>
      <c r="F105" s="2"/>
      <c r="G105" s="2"/>
      <c r="H105" s="2"/>
      <c r="I105" s="2"/>
      <c r="J105" s="2"/>
      <c r="K105" s="2"/>
      <c r="L105" s="2"/>
      <c r="M105" s="2"/>
      <c r="N105" s="2"/>
      <c r="O105" s="2"/>
      <c r="P105" s="2"/>
      <c r="Q105" s="2"/>
      <c r="R105" s="2"/>
      <c r="S105" s="2"/>
    </row>
    <row r="106" spans="1:19" x14ac:dyDescent="0.25">
      <c r="A106" s="21"/>
      <c r="B106" s="2"/>
      <c r="C106" s="2"/>
      <c r="D106" s="2"/>
      <c r="E106" s="2"/>
      <c r="F106" s="2"/>
      <c r="G106" s="2"/>
      <c r="H106" s="2"/>
      <c r="I106" s="2"/>
      <c r="J106" s="2"/>
      <c r="K106" s="2"/>
      <c r="L106" s="2"/>
      <c r="M106" s="2"/>
      <c r="N106" s="2"/>
      <c r="O106" s="2"/>
      <c r="P106" s="2"/>
      <c r="Q106" s="2"/>
      <c r="R106" s="2"/>
      <c r="S106" s="2"/>
    </row>
    <row r="107" spans="1:19" x14ac:dyDescent="0.25">
      <c r="A107" s="21"/>
      <c r="B107" s="2"/>
      <c r="C107" s="2"/>
      <c r="D107" s="2"/>
      <c r="E107" s="2"/>
      <c r="F107" s="2"/>
      <c r="G107" s="2"/>
      <c r="H107" s="2"/>
      <c r="I107" s="2"/>
      <c r="J107" s="2"/>
      <c r="K107" s="2"/>
      <c r="L107" s="2"/>
      <c r="M107" s="2"/>
      <c r="N107" s="2"/>
      <c r="O107" s="2"/>
      <c r="P107" s="2"/>
      <c r="Q107" s="2"/>
      <c r="R107" s="2"/>
      <c r="S107" s="2"/>
    </row>
    <row r="108" spans="1:19" x14ac:dyDescent="0.25">
      <c r="A108" s="21"/>
      <c r="B108" s="2"/>
      <c r="C108" s="2"/>
      <c r="D108" s="2"/>
      <c r="E108" s="2"/>
      <c r="F108" s="2"/>
      <c r="G108" s="2"/>
      <c r="H108" s="2"/>
      <c r="I108" s="2"/>
      <c r="J108" s="2"/>
      <c r="K108" s="2"/>
      <c r="L108" s="2"/>
      <c r="M108" s="2"/>
      <c r="N108" s="2"/>
      <c r="O108" s="2"/>
      <c r="P108" s="2"/>
      <c r="Q108" s="2"/>
      <c r="R108" s="2"/>
      <c r="S108" s="2"/>
    </row>
    <row r="109" spans="1:19" x14ac:dyDescent="0.25">
      <c r="A109" s="21"/>
      <c r="B109" s="2"/>
      <c r="C109" s="2"/>
      <c r="D109" s="2"/>
      <c r="E109" s="2"/>
      <c r="F109" s="2"/>
      <c r="G109" s="2"/>
      <c r="H109" s="2"/>
      <c r="I109" s="2"/>
      <c r="J109" s="2"/>
      <c r="K109" s="2"/>
      <c r="L109" s="2"/>
      <c r="M109" s="2"/>
      <c r="N109" s="2"/>
      <c r="O109" s="2"/>
      <c r="P109" s="2"/>
      <c r="Q109" s="2"/>
      <c r="R109" s="2"/>
      <c r="S109" s="2"/>
    </row>
    <row r="110" spans="1:19" x14ac:dyDescent="0.25">
      <c r="A110" s="21"/>
      <c r="B110" s="2"/>
      <c r="C110" s="2"/>
      <c r="D110" s="2"/>
      <c r="E110" s="2"/>
      <c r="F110" s="2"/>
      <c r="G110" s="2"/>
      <c r="H110" s="2"/>
      <c r="I110" s="2"/>
      <c r="J110" s="2"/>
      <c r="K110" s="2"/>
      <c r="L110" s="2"/>
      <c r="M110" s="2"/>
      <c r="N110" s="2"/>
      <c r="O110" s="2"/>
      <c r="P110" s="2"/>
      <c r="Q110" s="2"/>
      <c r="R110" s="2"/>
      <c r="S110" s="2"/>
    </row>
    <row r="111" spans="1:19" x14ac:dyDescent="0.25">
      <c r="A111" s="21"/>
      <c r="B111" s="2"/>
      <c r="C111" s="2"/>
      <c r="D111" s="2"/>
      <c r="E111" s="2"/>
      <c r="F111" s="2"/>
      <c r="G111" s="2"/>
      <c r="H111" s="2"/>
      <c r="I111" s="2"/>
      <c r="J111" s="2"/>
      <c r="K111" s="2"/>
      <c r="L111" s="2"/>
      <c r="M111" s="2"/>
      <c r="N111" s="2"/>
      <c r="O111" s="2"/>
      <c r="P111" s="2"/>
      <c r="Q111" s="2"/>
      <c r="R111" s="2"/>
      <c r="S111" s="2"/>
    </row>
    <row r="112" spans="1:19" x14ac:dyDescent="0.25">
      <c r="A112" s="21"/>
      <c r="B112" s="2"/>
      <c r="C112" s="2"/>
      <c r="D112" s="2"/>
      <c r="E112" s="2"/>
      <c r="F112" s="2"/>
      <c r="G112" s="2"/>
      <c r="H112" s="2"/>
      <c r="I112" s="2"/>
      <c r="J112" s="2"/>
      <c r="K112" s="2"/>
      <c r="L112" s="2"/>
      <c r="M112" s="2"/>
      <c r="N112" s="2"/>
      <c r="O112" s="2"/>
      <c r="P112" s="2"/>
      <c r="Q112" s="2"/>
      <c r="R112" s="2"/>
      <c r="S112" s="2"/>
    </row>
    <row r="113" spans="1:19" x14ac:dyDescent="0.25">
      <c r="A113" s="21"/>
      <c r="B113" s="2"/>
      <c r="C113" s="2"/>
      <c r="D113" s="2"/>
      <c r="E113" s="2"/>
      <c r="F113" s="2"/>
      <c r="G113" s="2"/>
      <c r="H113" s="2"/>
      <c r="I113" s="2"/>
      <c r="J113" s="2"/>
      <c r="K113" s="2"/>
      <c r="L113" s="2"/>
      <c r="M113" s="2"/>
      <c r="N113" s="2"/>
      <c r="O113" s="2"/>
      <c r="P113" s="2"/>
      <c r="Q113" s="2"/>
      <c r="R113" s="2"/>
      <c r="S113" s="2"/>
    </row>
    <row r="114" spans="1:19" x14ac:dyDescent="0.25">
      <c r="A114" s="21"/>
      <c r="B114" s="2"/>
      <c r="C114" s="2"/>
      <c r="D114" s="2"/>
      <c r="E114" s="2"/>
      <c r="F114" s="2"/>
      <c r="G114" s="2"/>
      <c r="H114" s="2"/>
      <c r="I114" s="2"/>
      <c r="J114" s="2"/>
      <c r="K114" s="2"/>
      <c r="L114" s="2"/>
      <c r="M114" s="2"/>
      <c r="N114" s="2"/>
      <c r="O114" s="2"/>
      <c r="P114" s="2"/>
      <c r="Q114" s="2"/>
      <c r="R114" s="2"/>
      <c r="S114" s="2"/>
    </row>
    <row r="115" spans="1:19" x14ac:dyDescent="0.25">
      <c r="A115" s="21"/>
      <c r="B115" s="2"/>
      <c r="C115" s="2"/>
      <c r="D115" s="2"/>
      <c r="E115" s="2"/>
      <c r="F115" s="2"/>
      <c r="G115" s="2"/>
      <c r="H115" s="2"/>
      <c r="I115" s="2"/>
      <c r="J115" s="2"/>
      <c r="K115" s="2"/>
      <c r="L115" s="2"/>
      <c r="M115" s="2"/>
      <c r="N115" s="2"/>
      <c r="O115" s="2"/>
      <c r="P115" s="2"/>
      <c r="Q115" s="2"/>
      <c r="R115" s="2"/>
      <c r="S115" s="2"/>
    </row>
    <row r="116" spans="1:19" x14ac:dyDescent="0.25">
      <c r="A116" s="21"/>
      <c r="B116" s="2"/>
      <c r="C116" s="2"/>
      <c r="D116" s="2"/>
      <c r="E116" s="2"/>
      <c r="F116" s="2"/>
      <c r="G116" s="2"/>
      <c r="H116" s="2"/>
      <c r="I116" s="2"/>
      <c r="J116" s="2"/>
      <c r="K116" s="2"/>
      <c r="L116" s="2"/>
      <c r="M116" s="2"/>
      <c r="N116" s="2"/>
      <c r="O116" s="2"/>
      <c r="P116" s="2"/>
      <c r="Q116" s="2"/>
      <c r="R116" s="2"/>
      <c r="S116" s="2"/>
    </row>
    <row r="117" spans="1:19" x14ac:dyDescent="0.25">
      <c r="A117" s="21"/>
      <c r="B117" s="2"/>
      <c r="C117" s="2"/>
      <c r="D117" s="2"/>
      <c r="E117" s="2"/>
      <c r="F117" s="2"/>
      <c r="G117" s="2"/>
      <c r="H117" s="2"/>
      <c r="I117" s="2"/>
      <c r="J117" s="2"/>
      <c r="K117" s="2"/>
      <c r="L117" s="2"/>
      <c r="M117" s="2"/>
      <c r="N117" s="2"/>
      <c r="O117" s="2"/>
      <c r="P117" s="2"/>
      <c r="Q117" s="2"/>
      <c r="R117" s="2"/>
      <c r="S117" s="2"/>
    </row>
    <row r="118" spans="1:19" x14ac:dyDescent="0.25">
      <c r="A118" s="21"/>
      <c r="B118" s="2"/>
      <c r="C118" s="2"/>
      <c r="D118" s="2"/>
      <c r="E118" s="2"/>
      <c r="F118" s="2"/>
      <c r="G118" s="2"/>
      <c r="H118" s="2"/>
      <c r="I118" s="2"/>
      <c r="J118" s="2"/>
      <c r="K118" s="2"/>
      <c r="L118" s="2"/>
      <c r="M118" s="2"/>
      <c r="N118" s="2"/>
      <c r="O118" s="2"/>
      <c r="P118" s="2"/>
      <c r="Q118" s="2"/>
      <c r="R118" s="2"/>
      <c r="S118" s="2"/>
    </row>
    <row r="119" spans="1:19" x14ac:dyDescent="0.25">
      <c r="A119" s="21"/>
      <c r="B119" s="2"/>
      <c r="C119" s="2"/>
      <c r="D119" s="2"/>
      <c r="E119" s="2"/>
      <c r="F119" s="2"/>
      <c r="G119" s="2"/>
      <c r="H119" s="2"/>
      <c r="I119" s="2"/>
      <c r="J119" s="2"/>
      <c r="K119" s="2"/>
      <c r="L119" s="2"/>
      <c r="M119" s="2"/>
      <c r="N119" s="2"/>
      <c r="O119" s="2"/>
      <c r="P119" s="2"/>
      <c r="Q119" s="2"/>
      <c r="R119" s="2"/>
      <c r="S119" s="2"/>
    </row>
    <row r="120" spans="1:19" x14ac:dyDescent="0.25">
      <c r="A120" s="21"/>
      <c r="B120" s="2"/>
      <c r="C120" s="2"/>
      <c r="D120" s="2"/>
      <c r="E120" s="2"/>
      <c r="F120" s="2"/>
      <c r="G120" s="2"/>
      <c r="H120" s="2"/>
      <c r="I120" s="2"/>
      <c r="J120" s="2"/>
      <c r="K120" s="2"/>
      <c r="L120" s="2"/>
      <c r="M120" s="2"/>
      <c r="N120" s="2"/>
      <c r="O120" s="2"/>
      <c r="P120" s="2"/>
      <c r="Q120" s="2"/>
      <c r="R120" s="2"/>
      <c r="S120" s="2"/>
    </row>
    <row r="121" spans="1:19" x14ac:dyDescent="0.25">
      <c r="A121" s="21"/>
      <c r="B121" s="2"/>
      <c r="C121" s="2"/>
      <c r="D121" s="2"/>
      <c r="E121" s="2"/>
      <c r="F121" s="2"/>
      <c r="G121" s="2"/>
      <c r="H121" s="2"/>
      <c r="I121" s="2"/>
      <c r="J121" s="2"/>
      <c r="K121" s="2"/>
      <c r="L121" s="2"/>
      <c r="M121" s="2"/>
      <c r="N121" s="2"/>
      <c r="O121" s="2"/>
      <c r="P121" s="2"/>
      <c r="Q121" s="2"/>
      <c r="R121" s="2"/>
      <c r="S121" s="2"/>
    </row>
    <row r="122" spans="1:19" x14ac:dyDescent="0.25">
      <c r="A122" s="21"/>
      <c r="B122" s="2"/>
      <c r="C122" s="2"/>
      <c r="D122" s="2"/>
      <c r="E122" s="2"/>
      <c r="F122" s="2"/>
      <c r="G122" s="2"/>
      <c r="H122" s="2"/>
      <c r="I122" s="2"/>
      <c r="J122" s="2"/>
      <c r="K122" s="2"/>
      <c r="L122" s="2"/>
      <c r="M122" s="2"/>
      <c r="N122" s="2"/>
      <c r="O122" s="2"/>
      <c r="P122" s="2"/>
      <c r="Q122" s="2"/>
      <c r="R122" s="2"/>
      <c r="S122" s="2"/>
    </row>
    <row r="123" spans="1:19" x14ac:dyDescent="0.25">
      <c r="A123" s="21"/>
      <c r="B123" s="2"/>
      <c r="C123" s="2"/>
      <c r="D123" s="2"/>
      <c r="E123" s="2"/>
      <c r="F123" s="2"/>
      <c r="G123" s="2"/>
      <c r="H123" s="2"/>
      <c r="I123" s="2"/>
      <c r="J123" s="2"/>
      <c r="K123" s="2"/>
      <c r="L123" s="2"/>
      <c r="M123" s="2"/>
      <c r="N123" s="2"/>
      <c r="O123" s="2"/>
      <c r="P123" s="2"/>
      <c r="Q123" s="2"/>
      <c r="R123" s="2"/>
      <c r="S123" s="2"/>
    </row>
    <row r="124" spans="1:19" x14ac:dyDescent="0.25">
      <c r="A124" s="21"/>
      <c r="B124" s="2"/>
      <c r="C124" s="2"/>
      <c r="D124" s="2"/>
      <c r="E124" s="2"/>
      <c r="F124" s="2"/>
      <c r="G124" s="2"/>
      <c r="H124" s="2"/>
      <c r="I124" s="2"/>
      <c r="J124" s="2"/>
      <c r="K124" s="2"/>
      <c r="L124" s="2"/>
      <c r="M124" s="2"/>
      <c r="N124" s="2"/>
      <c r="O124" s="2"/>
      <c r="P124" s="2"/>
      <c r="Q124" s="2"/>
      <c r="R124" s="2"/>
      <c r="S124" s="2"/>
    </row>
    <row r="125" spans="1:19" x14ac:dyDescent="0.25">
      <c r="A125" s="21"/>
      <c r="B125" s="2"/>
      <c r="C125" s="2"/>
      <c r="D125" s="2"/>
      <c r="E125" s="2"/>
      <c r="F125" s="2"/>
      <c r="G125" s="2"/>
      <c r="H125" s="2"/>
      <c r="I125" s="2"/>
      <c r="J125" s="2"/>
      <c r="K125" s="2"/>
      <c r="L125" s="2"/>
      <c r="M125" s="2"/>
      <c r="N125" s="2"/>
      <c r="O125" s="2"/>
      <c r="P125" s="2"/>
      <c r="Q125" s="2"/>
      <c r="R125" s="2"/>
      <c r="S125" s="2"/>
    </row>
    <row r="126" spans="1:19" x14ac:dyDescent="0.25">
      <c r="A126" s="21"/>
      <c r="B126" s="2"/>
      <c r="C126" s="2"/>
      <c r="D126" s="2"/>
      <c r="E126" s="2"/>
      <c r="F126" s="2"/>
      <c r="G126" s="2"/>
      <c r="H126" s="2"/>
      <c r="I126" s="2"/>
      <c r="J126" s="2"/>
      <c r="K126" s="2"/>
      <c r="L126" s="2"/>
      <c r="M126" s="2"/>
      <c r="N126" s="2"/>
      <c r="O126" s="2"/>
      <c r="P126" s="2"/>
      <c r="Q126" s="2"/>
      <c r="R126" s="2"/>
      <c r="S126" s="2"/>
    </row>
    <row r="127" spans="1:19" x14ac:dyDescent="0.25">
      <c r="A127" s="21"/>
      <c r="B127" s="2"/>
      <c r="C127" s="2"/>
      <c r="D127" s="2"/>
      <c r="E127" s="2"/>
      <c r="F127" s="2"/>
      <c r="G127" s="2"/>
      <c r="H127" s="2"/>
      <c r="I127" s="2"/>
      <c r="J127" s="2"/>
      <c r="K127" s="2"/>
      <c r="L127" s="2"/>
      <c r="M127" s="2"/>
      <c r="N127" s="2"/>
      <c r="O127" s="2"/>
      <c r="P127" s="2"/>
      <c r="Q127" s="2"/>
      <c r="R127" s="2"/>
      <c r="S127" s="2"/>
    </row>
    <row r="128" spans="1:19" x14ac:dyDescent="0.25">
      <c r="A128" s="21"/>
      <c r="B128" s="2"/>
      <c r="C128" s="2"/>
      <c r="D128" s="2"/>
      <c r="E128" s="2"/>
      <c r="F128" s="2"/>
      <c r="G128" s="2"/>
      <c r="H128" s="2"/>
      <c r="I128" s="2"/>
      <c r="J128" s="2"/>
      <c r="K128" s="2"/>
      <c r="L128" s="2"/>
      <c r="M128" s="2"/>
      <c r="N128" s="2"/>
      <c r="O128" s="2"/>
      <c r="P128" s="2"/>
      <c r="Q128" s="2"/>
      <c r="R128" s="2"/>
      <c r="S128" s="2"/>
    </row>
    <row r="129" spans="1:19" x14ac:dyDescent="0.25">
      <c r="A129" s="21"/>
      <c r="B129" s="2"/>
      <c r="C129" s="2"/>
      <c r="D129" s="2"/>
      <c r="E129" s="2"/>
      <c r="F129" s="2"/>
      <c r="G129" s="2"/>
      <c r="H129" s="2"/>
      <c r="I129" s="2"/>
      <c r="J129" s="2"/>
      <c r="K129" s="2"/>
      <c r="L129" s="2"/>
      <c r="M129" s="2"/>
      <c r="N129" s="2"/>
      <c r="O129" s="2"/>
      <c r="P129" s="2"/>
      <c r="Q129" s="2"/>
      <c r="R129" s="2"/>
      <c r="S129" s="2"/>
    </row>
    <row r="130" spans="1:19" x14ac:dyDescent="0.25">
      <c r="A130" s="21"/>
      <c r="B130" s="2"/>
      <c r="C130" s="2"/>
      <c r="D130" s="2"/>
      <c r="E130" s="2"/>
      <c r="F130" s="2"/>
      <c r="G130" s="2"/>
      <c r="H130" s="2"/>
      <c r="I130" s="2"/>
      <c r="J130" s="2"/>
      <c r="K130" s="2"/>
      <c r="L130" s="2"/>
      <c r="M130" s="2"/>
      <c r="N130" s="2"/>
      <c r="O130" s="2"/>
      <c r="P130" s="2"/>
      <c r="Q130" s="2"/>
      <c r="R130" s="2"/>
      <c r="S130" s="2"/>
    </row>
    <row r="131" spans="1:19" x14ac:dyDescent="0.25">
      <c r="A131" s="21"/>
      <c r="B131" s="2"/>
      <c r="C131" s="2"/>
      <c r="D131" s="2"/>
      <c r="E131" s="2"/>
      <c r="F131" s="2"/>
      <c r="G131" s="2"/>
      <c r="H131" s="2"/>
      <c r="I131" s="2"/>
      <c r="J131" s="2"/>
      <c r="K131" s="2"/>
      <c r="L131" s="2"/>
      <c r="M131" s="2"/>
      <c r="N131" s="2"/>
      <c r="O131" s="2"/>
      <c r="P131" s="2"/>
      <c r="Q131" s="2"/>
      <c r="R131" s="2"/>
      <c r="S131" s="2"/>
    </row>
    <row r="132" spans="1:19" x14ac:dyDescent="0.25">
      <c r="A132" s="21"/>
      <c r="B132" s="2"/>
      <c r="C132" s="2"/>
      <c r="D132" s="2"/>
      <c r="E132" s="2"/>
      <c r="F132" s="2"/>
      <c r="G132" s="2"/>
      <c r="H132" s="2"/>
      <c r="I132" s="2"/>
      <c r="J132" s="2"/>
      <c r="K132" s="2"/>
      <c r="L132" s="2"/>
      <c r="M132" s="2"/>
      <c r="N132" s="2"/>
      <c r="O132" s="2"/>
      <c r="P132" s="2"/>
      <c r="Q132" s="2"/>
      <c r="R132" s="2"/>
      <c r="S132" s="2"/>
    </row>
    <row r="133" spans="1:19" x14ac:dyDescent="0.25">
      <c r="A133" s="21"/>
      <c r="B133" s="2"/>
      <c r="C133" s="2"/>
      <c r="D133" s="2"/>
      <c r="E133" s="2"/>
      <c r="F133" s="2"/>
      <c r="G133" s="2"/>
      <c r="H133" s="2"/>
      <c r="I133" s="2"/>
      <c r="J133" s="2"/>
      <c r="K133" s="2"/>
      <c r="L133" s="2"/>
      <c r="M133" s="2"/>
      <c r="N133" s="2"/>
      <c r="O133" s="2"/>
      <c r="P133" s="2"/>
      <c r="Q133" s="2"/>
      <c r="R133" s="2"/>
      <c r="S133" s="2"/>
    </row>
    <row r="134" spans="1:19" x14ac:dyDescent="0.25">
      <c r="A134" s="21"/>
      <c r="B134" s="2"/>
      <c r="C134" s="2"/>
      <c r="D134" s="2"/>
      <c r="E134" s="2"/>
      <c r="F134" s="2"/>
      <c r="G134" s="2"/>
      <c r="H134" s="2"/>
      <c r="I134" s="2"/>
      <c r="J134" s="2"/>
      <c r="K134" s="2"/>
      <c r="L134" s="2"/>
      <c r="M134" s="2"/>
      <c r="N134" s="2"/>
      <c r="O134" s="2"/>
      <c r="P134" s="2"/>
      <c r="Q134" s="2"/>
      <c r="R134" s="2"/>
      <c r="S134" s="2"/>
    </row>
    <row r="135" spans="1:19" x14ac:dyDescent="0.25">
      <c r="A135" s="21"/>
      <c r="B135" s="2"/>
      <c r="C135" s="2"/>
      <c r="D135" s="2"/>
      <c r="E135" s="2"/>
      <c r="F135" s="2"/>
      <c r="G135" s="2"/>
      <c r="H135" s="2"/>
      <c r="I135" s="2"/>
      <c r="J135" s="2"/>
      <c r="K135" s="2"/>
      <c r="L135" s="2"/>
      <c r="M135" s="2"/>
      <c r="N135" s="2"/>
      <c r="O135" s="2"/>
      <c r="P135" s="2"/>
      <c r="Q135" s="2"/>
      <c r="R135" s="2"/>
      <c r="S135" s="2"/>
    </row>
    <row r="136" spans="1:19" x14ac:dyDescent="0.25">
      <c r="A136" s="21"/>
      <c r="B136" s="2"/>
      <c r="C136" s="2"/>
      <c r="D136" s="2"/>
      <c r="E136" s="2"/>
      <c r="F136" s="2"/>
      <c r="G136" s="2"/>
      <c r="H136" s="2"/>
      <c r="I136" s="2"/>
      <c r="J136" s="2"/>
      <c r="K136" s="2"/>
      <c r="L136" s="2"/>
      <c r="M136" s="2"/>
      <c r="N136" s="2"/>
      <c r="O136" s="2"/>
      <c r="P136" s="2"/>
      <c r="Q136" s="2"/>
      <c r="R136" s="2"/>
      <c r="S136" s="2"/>
    </row>
    <row r="137" spans="1:19" x14ac:dyDescent="0.25">
      <c r="A137" s="21"/>
      <c r="B137" s="2"/>
      <c r="C137" s="2"/>
      <c r="D137" s="2"/>
      <c r="E137" s="2"/>
      <c r="F137" s="2"/>
      <c r="G137" s="2"/>
      <c r="H137" s="2"/>
      <c r="I137" s="2"/>
      <c r="J137" s="2"/>
      <c r="K137" s="2"/>
      <c r="L137" s="2"/>
      <c r="M137" s="2"/>
      <c r="N137" s="2"/>
      <c r="O137" s="2"/>
      <c r="P137" s="2"/>
      <c r="Q137" s="2"/>
      <c r="R137" s="2"/>
      <c r="S137" s="2"/>
    </row>
    <row r="138" spans="1:19" x14ac:dyDescent="0.25">
      <c r="A138" s="21"/>
      <c r="B138" s="2"/>
      <c r="C138" s="2"/>
      <c r="D138" s="2"/>
      <c r="E138" s="2"/>
      <c r="F138" s="2"/>
      <c r="G138" s="2"/>
      <c r="H138" s="2"/>
      <c r="I138" s="2"/>
      <c r="J138" s="2"/>
      <c r="K138" s="2"/>
      <c r="L138" s="2"/>
      <c r="M138" s="2"/>
      <c r="N138" s="2"/>
      <c r="O138" s="2"/>
      <c r="P138" s="2"/>
      <c r="Q138" s="2"/>
      <c r="R138" s="2"/>
      <c r="S138" s="2"/>
    </row>
    <row r="139" spans="1:19" x14ac:dyDescent="0.25">
      <c r="A139" s="21"/>
      <c r="B139" s="2"/>
      <c r="C139" s="2"/>
      <c r="D139" s="2"/>
      <c r="E139" s="2"/>
      <c r="F139" s="2"/>
      <c r="G139" s="2"/>
      <c r="H139" s="2"/>
      <c r="I139" s="2"/>
      <c r="J139" s="2"/>
      <c r="K139" s="2"/>
      <c r="L139" s="2"/>
      <c r="M139" s="2"/>
      <c r="N139" s="2"/>
      <c r="O139" s="2"/>
      <c r="P139" s="2"/>
      <c r="Q139" s="2"/>
      <c r="R139" s="2"/>
      <c r="S139" s="2"/>
    </row>
    <row r="140" spans="1:19" x14ac:dyDescent="0.25">
      <c r="A140" s="21"/>
      <c r="B140" s="2"/>
      <c r="C140" s="2"/>
      <c r="D140" s="2"/>
      <c r="E140" s="2"/>
      <c r="F140" s="2"/>
      <c r="G140" s="2"/>
      <c r="H140" s="2"/>
      <c r="I140" s="2"/>
      <c r="J140" s="2"/>
      <c r="K140" s="2"/>
      <c r="L140" s="2"/>
      <c r="M140" s="2"/>
      <c r="N140" s="2"/>
      <c r="O140" s="2"/>
      <c r="P140" s="2"/>
      <c r="Q140" s="2"/>
      <c r="R140" s="2"/>
      <c r="S140" s="2"/>
    </row>
    <row r="141" spans="1:19" x14ac:dyDescent="0.25">
      <c r="A141" s="21"/>
      <c r="B141" s="2"/>
      <c r="C141" s="2"/>
      <c r="D141" s="2"/>
      <c r="E141" s="2"/>
      <c r="F141" s="2"/>
      <c r="G141" s="2"/>
      <c r="H141" s="2"/>
      <c r="I141" s="2"/>
      <c r="J141" s="2"/>
      <c r="K141" s="2"/>
      <c r="L141" s="2"/>
      <c r="M141" s="2"/>
      <c r="N141" s="2"/>
      <c r="O141" s="2"/>
      <c r="P141" s="2"/>
      <c r="Q141" s="2"/>
      <c r="R141" s="2"/>
      <c r="S141" s="2"/>
    </row>
    <row r="142" spans="1:19" x14ac:dyDescent="0.25">
      <c r="A142" s="21"/>
      <c r="B142" s="2"/>
      <c r="C142" s="2"/>
      <c r="D142" s="2"/>
      <c r="E142" s="2"/>
      <c r="F142" s="2"/>
      <c r="G142" s="2"/>
      <c r="H142" s="2"/>
      <c r="I142" s="2"/>
      <c r="J142" s="2"/>
      <c r="K142" s="2"/>
      <c r="L142" s="2"/>
      <c r="M142" s="2"/>
      <c r="N142" s="2"/>
      <c r="O142" s="2"/>
      <c r="P142" s="2"/>
      <c r="Q142" s="2"/>
      <c r="R142" s="2"/>
      <c r="S142" s="2"/>
    </row>
    <row r="143" spans="1:19" x14ac:dyDescent="0.25">
      <c r="A143" s="21"/>
      <c r="B143" s="2"/>
      <c r="C143" s="2"/>
      <c r="D143" s="2"/>
      <c r="E143" s="2"/>
      <c r="F143" s="2"/>
      <c r="G143" s="2"/>
      <c r="H143" s="2"/>
      <c r="I143" s="2"/>
      <c r="J143" s="2"/>
      <c r="K143" s="2"/>
      <c r="L143" s="2"/>
      <c r="M143" s="2"/>
      <c r="N143" s="2"/>
      <c r="O143" s="2"/>
      <c r="P143" s="2"/>
      <c r="Q143" s="2"/>
      <c r="R143" s="2"/>
      <c r="S143" s="2"/>
    </row>
    <row r="144" spans="1:19" x14ac:dyDescent="0.25">
      <c r="A144" s="21"/>
      <c r="B144" s="2"/>
      <c r="C144" s="2"/>
      <c r="D144" s="2"/>
      <c r="E144" s="2"/>
      <c r="F144" s="2"/>
      <c r="G144" s="2"/>
      <c r="H144" s="2"/>
      <c r="I144" s="2"/>
      <c r="J144" s="2"/>
      <c r="K144" s="2"/>
      <c r="L144" s="2"/>
      <c r="M144" s="2"/>
      <c r="N144" s="2"/>
      <c r="O144" s="2"/>
      <c r="P144" s="2"/>
      <c r="Q144" s="2"/>
      <c r="R144" s="2"/>
      <c r="S144" s="2"/>
    </row>
    <row r="145" spans="1:19" x14ac:dyDescent="0.25">
      <c r="A145" s="21"/>
      <c r="B145" s="2"/>
      <c r="C145" s="2"/>
      <c r="D145" s="2"/>
      <c r="E145" s="2"/>
      <c r="F145" s="2"/>
      <c r="G145" s="2"/>
      <c r="H145" s="2"/>
      <c r="I145" s="2"/>
      <c r="J145" s="2"/>
      <c r="K145" s="2"/>
      <c r="L145" s="2"/>
      <c r="M145" s="2"/>
      <c r="N145" s="2"/>
      <c r="O145" s="2"/>
      <c r="P145" s="2"/>
      <c r="Q145" s="2"/>
      <c r="R145" s="2"/>
      <c r="S145" s="2"/>
    </row>
    <row r="146" spans="1:19" x14ac:dyDescent="0.25">
      <c r="A146" s="21"/>
      <c r="B146" s="2"/>
      <c r="C146" s="2"/>
      <c r="D146" s="2"/>
      <c r="E146" s="2"/>
      <c r="F146" s="2"/>
      <c r="G146" s="2"/>
      <c r="H146" s="2"/>
      <c r="I146" s="2"/>
      <c r="J146" s="2"/>
      <c r="K146" s="2"/>
      <c r="L146" s="2"/>
      <c r="M146" s="2"/>
      <c r="N146" s="2"/>
      <c r="O146" s="2"/>
      <c r="P146" s="2"/>
      <c r="Q146" s="2"/>
      <c r="R146" s="2"/>
      <c r="S146" s="2"/>
    </row>
    <row r="147" spans="1:19" x14ac:dyDescent="0.25">
      <c r="A147" s="21"/>
      <c r="B147" s="2"/>
      <c r="C147" s="2"/>
      <c r="D147" s="2"/>
      <c r="E147" s="2"/>
      <c r="F147" s="2"/>
      <c r="G147" s="2"/>
      <c r="H147" s="2"/>
      <c r="I147" s="2"/>
      <c r="J147" s="2"/>
      <c r="K147" s="2"/>
      <c r="L147" s="2"/>
      <c r="M147" s="2"/>
      <c r="N147" s="2"/>
      <c r="O147" s="2"/>
      <c r="P147" s="2"/>
      <c r="Q147" s="2"/>
      <c r="R147" s="2"/>
      <c r="S147" s="2"/>
    </row>
    <row r="148" spans="1:19" x14ac:dyDescent="0.25">
      <c r="A148" s="21"/>
      <c r="B148" s="2"/>
      <c r="C148" s="2"/>
      <c r="D148" s="2"/>
      <c r="E148" s="2"/>
      <c r="F148" s="2"/>
      <c r="G148" s="2"/>
      <c r="H148" s="2"/>
      <c r="I148" s="2"/>
      <c r="J148" s="2"/>
      <c r="K148" s="2"/>
      <c r="L148" s="2"/>
      <c r="M148" s="2"/>
      <c r="N148" s="2"/>
      <c r="O148" s="2"/>
      <c r="P148" s="2"/>
      <c r="Q148" s="2"/>
      <c r="R148" s="2"/>
      <c r="S148" s="2"/>
    </row>
    <row r="149" spans="1:19" x14ac:dyDescent="0.25">
      <c r="A149" s="21"/>
      <c r="B149" s="2"/>
      <c r="C149" s="2"/>
      <c r="D149" s="2"/>
      <c r="E149" s="2"/>
      <c r="F149" s="2"/>
      <c r="G149" s="2"/>
      <c r="H149" s="2"/>
      <c r="I149" s="2"/>
      <c r="J149" s="2"/>
      <c r="K149" s="2"/>
      <c r="L149" s="2"/>
      <c r="M149" s="2"/>
      <c r="N149" s="2"/>
      <c r="O149" s="2"/>
      <c r="P149" s="2"/>
      <c r="Q149" s="2"/>
      <c r="R149" s="2"/>
      <c r="S149" s="2"/>
    </row>
    <row r="150" spans="1:19" x14ac:dyDescent="0.25">
      <c r="A150" s="21"/>
      <c r="B150" s="2"/>
      <c r="C150" s="2"/>
      <c r="D150" s="2"/>
      <c r="E150" s="2"/>
      <c r="F150" s="2"/>
      <c r="G150" s="2"/>
      <c r="H150" s="2"/>
      <c r="I150" s="2"/>
      <c r="J150" s="2"/>
      <c r="K150" s="2"/>
      <c r="L150" s="2"/>
      <c r="M150" s="2"/>
      <c r="N150" s="2"/>
      <c r="O150" s="2"/>
      <c r="P150" s="2"/>
      <c r="Q150" s="2"/>
      <c r="R150" s="2"/>
      <c r="S150" s="2"/>
    </row>
    <row r="151" spans="1:19" x14ac:dyDescent="0.25">
      <c r="A151" s="21"/>
      <c r="B151" s="2"/>
      <c r="C151" s="2"/>
      <c r="D151" s="2"/>
      <c r="E151" s="2"/>
      <c r="F151" s="2"/>
      <c r="G151" s="2"/>
      <c r="H151" s="2"/>
      <c r="I151" s="2"/>
      <c r="J151" s="2"/>
      <c r="K151" s="2"/>
      <c r="L151" s="2"/>
      <c r="M151" s="2"/>
      <c r="N151" s="2"/>
      <c r="O151" s="2"/>
      <c r="P151" s="2"/>
      <c r="Q151" s="2"/>
      <c r="R151" s="2"/>
      <c r="S151" s="2"/>
    </row>
    <row r="152" spans="1:19" x14ac:dyDescent="0.25">
      <c r="A152" s="21"/>
      <c r="B152" s="2"/>
      <c r="C152" s="2"/>
      <c r="D152" s="2"/>
      <c r="E152" s="2"/>
      <c r="F152" s="2"/>
      <c r="G152" s="2"/>
      <c r="H152" s="2"/>
      <c r="I152" s="2"/>
      <c r="J152" s="2"/>
      <c r="K152" s="2"/>
      <c r="L152" s="2"/>
      <c r="M152" s="2"/>
      <c r="N152" s="2"/>
      <c r="O152" s="2"/>
      <c r="P152" s="2"/>
      <c r="Q152" s="2"/>
      <c r="R152" s="2"/>
      <c r="S152" s="2"/>
    </row>
    <row r="153" spans="1:19" x14ac:dyDescent="0.25">
      <c r="A153" s="21"/>
      <c r="B153" s="2"/>
      <c r="C153" s="2"/>
      <c r="D153" s="2"/>
      <c r="E153" s="2"/>
      <c r="F153" s="2"/>
      <c r="G153" s="2"/>
      <c r="H153" s="2"/>
      <c r="I153" s="2"/>
      <c r="J153" s="2"/>
      <c r="K153" s="2"/>
      <c r="L153" s="2"/>
      <c r="M153" s="2"/>
      <c r="N153" s="2"/>
      <c r="O153" s="2"/>
      <c r="P153" s="2"/>
      <c r="Q153" s="2"/>
      <c r="R153" s="2"/>
      <c r="S153" s="2"/>
    </row>
    <row r="154" spans="1:19" x14ac:dyDescent="0.25">
      <c r="A154" s="21"/>
      <c r="B154" s="2"/>
      <c r="C154" s="2"/>
      <c r="D154" s="2"/>
      <c r="E154" s="2"/>
      <c r="F154" s="2"/>
      <c r="G154" s="2"/>
      <c r="H154" s="2"/>
      <c r="I154" s="2"/>
      <c r="J154" s="2"/>
      <c r="K154" s="2"/>
      <c r="L154" s="2"/>
      <c r="M154" s="2"/>
      <c r="N154" s="2"/>
      <c r="O154" s="2"/>
      <c r="P154" s="2"/>
      <c r="Q154" s="2"/>
      <c r="R154" s="2"/>
      <c r="S154" s="2"/>
    </row>
    <row r="155" spans="1:19" x14ac:dyDescent="0.25">
      <c r="A155" s="21"/>
      <c r="B155" s="2"/>
      <c r="C155" s="2"/>
      <c r="D155" s="2"/>
      <c r="E155" s="2"/>
      <c r="F155" s="2"/>
      <c r="G155" s="2"/>
      <c r="H155" s="2"/>
      <c r="I155" s="2"/>
      <c r="J155" s="2"/>
      <c r="K155" s="2"/>
      <c r="L155" s="2"/>
      <c r="M155" s="2"/>
      <c r="N155" s="2"/>
      <c r="O155" s="2"/>
      <c r="P155" s="2"/>
      <c r="Q155" s="2"/>
      <c r="R155" s="2"/>
      <c r="S155" s="2"/>
    </row>
    <row r="156" spans="1:19" x14ac:dyDescent="0.25">
      <c r="A156" s="21"/>
      <c r="B156" s="2"/>
      <c r="C156" s="2"/>
      <c r="D156" s="2"/>
      <c r="E156" s="2"/>
      <c r="F156" s="2"/>
      <c r="G156" s="2"/>
      <c r="H156" s="2"/>
      <c r="I156" s="2"/>
      <c r="J156" s="2"/>
      <c r="K156" s="2"/>
      <c r="L156" s="2"/>
      <c r="M156" s="2"/>
      <c r="N156" s="2"/>
      <c r="O156" s="2"/>
      <c r="P156" s="2"/>
      <c r="Q156" s="2"/>
      <c r="R156" s="2"/>
      <c r="S156" s="2"/>
    </row>
    <row r="157" spans="1:19" x14ac:dyDescent="0.25">
      <c r="A157" s="21"/>
      <c r="B157" s="2"/>
      <c r="C157" s="2"/>
      <c r="D157" s="2"/>
      <c r="E157" s="2"/>
      <c r="F157" s="2"/>
      <c r="G157" s="2"/>
      <c r="H157" s="2"/>
      <c r="I157" s="2"/>
      <c r="J157" s="2"/>
      <c r="K157" s="2"/>
      <c r="L157" s="2"/>
      <c r="M157" s="2"/>
      <c r="N157" s="2"/>
      <c r="O157" s="2"/>
      <c r="P157" s="2"/>
      <c r="Q157" s="2"/>
      <c r="R157" s="2"/>
      <c r="S157" s="2"/>
    </row>
    <row r="158" spans="1:19" x14ac:dyDescent="0.25">
      <c r="A158" s="21"/>
      <c r="B158" s="2"/>
      <c r="C158" s="2"/>
      <c r="D158" s="2"/>
      <c r="E158" s="2"/>
      <c r="F158" s="2"/>
      <c r="G158" s="2"/>
      <c r="H158" s="2"/>
      <c r="I158" s="2"/>
      <c r="J158" s="2"/>
      <c r="K158" s="2"/>
      <c r="L158" s="2"/>
      <c r="M158" s="2"/>
      <c r="N158" s="2"/>
      <c r="O158" s="2"/>
      <c r="P158" s="2"/>
      <c r="Q158" s="2"/>
      <c r="R158" s="2"/>
      <c r="S158" s="2"/>
    </row>
    <row r="159" spans="1:19" x14ac:dyDescent="0.25">
      <c r="A159" s="21"/>
      <c r="B159" s="2"/>
      <c r="C159" s="2"/>
      <c r="D159" s="2"/>
      <c r="E159" s="2"/>
      <c r="F159" s="2"/>
      <c r="G159" s="2"/>
      <c r="H159" s="2"/>
      <c r="I159" s="2"/>
      <c r="J159" s="2"/>
      <c r="K159" s="2"/>
      <c r="L159" s="2"/>
      <c r="M159" s="2"/>
      <c r="N159" s="2"/>
      <c r="O159" s="2"/>
      <c r="P159" s="2"/>
      <c r="Q159" s="2"/>
      <c r="R159" s="2"/>
      <c r="S159" s="2"/>
    </row>
    <row r="160" spans="1:19" x14ac:dyDescent="0.25">
      <c r="A160" s="21"/>
      <c r="B160" s="2"/>
      <c r="C160" s="2"/>
      <c r="D160" s="2"/>
      <c r="E160" s="2"/>
      <c r="F160" s="2"/>
      <c r="G160" s="2"/>
      <c r="H160" s="2"/>
      <c r="I160" s="2"/>
      <c r="J160" s="2"/>
      <c r="K160" s="2"/>
      <c r="L160" s="2"/>
      <c r="M160" s="2"/>
      <c r="N160" s="2"/>
      <c r="O160" s="2"/>
      <c r="P160" s="2"/>
      <c r="Q160" s="2"/>
      <c r="R160" s="2"/>
      <c r="S160" s="2"/>
    </row>
    <row r="161" spans="1:19" x14ac:dyDescent="0.25">
      <c r="A161" s="21"/>
      <c r="B161" s="2"/>
      <c r="C161" s="2"/>
      <c r="D161" s="2"/>
      <c r="E161" s="2"/>
      <c r="F161" s="2"/>
      <c r="G161" s="2"/>
      <c r="H161" s="2"/>
      <c r="I161" s="2"/>
      <c r="J161" s="2"/>
      <c r="K161" s="2"/>
      <c r="L161" s="2"/>
      <c r="M161" s="2"/>
      <c r="N161" s="2"/>
      <c r="O161" s="2"/>
      <c r="P161" s="2"/>
      <c r="Q161" s="2"/>
      <c r="R161" s="2"/>
      <c r="S161" s="2"/>
    </row>
    <row r="162" spans="1:19" x14ac:dyDescent="0.25">
      <c r="A162" s="21"/>
      <c r="B162" s="2"/>
      <c r="C162" s="2"/>
      <c r="D162" s="2"/>
      <c r="E162" s="2"/>
      <c r="F162" s="2"/>
      <c r="G162" s="2"/>
      <c r="H162" s="2"/>
      <c r="I162" s="2"/>
      <c r="J162" s="2"/>
      <c r="K162" s="2"/>
      <c r="L162" s="2"/>
      <c r="M162" s="2"/>
      <c r="N162" s="2"/>
      <c r="O162" s="2"/>
      <c r="P162" s="2"/>
      <c r="Q162" s="2"/>
      <c r="R162" s="2"/>
      <c r="S162" s="2"/>
    </row>
    <row r="163" spans="1:19" x14ac:dyDescent="0.25">
      <c r="A163" s="21"/>
      <c r="B163" s="2"/>
      <c r="C163" s="2"/>
      <c r="D163" s="2"/>
      <c r="E163" s="2"/>
      <c r="F163" s="2"/>
      <c r="G163" s="2"/>
      <c r="H163" s="2"/>
      <c r="I163" s="2"/>
      <c r="J163" s="2"/>
      <c r="K163" s="2"/>
      <c r="L163" s="2"/>
      <c r="M163" s="2"/>
      <c r="N163" s="2"/>
      <c r="O163" s="2"/>
      <c r="P163" s="2"/>
      <c r="Q163" s="2"/>
      <c r="R163" s="2"/>
      <c r="S163" s="2"/>
    </row>
    <row r="164" spans="1:19" x14ac:dyDescent="0.25">
      <c r="A164" s="21"/>
      <c r="B164" s="2"/>
      <c r="C164" s="2"/>
      <c r="D164" s="2"/>
      <c r="E164" s="2"/>
      <c r="F164" s="2"/>
      <c r="G164" s="2"/>
      <c r="H164" s="2"/>
      <c r="I164" s="2"/>
      <c r="J164" s="2"/>
      <c r="K164" s="2"/>
      <c r="L164" s="2"/>
      <c r="M164" s="2"/>
      <c r="N164" s="2"/>
      <c r="O164" s="2"/>
      <c r="P164" s="2"/>
      <c r="Q164" s="2"/>
      <c r="R164" s="2"/>
      <c r="S164" s="2"/>
    </row>
    <row r="165" spans="1:19" x14ac:dyDescent="0.25">
      <c r="A165" s="21"/>
      <c r="B165" s="2"/>
      <c r="C165" s="2"/>
      <c r="D165" s="2"/>
      <c r="E165" s="2"/>
      <c r="F165" s="2"/>
      <c r="G165" s="2"/>
      <c r="H165" s="2"/>
      <c r="I165" s="2"/>
      <c r="J165" s="2"/>
      <c r="K165" s="2"/>
      <c r="L165" s="2"/>
      <c r="M165" s="2"/>
      <c r="N165" s="2"/>
      <c r="O165" s="2"/>
      <c r="P165" s="2"/>
      <c r="Q165" s="2"/>
      <c r="R165" s="2"/>
      <c r="S165" s="2"/>
    </row>
    <row r="166" spans="1:19" x14ac:dyDescent="0.25">
      <c r="A166" s="21"/>
      <c r="B166" s="2"/>
      <c r="C166" s="2"/>
      <c r="D166" s="2"/>
      <c r="E166" s="2"/>
      <c r="F166" s="2"/>
      <c r="G166" s="2"/>
      <c r="H166" s="2"/>
      <c r="I166" s="2"/>
      <c r="J166" s="2"/>
      <c r="K166" s="2"/>
      <c r="L166" s="2"/>
      <c r="M166" s="2"/>
      <c r="N166" s="2"/>
      <c r="O166" s="2"/>
      <c r="P166" s="2"/>
      <c r="Q166" s="2"/>
      <c r="R166" s="2"/>
      <c r="S166" s="2"/>
    </row>
    <row r="167" spans="1:19" x14ac:dyDescent="0.25">
      <c r="A167" s="21"/>
      <c r="B167" s="2"/>
      <c r="C167" s="2"/>
      <c r="D167" s="2"/>
      <c r="E167" s="2"/>
      <c r="F167" s="2"/>
      <c r="G167" s="2"/>
      <c r="H167" s="2"/>
      <c r="I167" s="2"/>
      <c r="J167" s="2"/>
      <c r="K167" s="2"/>
      <c r="L167" s="2"/>
      <c r="M167" s="2"/>
      <c r="N167" s="2"/>
      <c r="O167" s="2"/>
      <c r="P167" s="2"/>
      <c r="Q167" s="2"/>
      <c r="R167" s="2"/>
      <c r="S167" s="2"/>
    </row>
    <row r="168" spans="1:19" x14ac:dyDescent="0.25">
      <c r="A168" s="21"/>
      <c r="B168" s="2"/>
      <c r="C168" s="2"/>
      <c r="D168" s="2"/>
      <c r="E168" s="2"/>
      <c r="F168" s="2"/>
      <c r="G168" s="2"/>
      <c r="H168" s="2"/>
      <c r="I168" s="2"/>
      <c r="J168" s="2"/>
      <c r="K168" s="2"/>
      <c r="L168" s="2"/>
      <c r="M168" s="2"/>
      <c r="N168" s="2"/>
      <c r="O168" s="2"/>
      <c r="P168" s="2"/>
      <c r="Q168" s="2"/>
      <c r="R168" s="2"/>
      <c r="S168" s="2"/>
    </row>
    <row r="169" spans="1:19" x14ac:dyDescent="0.25">
      <c r="A169" s="21"/>
      <c r="B169" s="2"/>
      <c r="C169" s="2"/>
      <c r="D169" s="2"/>
      <c r="E169" s="2"/>
      <c r="F169" s="2"/>
      <c r="G169" s="2"/>
      <c r="H169" s="2"/>
      <c r="I169" s="2"/>
      <c r="J169" s="2"/>
      <c r="K169" s="2"/>
      <c r="L169" s="2"/>
      <c r="M169" s="2"/>
      <c r="N169" s="2"/>
      <c r="O169" s="2"/>
      <c r="P169" s="2"/>
      <c r="Q169" s="2"/>
      <c r="R169" s="2"/>
      <c r="S169" s="2"/>
    </row>
    <row r="170" spans="1:19" x14ac:dyDescent="0.25">
      <c r="A170" s="21"/>
      <c r="B170" s="2"/>
      <c r="C170" s="2"/>
      <c r="D170" s="2"/>
      <c r="E170" s="2"/>
      <c r="F170" s="2"/>
      <c r="G170" s="2"/>
      <c r="H170" s="2"/>
      <c r="I170" s="2"/>
      <c r="J170" s="2"/>
      <c r="K170" s="2"/>
      <c r="L170" s="2"/>
      <c r="M170" s="2"/>
      <c r="N170" s="2"/>
      <c r="O170" s="2"/>
      <c r="P170" s="2"/>
      <c r="Q170" s="2"/>
      <c r="R170" s="2"/>
      <c r="S170" s="2"/>
    </row>
    <row r="171" spans="1:19" x14ac:dyDescent="0.25">
      <c r="A171" s="21"/>
      <c r="B171" s="2"/>
      <c r="C171" s="2"/>
      <c r="D171" s="2"/>
      <c r="E171" s="2"/>
      <c r="F171" s="2"/>
      <c r="G171" s="2"/>
      <c r="H171" s="2"/>
      <c r="I171" s="2"/>
      <c r="J171" s="2"/>
      <c r="K171" s="2"/>
      <c r="L171" s="2"/>
      <c r="M171" s="2"/>
      <c r="N171" s="2"/>
      <c r="O171" s="2"/>
      <c r="P171" s="2"/>
      <c r="Q171" s="2"/>
      <c r="R171" s="2"/>
      <c r="S171" s="2"/>
    </row>
    <row r="172" spans="1:19" x14ac:dyDescent="0.25">
      <c r="A172" s="21"/>
      <c r="B172" s="2"/>
      <c r="C172" s="2"/>
      <c r="D172" s="2"/>
      <c r="E172" s="2"/>
      <c r="F172" s="2"/>
      <c r="G172" s="2"/>
      <c r="H172" s="2"/>
      <c r="I172" s="2"/>
      <c r="J172" s="2"/>
      <c r="K172" s="2"/>
      <c r="L172" s="2"/>
      <c r="M172" s="2"/>
      <c r="N172" s="2"/>
      <c r="O172" s="2"/>
      <c r="P172" s="2"/>
      <c r="Q172" s="2"/>
      <c r="R172" s="2"/>
      <c r="S172" s="2"/>
    </row>
    <row r="173" spans="1:19" x14ac:dyDescent="0.25">
      <c r="A173" s="21"/>
      <c r="B173" s="2"/>
      <c r="C173" s="2"/>
      <c r="D173" s="2"/>
      <c r="E173" s="2"/>
      <c r="F173" s="2"/>
      <c r="G173" s="2"/>
      <c r="H173" s="2"/>
      <c r="I173" s="2"/>
      <c r="J173" s="2"/>
      <c r="K173" s="2"/>
      <c r="L173" s="2"/>
      <c r="M173" s="2"/>
      <c r="N173" s="2"/>
      <c r="O173" s="2"/>
      <c r="P173" s="2"/>
      <c r="Q173" s="2"/>
      <c r="R173" s="2"/>
      <c r="S173" s="2"/>
    </row>
    <row r="174" spans="1:19" x14ac:dyDescent="0.25">
      <c r="A174" s="21"/>
      <c r="B174" s="2"/>
      <c r="C174" s="2"/>
      <c r="D174" s="2"/>
      <c r="E174" s="2"/>
      <c r="F174" s="2"/>
      <c r="G174" s="2"/>
      <c r="H174" s="2"/>
      <c r="I174" s="2"/>
      <c r="J174" s="2"/>
      <c r="K174" s="2"/>
      <c r="L174" s="2"/>
      <c r="M174" s="2"/>
      <c r="N174" s="2"/>
      <c r="O174" s="2"/>
      <c r="P174" s="2"/>
      <c r="Q174" s="2"/>
      <c r="R174" s="2"/>
      <c r="S174" s="2"/>
    </row>
    <row r="175" spans="1:19" x14ac:dyDescent="0.25">
      <c r="A175" s="21"/>
      <c r="B175" s="2"/>
      <c r="C175" s="2"/>
      <c r="D175" s="2"/>
      <c r="E175" s="2"/>
      <c r="F175" s="2"/>
      <c r="G175" s="2"/>
      <c r="H175" s="2"/>
      <c r="I175" s="2"/>
      <c r="J175" s="2"/>
      <c r="K175" s="2"/>
      <c r="L175" s="2"/>
      <c r="M175" s="2"/>
      <c r="N175" s="2"/>
      <c r="O175" s="2"/>
      <c r="P175" s="2"/>
      <c r="Q175" s="2"/>
      <c r="R175" s="2"/>
      <c r="S175" s="2"/>
    </row>
    <row r="176" spans="1:19" x14ac:dyDescent="0.25">
      <c r="A176" s="21"/>
      <c r="B176" s="2"/>
      <c r="C176" s="2"/>
      <c r="D176" s="2"/>
      <c r="E176" s="2"/>
      <c r="F176" s="2"/>
      <c r="G176" s="2"/>
      <c r="H176" s="2"/>
      <c r="I176" s="2"/>
      <c r="J176" s="2"/>
      <c r="K176" s="2"/>
      <c r="L176" s="2"/>
      <c r="M176" s="2"/>
      <c r="N176" s="2"/>
      <c r="O176" s="2"/>
      <c r="P176" s="2"/>
      <c r="Q176" s="2"/>
      <c r="R176" s="2"/>
      <c r="S176" s="2"/>
    </row>
    <row r="177" spans="1:19" x14ac:dyDescent="0.25">
      <c r="A177" s="21"/>
      <c r="B177" s="2"/>
      <c r="C177" s="2"/>
      <c r="D177" s="2"/>
      <c r="E177" s="2"/>
      <c r="F177" s="2"/>
      <c r="G177" s="2"/>
      <c r="H177" s="2"/>
      <c r="I177" s="2"/>
      <c r="J177" s="2"/>
      <c r="K177" s="2"/>
      <c r="L177" s="2"/>
      <c r="M177" s="2"/>
      <c r="N177" s="2"/>
      <c r="O177" s="2"/>
      <c r="P177" s="2"/>
      <c r="Q177" s="2"/>
      <c r="R177" s="2"/>
      <c r="S177" s="2"/>
    </row>
    <row r="178" spans="1:19" x14ac:dyDescent="0.25">
      <c r="A178" s="21"/>
      <c r="B178" s="2"/>
      <c r="C178" s="2"/>
      <c r="D178" s="2"/>
      <c r="E178" s="2"/>
      <c r="F178" s="2"/>
      <c r="G178" s="2"/>
      <c r="H178" s="2"/>
      <c r="I178" s="2"/>
      <c r="J178" s="2"/>
      <c r="K178" s="2"/>
      <c r="L178" s="2"/>
      <c r="M178" s="2"/>
      <c r="N178" s="2"/>
      <c r="O178" s="2"/>
      <c r="P178" s="2"/>
      <c r="Q178" s="2"/>
      <c r="R178" s="2"/>
      <c r="S178" s="2"/>
    </row>
    <row r="179" spans="1:19" x14ac:dyDescent="0.25">
      <c r="A179" s="21"/>
      <c r="B179" s="2"/>
      <c r="C179" s="2"/>
      <c r="D179" s="2"/>
      <c r="E179" s="2"/>
      <c r="F179" s="2"/>
      <c r="G179" s="2"/>
      <c r="H179" s="2"/>
      <c r="I179" s="2"/>
      <c r="J179" s="2"/>
      <c r="K179" s="2"/>
      <c r="L179" s="2"/>
      <c r="M179" s="2"/>
      <c r="N179" s="2"/>
      <c r="O179" s="2"/>
      <c r="P179" s="2"/>
      <c r="Q179" s="2"/>
      <c r="R179" s="2"/>
      <c r="S179" s="2"/>
    </row>
    <row r="180" spans="1:19" x14ac:dyDescent="0.25">
      <c r="A180" s="21"/>
      <c r="B180" s="2"/>
      <c r="C180" s="2"/>
      <c r="D180" s="2"/>
      <c r="E180" s="2"/>
      <c r="F180" s="2"/>
      <c r="G180" s="2"/>
      <c r="H180" s="2"/>
      <c r="I180" s="2"/>
      <c r="J180" s="2"/>
      <c r="K180" s="2"/>
      <c r="L180" s="2"/>
      <c r="M180" s="2"/>
      <c r="N180" s="2"/>
      <c r="O180" s="2"/>
      <c r="P180" s="2"/>
      <c r="Q180" s="2"/>
      <c r="R180" s="2"/>
      <c r="S180" s="2"/>
    </row>
    <row r="181" spans="1:19" x14ac:dyDescent="0.25">
      <c r="A181" s="21"/>
      <c r="B181" s="2"/>
      <c r="C181" s="2"/>
      <c r="D181" s="2"/>
      <c r="E181" s="2"/>
      <c r="F181" s="2"/>
      <c r="G181" s="2"/>
      <c r="H181" s="2"/>
      <c r="I181" s="2"/>
      <c r="J181" s="2"/>
      <c r="K181" s="2"/>
      <c r="L181" s="2"/>
      <c r="M181" s="2"/>
      <c r="N181" s="2"/>
      <c r="O181" s="2"/>
      <c r="P181" s="2"/>
      <c r="Q181" s="2"/>
      <c r="R181" s="2"/>
      <c r="S181" s="2"/>
    </row>
    <row r="182" spans="1:19" x14ac:dyDescent="0.25">
      <c r="A182" s="21"/>
      <c r="B182" s="2"/>
      <c r="C182" s="2"/>
      <c r="D182" s="2"/>
      <c r="E182" s="2"/>
      <c r="F182" s="2"/>
      <c r="G182" s="2"/>
      <c r="H182" s="2"/>
      <c r="I182" s="2"/>
      <c r="J182" s="2"/>
      <c r="K182" s="2"/>
      <c r="L182" s="2"/>
      <c r="M182" s="2"/>
      <c r="N182" s="2"/>
      <c r="O182" s="2"/>
      <c r="P182" s="2"/>
      <c r="Q182" s="2"/>
      <c r="R182" s="2"/>
      <c r="S182" s="2"/>
    </row>
    <row r="183" spans="1:19" x14ac:dyDescent="0.25">
      <c r="A183" s="21"/>
      <c r="B183" s="2"/>
      <c r="C183" s="2"/>
      <c r="D183" s="2"/>
      <c r="E183" s="2"/>
      <c r="F183" s="2"/>
      <c r="G183" s="2"/>
      <c r="H183" s="2"/>
      <c r="I183" s="2"/>
      <c r="J183" s="2"/>
      <c r="K183" s="2"/>
      <c r="L183" s="2"/>
      <c r="M183" s="2"/>
      <c r="N183" s="2"/>
      <c r="O183" s="2"/>
      <c r="P183" s="2"/>
      <c r="Q183" s="2"/>
      <c r="R183" s="2"/>
      <c r="S183" s="2"/>
    </row>
    <row r="184" spans="1:19" x14ac:dyDescent="0.25">
      <c r="A184" s="21"/>
      <c r="B184" s="2"/>
      <c r="C184" s="2"/>
      <c r="D184" s="2"/>
      <c r="E184" s="2"/>
      <c r="F184" s="2"/>
      <c r="G184" s="2"/>
      <c r="H184" s="2"/>
      <c r="I184" s="2"/>
      <c r="J184" s="2"/>
      <c r="K184" s="2"/>
      <c r="L184" s="2"/>
      <c r="M184" s="2"/>
      <c r="N184" s="2"/>
      <c r="O184" s="2"/>
      <c r="P184" s="2"/>
      <c r="Q184" s="2"/>
      <c r="R184" s="2"/>
      <c r="S184" s="2"/>
    </row>
    <row r="185" spans="1:19" x14ac:dyDescent="0.25">
      <c r="A185" s="21"/>
      <c r="B185" s="2"/>
      <c r="C185" s="2"/>
      <c r="D185" s="2"/>
      <c r="E185" s="2"/>
      <c r="F185" s="2"/>
      <c r="G185" s="2"/>
      <c r="H185" s="2"/>
      <c r="I185" s="2"/>
      <c r="J185" s="2"/>
      <c r="K185" s="2"/>
      <c r="L185" s="2"/>
      <c r="M185" s="2"/>
      <c r="N185" s="2"/>
      <c r="O185" s="2"/>
      <c r="P185" s="2"/>
      <c r="Q185" s="2"/>
      <c r="R185" s="2"/>
      <c r="S185" s="2"/>
    </row>
    <row r="186" spans="1:19" x14ac:dyDescent="0.25">
      <c r="A186" s="21"/>
      <c r="B186" s="2"/>
      <c r="C186" s="2"/>
      <c r="D186" s="2"/>
      <c r="E186" s="2"/>
      <c r="F186" s="2"/>
      <c r="G186" s="2"/>
      <c r="H186" s="2"/>
      <c r="I186" s="2"/>
      <c r="J186" s="2"/>
      <c r="K186" s="2"/>
      <c r="L186" s="2"/>
      <c r="M186" s="2"/>
      <c r="N186" s="2"/>
      <c r="O186" s="2"/>
      <c r="P186" s="2"/>
      <c r="Q186" s="2"/>
      <c r="R186" s="2"/>
      <c r="S186" s="2"/>
    </row>
    <row r="187" spans="1:19" x14ac:dyDescent="0.25">
      <c r="A187" s="21"/>
      <c r="B187" s="2"/>
      <c r="C187" s="2"/>
      <c r="D187" s="2"/>
      <c r="E187" s="2"/>
      <c r="F187" s="2"/>
      <c r="G187" s="2"/>
      <c r="H187" s="2"/>
      <c r="I187" s="2"/>
      <c r="J187" s="2"/>
      <c r="K187" s="2"/>
      <c r="L187" s="2"/>
      <c r="M187" s="2"/>
      <c r="N187" s="2"/>
      <c r="O187" s="2"/>
      <c r="P187" s="2"/>
      <c r="Q187" s="2"/>
      <c r="R187" s="2"/>
      <c r="S187" s="2"/>
    </row>
    <row r="188" spans="1:19" x14ac:dyDescent="0.25">
      <c r="A188" s="21"/>
      <c r="B188" s="2"/>
      <c r="C188" s="2"/>
      <c r="D188" s="2"/>
      <c r="E188" s="2"/>
      <c r="F188" s="2"/>
      <c r="G188" s="2"/>
      <c r="H188" s="2"/>
      <c r="I188" s="2"/>
      <c r="J188" s="2"/>
      <c r="K188" s="2"/>
      <c r="L188" s="2"/>
      <c r="M188" s="2"/>
      <c r="N188" s="2"/>
      <c r="O188" s="2"/>
      <c r="P188" s="2"/>
      <c r="Q188" s="2"/>
      <c r="R188" s="2"/>
      <c r="S188" s="2"/>
    </row>
    <row r="189" spans="1:19" x14ac:dyDescent="0.25">
      <c r="A189" s="21"/>
      <c r="B189" s="2"/>
      <c r="C189" s="2"/>
      <c r="D189" s="2"/>
      <c r="E189" s="2"/>
      <c r="F189" s="2"/>
      <c r="G189" s="2"/>
      <c r="H189" s="2"/>
      <c r="I189" s="2"/>
      <c r="J189" s="2"/>
      <c r="K189" s="2"/>
      <c r="L189" s="2"/>
      <c r="M189" s="2"/>
      <c r="N189" s="2"/>
      <c r="O189" s="2"/>
      <c r="P189" s="2"/>
      <c r="Q189" s="2"/>
      <c r="R189" s="2"/>
      <c r="S189" s="2"/>
    </row>
    <row r="190" spans="1:19" x14ac:dyDescent="0.25">
      <c r="A190" s="21"/>
      <c r="B190" s="2"/>
      <c r="C190" s="2"/>
      <c r="D190" s="2"/>
      <c r="E190" s="2"/>
      <c r="F190" s="2"/>
      <c r="G190" s="2"/>
      <c r="H190" s="2"/>
      <c r="I190" s="2"/>
      <c r="J190" s="2"/>
      <c r="K190" s="2"/>
      <c r="L190" s="2"/>
      <c r="M190" s="2"/>
      <c r="N190" s="2"/>
      <c r="O190" s="2"/>
      <c r="P190" s="2"/>
      <c r="Q190" s="2"/>
      <c r="R190" s="2"/>
      <c r="S190" s="2"/>
    </row>
    <row r="191" spans="1:19" x14ac:dyDescent="0.25">
      <c r="A191" s="21"/>
      <c r="B191" s="2"/>
      <c r="C191" s="2"/>
      <c r="D191" s="2"/>
      <c r="E191" s="2"/>
      <c r="F191" s="2"/>
      <c r="G191" s="2"/>
      <c r="H191" s="2"/>
      <c r="I191" s="2"/>
      <c r="J191" s="2"/>
      <c r="K191" s="2"/>
      <c r="L191" s="2"/>
      <c r="M191" s="2"/>
      <c r="N191" s="2"/>
      <c r="O191" s="2"/>
      <c r="P191" s="2"/>
      <c r="Q191" s="2"/>
      <c r="R191" s="2"/>
      <c r="S191" s="2"/>
    </row>
    <row r="192" spans="1:19" x14ac:dyDescent="0.25">
      <c r="A192" s="21"/>
      <c r="B192" s="2"/>
      <c r="C192" s="2"/>
      <c r="D192" s="2"/>
      <c r="E192" s="2"/>
      <c r="F192" s="2"/>
      <c r="G192" s="2"/>
      <c r="H192" s="2"/>
      <c r="I192" s="2"/>
      <c r="J192" s="2"/>
      <c r="K192" s="2"/>
      <c r="L192" s="2"/>
      <c r="M192" s="2"/>
      <c r="N192" s="2"/>
      <c r="O192" s="2"/>
      <c r="P192" s="2"/>
      <c r="Q192" s="2"/>
      <c r="R192" s="2"/>
      <c r="S192" s="2"/>
    </row>
    <row r="193" spans="1:19" x14ac:dyDescent="0.25">
      <c r="A193" s="21"/>
      <c r="B193" s="2"/>
      <c r="C193" s="2"/>
      <c r="D193" s="2"/>
      <c r="E193" s="2"/>
      <c r="F193" s="2"/>
      <c r="G193" s="2"/>
      <c r="H193" s="2"/>
      <c r="I193" s="2"/>
      <c r="J193" s="2"/>
      <c r="K193" s="2"/>
      <c r="L193" s="2"/>
      <c r="M193" s="2"/>
      <c r="N193" s="2"/>
      <c r="O193" s="2"/>
      <c r="P193" s="2"/>
      <c r="Q193" s="2"/>
      <c r="R193" s="2"/>
      <c r="S193" s="2"/>
    </row>
    <row r="194" spans="1:19" x14ac:dyDescent="0.25">
      <c r="A194" s="21"/>
      <c r="B194" s="2"/>
      <c r="C194" s="2"/>
      <c r="D194" s="2"/>
      <c r="E194" s="2"/>
      <c r="F194" s="2"/>
      <c r="G194" s="2"/>
      <c r="H194" s="2"/>
      <c r="I194" s="2"/>
      <c r="J194" s="2"/>
      <c r="K194" s="2"/>
      <c r="L194" s="2"/>
      <c r="M194" s="2"/>
      <c r="N194" s="2"/>
      <c r="O194" s="2"/>
      <c r="P194" s="2"/>
      <c r="Q194" s="2"/>
      <c r="R194" s="2"/>
      <c r="S194" s="2"/>
    </row>
    <row r="195" spans="1:19" x14ac:dyDescent="0.25">
      <c r="A195" s="21"/>
      <c r="B195" s="2"/>
      <c r="C195" s="2"/>
      <c r="D195" s="2"/>
      <c r="E195" s="2"/>
      <c r="F195" s="2"/>
      <c r="G195" s="2"/>
      <c r="H195" s="2"/>
      <c r="I195" s="2"/>
      <c r="J195" s="2"/>
      <c r="K195" s="2"/>
      <c r="L195" s="2"/>
      <c r="M195" s="2"/>
      <c r="N195" s="2"/>
      <c r="O195" s="2"/>
      <c r="P195" s="2"/>
      <c r="Q195" s="2"/>
      <c r="R195" s="2"/>
      <c r="S195" s="2"/>
    </row>
    <row r="196" spans="1:19" x14ac:dyDescent="0.25">
      <c r="A196" s="21"/>
      <c r="B196" s="2"/>
      <c r="C196" s="2"/>
      <c r="D196" s="2"/>
      <c r="E196" s="2"/>
      <c r="F196" s="2"/>
      <c r="G196" s="2"/>
      <c r="H196" s="2"/>
      <c r="I196" s="2"/>
      <c r="J196" s="2"/>
      <c r="K196" s="2"/>
      <c r="L196" s="2"/>
      <c r="M196" s="2"/>
      <c r="N196" s="2"/>
      <c r="O196" s="2"/>
      <c r="P196" s="2"/>
      <c r="Q196" s="2"/>
      <c r="R196" s="2"/>
      <c r="S196" s="2"/>
    </row>
    <row r="197" spans="1:19" x14ac:dyDescent="0.25">
      <c r="A197" s="21"/>
      <c r="B197" s="2"/>
      <c r="C197" s="2"/>
      <c r="D197" s="2"/>
      <c r="E197" s="2"/>
      <c r="F197" s="2"/>
      <c r="G197" s="2"/>
      <c r="H197" s="2"/>
      <c r="I197" s="2"/>
      <c r="J197" s="2"/>
      <c r="K197" s="2"/>
      <c r="L197" s="2"/>
      <c r="M197" s="2"/>
      <c r="N197" s="2"/>
      <c r="O197" s="2"/>
      <c r="P197" s="2"/>
      <c r="Q197" s="2"/>
      <c r="R197" s="2"/>
      <c r="S197" s="2"/>
    </row>
    <row r="198" spans="1:19" x14ac:dyDescent="0.25">
      <c r="A198" s="21"/>
      <c r="B198" s="2"/>
      <c r="C198" s="2"/>
      <c r="D198" s="2"/>
      <c r="E198" s="2"/>
      <c r="F198" s="2"/>
      <c r="G198" s="2"/>
      <c r="H198" s="2"/>
      <c r="I198" s="2"/>
      <c r="J198" s="2"/>
      <c r="K198" s="2"/>
      <c r="L198" s="2"/>
      <c r="M198" s="2"/>
      <c r="N198" s="2"/>
      <c r="O198" s="2"/>
      <c r="P198" s="2"/>
      <c r="Q198" s="2"/>
      <c r="R198" s="2"/>
      <c r="S198" s="2"/>
    </row>
    <row r="199" spans="1:19" x14ac:dyDescent="0.25">
      <c r="A199" s="21"/>
      <c r="B199" s="2"/>
      <c r="C199" s="2"/>
      <c r="D199" s="2"/>
      <c r="E199" s="2"/>
      <c r="F199" s="2"/>
      <c r="G199" s="2"/>
      <c r="H199" s="2"/>
      <c r="I199" s="2"/>
      <c r="J199" s="2"/>
      <c r="K199" s="2"/>
      <c r="L199" s="2"/>
      <c r="M199" s="2"/>
      <c r="N199" s="2"/>
      <c r="O199" s="2"/>
      <c r="P199" s="2"/>
      <c r="Q199" s="2"/>
      <c r="R199" s="2"/>
      <c r="S199" s="2"/>
    </row>
    <row r="200" spans="1:19" x14ac:dyDescent="0.25">
      <c r="A200" s="21"/>
      <c r="B200" s="2"/>
      <c r="C200" s="2"/>
      <c r="D200" s="2"/>
      <c r="E200" s="2"/>
      <c r="F200" s="2"/>
      <c r="G200" s="2"/>
      <c r="H200" s="2"/>
      <c r="I200" s="2"/>
      <c r="J200" s="2"/>
      <c r="K200" s="2"/>
      <c r="L200" s="2"/>
      <c r="M200" s="2"/>
      <c r="N200" s="2"/>
      <c r="O200" s="2"/>
      <c r="P200" s="2"/>
      <c r="Q200" s="2"/>
      <c r="R200" s="2"/>
      <c r="S200" s="2"/>
    </row>
  </sheetData>
  <mergeCells count="7">
    <mergeCell ref="B52:D52"/>
    <mergeCell ref="O52:Q52"/>
    <mergeCell ref="A57:I57"/>
    <mergeCell ref="N57:Q57"/>
    <mergeCell ref="A1:K26"/>
    <mergeCell ref="N6:Q7"/>
    <mergeCell ref="O8:Q8"/>
  </mergeCells>
  <conditionalFormatting sqref="C27:C50">
    <cfRule type="cellIs" dxfId="9" priority="9" operator="lessThan">
      <formula>0</formula>
    </cfRule>
    <cfRule type="cellIs" dxfId="8" priority="10" operator="greaterThan">
      <formula>0</formula>
    </cfRule>
  </conditionalFormatting>
  <conditionalFormatting sqref="P10:Q50">
    <cfRule type="cellIs" dxfId="7" priority="7" operator="lessThan">
      <formula>0</formula>
    </cfRule>
    <cfRule type="cellIs" dxfId="6" priority="8" operator="greaterThan">
      <formula>0</formula>
    </cfRule>
  </conditionalFormatting>
  <conditionalFormatting sqref="B27:B50">
    <cfRule type="colorScale" priority="6">
      <colorScale>
        <cfvo type="num" val="-100"/>
        <cfvo type="num" val="0"/>
        <cfvo type="num" val="100"/>
        <color rgb="FFF8696B"/>
        <color rgb="FFFCFCFF"/>
        <color rgb="FF5A8AC6"/>
      </colorScale>
    </cfRule>
  </conditionalFormatting>
  <conditionalFormatting sqref="O10:O50">
    <cfRule type="colorScale" priority="5">
      <colorScale>
        <cfvo type="num" val="-100"/>
        <cfvo type="num" val="0"/>
        <cfvo type="num" val="100"/>
        <color rgb="FFF8696B"/>
        <color rgb="FFFCFCFF"/>
        <color rgb="FF5A8AC6"/>
      </colorScale>
    </cfRule>
  </conditionalFormatting>
  <conditionalFormatting sqref="D27:D50">
    <cfRule type="cellIs" dxfId="5" priority="1" operator="lessThan">
      <formula>0</formula>
    </cfRule>
    <cfRule type="cellIs" dxfId="4" priority="2" operator="greaterThan">
      <formula>0</formula>
    </cfRule>
  </conditionalFormatting>
  <pageMargins left="0.70866141732283472" right="0.70866141732283472" top="0.59055118110236227" bottom="0.39370078740157483" header="0.31496062992125984" footer="0.31496062992125984"/>
  <pageSetup paperSize="9" scale="62" fitToHeight="0" orientation="portrait" r:id="rId1"/>
  <rowBreaks count="2" manualBreakCount="2">
    <brk id="55" max="10" man="1"/>
    <brk id="60" max="10" man="1"/>
  </row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05867-B8F4-4F7A-AB2C-D2B8BE2136BC}">
  <sheetPr codeName="Tabelle23"/>
  <dimension ref="A2:B17"/>
  <sheetViews>
    <sheetView view="pageBreakPreview" zoomScale="70" zoomScaleNormal="100" zoomScaleSheetLayoutView="70" workbookViewId="0">
      <selection activeCell="Y1" sqref="Y1"/>
    </sheetView>
  </sheetViews>
  <sheetFormatPr baseColWidth="10" defaultRowHeight="15" x14ac:dyDescent="0.25"/>
  <cols>
    <col min="1" max="1" width="36.42578125" style="126" customWidth="1"/>
    <col min="2" max="2" width="112.5703125" customWidth="1"/>
  </cols>
  <sheetData>
    <row r="2" spans="1:2" ht="15.75" x14ac:dyDescent="0.25">
      <c r="A2" s="125"/>
    </row>
    <row r="4" spans="1:2" x14ac:dyDescent="0.25">
      <c r="A4" s="130" t="s">
        <v>321</v>
      </c>
    </row>
    <row r="5" spans="1:2" ht="24" x14ac:dyDescent="0.25">
      <c r="A5" s="124" t="s">
        <v>30</v>
      </c>
      <c r="B5" s="127" t="s">
        <v>304</v>
      </c>
    </row>
    <row r="6" spans="1:2" ht="24" x14ac:dyDescent="0.25">
      <c r="A6" s="124" t="s">
        <v>35</v>
      </c>
      <c r="B6" s="128" t="s">
        <v>305</v>
      </c>
    </row>
    <row r="7" spans="1:2" ht="24" x14ac:dyDescent="0.25">
      <c r="A7" s="124" t="s">
        <v>306</v>
      </c>
      <c r="B7" s="128" t="s">
        <v>307</v>
      </c>
    </row>
    <row r="8" spans="1:2" ht="24" x14ac:dyDescent="0.25">
      <c r="A8" s="124" t="s">
        <v>308</v>
      </c>
      <c r="B8" s="128" t="s">
        <v>320</v>
      </c>
    </row>
    <row r="9" spans="1:2" ht="72" x14ac:dyDescent="0.25">
      <c r="A9" s="124" t="s">
        <v>40</v>
      </c>
      <c r="B9" s="129" t="s">
        <v>316</v>
      </c>
    </row>
    <row r="10" spans="1:2" ht="24" x14ac:dyDescent="0.25">
      <c r="A10" s="124" t="s">
        <v>309</v>
      </c>
      <c r="B10" s="128" t="s">
        <v>310</v>
      </c>
    </row>
    <row r="11" spans="1:2" ht="24" x14ac:dyDescent="0.25">
      <c r="A11" s="124" t="s">
        <v>311</v>
      </c>
      <c r="B11" s="128" t="s">
        <v>312</v>
      </c>
    </row>
    <row r="12" spans="1:2" ht="48" x14ac:dyDescent="0.25">
      <c r="A12" s="124" t="s">
        <v>313</v>
      </c>
      <c r="B12" s="129" t="s">
        <v>317</v>
      </c>
    </row>
    <row r="13" spans="1:2" ht="72" x14ac:dyDescent="0.25">
      <c r="A13" s="124" t="s">
        <v>314</v>
      </c>
      <c r="B13" s="129" t="s">
        <v>318</v>
      </c>
    </row>
    <row r="14" spans="1:2" ht="24" x14ac:dyDescent="0.25">
      <c r="A14" s="124"/>
    </row>
    <row r="15" spans="1:2" ht="24" x14ac:dyDescent="0.25">
      <c r="A15" s="124"/>
    </row>
    <row r="16" spans="1:2" ht="96" x14ac:dyDescent="0.25">
      <c r="A16" s="124" t="s">
        <v>315</v>
      </c>
      <c r="B16" s="129" t="s">
        <v>319</v>
      </c>
    </row>
    <row r="17" spans="1:1" ht="24" x14ac:dyDescent="0.25">
      <c r="A17" s="124"/>
    </row>
  </sheetData>
  <pageMargins left="0.7" right="0.7" top="0.78740157499999996" bottom="0.78740157499999996" header="0.3" footer="0.3"/>
  <pageSetup paperSize="9" scale="58"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8D6BF-D085-4CBF-A60B-6BF953A82A23}">
  <sheetPr codeName="Tabelle16"/>
  <dimension ref="A4:BB206"/>
  <sheetViews>
    <sheetView topLeftCell="A187" zoomScaleNormal="100" workbookViewId="0">
      <pane xSplit="1" topLeftCell="B1" activePane="topRight" state="frozen"/>
      <selection pane="topRight" activeCell="A205" sqref="A205"/>
    </sheetView>
  </sheetViews>
  <sheetFormatPr baseColWidth="10" defaultColWidth="11.42578125" defaultRowHeight="15" x14ac:dyDescent="0.25"/>
  <cols>
    <col min="1" max="16384" width="11.42578125" style="6"/>
  </cols>
  <sheetData>
    <row r="4" spans="1:54" x14ac:dyDescent="0.25">
      <c r="A4" s="5"/>
      <c r="B4" s="5"/>
      <c r="C4" s="5"/>
      <c r="D4" s="5">
        <v>17000</v>
      </c>
      <c r="E4" s="5">
        <v>16950</v>
      </c>
      <c r="F4" s="5">
        <v>16900</v>
      </c>
      <c r="G4" s="5">
        <v>16850</v>
      </c>
      <c r="H4" s="5">
        <v>16800</v>
      </c>
      <c r="I4" s="5">
        <v>16750</v>
      </c>
      <c r="J4" s="5">
        <v>16700</v>
      </c>
      <c r="K4" s="5">
        <v>16650</v>
      </c>
      <c r="L4" s="5">
        <v>16600</v>
      </c>
      <c r="M4" s="5">
        <v>16550</v>
      </c>
      <c r="N4" s="5">
        <v>16500</v>
      </c>
      <c r="O4" s="5">
        <v>16450</v>
      </c>
      <c r="P4" s="5">
        <v>16400</v>
      </c>
      <c r="Q4" s="5">
        <v>16350</v>
      </c>
      <c r="R4" s="5">
        <v>16300</v>
      </c>
      <c r="S4" s="5">
        <v>16250</v>
      </c>
      <c r="T4" s="5">
        <v>16200</v>
      </c>
      <c r="U4" s="5">
        <v>16150</v>
      </c>
      <c r="V4" s="5">
        <v>16100</v>
      </c>
      <c r="W4" s="5">
        <v>16050</v>
      </c>
      <c r="X4" s="5">
        <v>16000</v>
      </c>
      <c r="Y4" s="5">
        <v>15950</v>
      </c>
      <c r="Z4" s="5">
        <v>15900</v>
      </c>
      <c r="AA4" s="5">
        <v>15850</v>
      </c>
      <c r="AB4" s="5">
        <v>15800</v>
      </c>
      <c r="AC4" s="5">
        <v>15750</v>
      </c>
      <c r="AD4" s="5">
        <v>15700</v>
      </c>
      <c r="AE4" s="5">
        <v>15650</v>
      </c>
      <c r="AF4" s="5">
        <v>15600</v>
      </c>
      <c r="AG4" s="5">
        <v>15550</v>
      </c>
      <c r="AH4" s="5">
        <v>15500</v>
      </c>
      <c r="AI4" s="5">
        <v>15450</v>
      </c>
      <c r="AJ4" s="5">
        <v>15400</v>
      </c>
      <c r="AK4" s="5">
        <v>15350</v>
      </c>
      <c r="AL4" s="5">
        <v>15300</v>
      </c>
      <c r="AM4" s="5">
        <v>15250</v>
      </c>
      <c r="AN4" s="5">
        <v>15200</v>
      </c>
      <c r="AO4" s="5">
        <v>15150</v>
      </c>
      <c r="AP4" s="5">
        <v>15100</v>
      </c>
      <c r="AQ4" s="5">
        <v>15050</v>
      </c>
      <c r="AR4" s="5">
        <v>15000</v>
      </c>
      <c r="AS4" s="5"/>
      <c r="AT4" s="5"/>
      <c r="AU4" s="5"/>
      <c r="AV4" s="5"/>
      <c r="AW4" s="5"/>
      <c r="AX4" s="5"/>
      <c r="AY4" s="5"/>
      <c r="AZ4" s="5"/>
      <c r="BA4" s="5"/>
      <c r="BB4" s="5"/>
    </row>
    <row r="5" spans="1:54" x14ac:dyDescent="0.25">
      <c r="A5" s="5">
        <v>17000</v>
      </c>
      <c r="B5" s="5"/>
      <c r="C5" s="5">
        <v>-2.1299223331726784</v>
      </c>
      <c r="D5" s="5">
        <v>-0.1749219223097086</v>
      </c>
      <c r="E5" s="5">
        <v>-3.5671997866637696E-2</v>
      </c>
      <c r="F5" s="5">
        <v>-0.17371711025066613</v>
      </c>
      <c r="G5" s="5">
        <v>-1.3511135444584909E-2</v>
      </c>
      <c r="H5" s="5">
        <v>-1.1606554045600643</v>
      </c>
      <c r="I5" s="5">
        <v>-5.9557480402130436E-2</v>
      </c>
      <c r="J5" s="5">
        <v>-0.12341885572484404</v>
      </c>
      <c r="K5" s="5">
        <v>-2.6806297318311932E-2</v>
      </c>
      <c r="L5" s="5">
        <v>-0.20014460705713008</v>
      </c>
      <c r="M5" s="5">
        <v>-3.7361944935988302E-2</v>
      </c>
      <c r="N5" s="5">
        <v>-1.6472486748087416</v>
      </c>
      <c r="O5" s="5">
        <v>-3.6471320705452469E-2</v>
      </c>
      <c r="P5" s="5">
        <v>-0.41098904998887476</v>
      </c>
      <c r="Q5" s="5">
        <v>-2.3114520918207974E-2</v>
      </c>
      <c r="R5" s="5">
        <v>-0.1430797207449645</v>
      </c>
      <c r="S5" s="5">
        <v>-4.5663395870877581E-2</v>
      </c>
      <c r="T5" s="5">
        <v>-9.8726045123620432E-2</v>
      </c>
      <c r="U5" s="5">
        <v>9.6875784059350951E-3</v>
      </c>
      <c r="V5" s="5">
        <v>-1.6239803757765743E-2</v>
      </c>
      <c r="W5" s="5">
        <v>-1.1391830398779787E-2</v>
      </c>
      <c r="X5" s="5">
        <v>2.7198430604118091E-2</v>
      </c>
      <c r="Y5" s="5">
        <v>4.7163875901762306E-3</v>
      </c>
      <c r="Z5" s="5">
        <v>2.1375421759955316E-2</v>
      </c>
      <c r="AA5" s="5">
        <v>1.2571644142460248E-2</v>
      </c>
      <c r="AB5" s="5">
        <v>8.439444150132305E-3</v>
      </c>
      <c r="AC5" s="5">
        <v>-5.390986149758365E-3</v>
      </c>
      <c r="AD5" s="5">
        <v>7.7672378528332905E-2</v>
      </c>
      <c r="AE5" s="5">
        <v>2.7556238256219072E-3</v>
      </c>
      <c r="AF5" s="5">
        <v>4.9629426868120158E-3</v>
      </c>
      <c r="AG5" s="5">
        <v>8.1898497134322832E-4</v>
      </c>
      <c r="AH5" s="5">
        <v>3.7118547793902183E-3</v>
      </c>
      <c r="AI5" s="5">
        <v>6.0500353502975889E-4</v>
      </c>
      <c r="AJ5" s="5">
        <v>1.6838460967685855E-3</v>
      </c>
      <c r="AK5" s="5">
        <v>5.0758109656670819E-3</v>
      </c>
      <c r="AL5" s="5">
        <v>2.0403863991647724E-3</v>
      </c>
      <c r="AM5" s="5">
        <v>9.1392761062236515E-5</v>
      </c>
      <c r="AN5" s="5">
        <v>5.7479519701200709E-4</v>
      </c>
      <c r="AO5" s="5">
        <v>3.6153065446783942E-5</v>
      </c>
      <c r="AP5" s="5">
        <v>9.3750544776069974E-5</v>
      </c>
      <c r="AQ5" s="5">
        <v>1.9537939600938947E-5</v>
      </c>
      <c r="AR5" s="5">
        <v>1.0607004294741768E-4</v>
      </c>
      <c r="AS5" s="5"/>
      <c r="AT5" s="5"/>
      <c r="AU5" s="5"/>
      <c r="AV5" s="5"/>
      <c r="AW5" s="5"/>
      <c r="AX5" s="5"/>
      <c r="AY5" s="5"/>
      <c r="AZ5" s="5"/>
      <c r="BA5" s="5"/>
      <c r="BB5" s="5"/>
    </row>
    <row r="6" spans="1:54" x14ac:dyDescent="0.25">
      <c r="A6" s="5">
        <v>16990</v>
      </c>
      <c r="B6" s="5"/>
      <c r="C6" s="5">
        <v>-2.1641448671034142</v>
      </c>
      <c r="D6" s="5">
        <v>-0.17537307619408873</v>
      </c>
      <c r="E6" s="5">
        <v>-3.5829551733497146E-2</v>
      </c>
      <c r="F6" s="5">
        <v>-0.17480512039513901</v>
      </c>
      <c r="G6" s="5">
        <v>-1.3620823853849717E-2</v>
      </c>
      <c r="H6" s="5">
        <v>-1.1722417360800432</v>
      </c>
      <c r="I6" s="5">
        <v>-6.0263582070657164E-2</v>
      </c>
      <c r="J6" s="5">
        <v>-0.12511439833609744</v>
      </c>
      <c r="K6" s="5">
        <v>-2.7225268830770449E-2</v>
      </c>
      <c r="L6" s="5">
        <v>-0.20365320266769693</v>
      </c>
      <c r="M6" s="5">
        <v>-3.8088273105583235E-2</v>
      </c>
      <c r="N6" s="5">
        <v>-1.6824334419665381</v>
      </c>
      <c r="O6" s="5">
        <v>-3.7320685660802246E-2</v>
      </c>
      <c r="P6" s="5">
        <v>-0.42135705258313355</v>
      </c>
      <c r="Q6" s="5">
        <v>-2.3742656813208536E-2</v>
      </c>
      <c r="R6" s="5">
        <v>-0.14724800845914715</v>
      </c>
      <c r="S6" s="5">
        <v>-4.7083530368235219E-2</v>
      </c>
      <c r="T6" s="5">
        <v>-0.10199164047886991</v>
      </c>
      <c r="U6" s="5">
        <v>1.0027268947156387E-2</v>
      </c>
      <c r="V6" s="5">
        <v>-1.6841679317014958E-2</v>
      </c>
      <c r="W6" s="5">
        <v>-1.1836898266175235E-2</v>
      </c>
      <c r="X6" s="5">
        <v>2.8315918756871828E-2</v>
      </c>
      <c r="Y6" s="5">
        <v>4.9197308613669116E-3</v>
      </c>
      <c r="Z6" s="5">
        <v>2.2340569883623825E-2</v>
      </c>
      <c r="AA6" s="5">
        <v>1.3165034502806835E-2</v>
      </c>
      <c r="AB6" s="5">
        <v>8.8551683132867612E-3</v>
      </c>
      <c r="AC6" s="5">
        <v>-5.6677012653752554E-3</v>
      </c>
      <c r="AD6" s="5">
        <v>8.1820818393433817E-2</v>
      </c>
      <c r="AE6" s="5">
        <v>2.908562251192385E-3</v>
      </c>
      <c r="AF6" s="5">
        <v>5.2488198327022796E-3</v>
      </c>
      <c r="AG6" s="5">
        <v>8.6789080145618285E-4</v>
      </c>
      <c r="AH6" s="5">
        <v>3.9413923423949554E-3</v>
      </c>
      <c r="AI6" s="5">
        <v>6.4370806747710018E-4</v>
      </c>
      <c r="AJ6" s="5">
        <v>1.7951825178303699E-3</v>
      </c>
      <c r="AK6" s="5">
        <v>5.4223766004317412E-3</v>
      </c>
      <c r="AL6" s="5">
        <v>2.1841252735315749E-3</v>
      </c>
      <c r="AM6" s="5">
        <v>9.8030381424018531E-5</v>
      </c>
      <c r="AN6" s="5">
        <v>6.1780112872344636E-4</v>
      </c>
      <c r="AO6" s="5">
        <v>3.893769941726765E-5</v>
      </c>
      <c r="AP6" s="5">
        <v>1.0117925928210153E-4</v>
      </c>
      <c r="AQ6" s="5">
        <v>2.1129632977865859E-5</v>
      </c>
      <c r="AR6" s="5">
        <v>1.1494879170819425E-4</v>
      </c>
      <c r="AS6" s="5"/>
      <c r="AT6" s="5"/>
      <c r="AU6" s="5"/>
      <c r="AV6" s="5"/>
      <c r="AW6" s="5"/>
      <c r="AX6" s="5"/>
      <c r="AY6" s="5"/>
      <c r="AZ6" s="5"/>
      <c r="BA6" s="5"/>
      <c r="BB6" s="5"/>
    </row>
    <row r="7" spans="1:54" x14ac:dyDescent="0.25">
      <c r="A7" s="5">
        <v>16980</v>
      </c>
      <c r="B7" s="5"/>
      <c r="C7" s="5">
        <v>-2.1981557247514529</v>
      </c>
      <c r="D7" s="5">
        <v>-0.17576129813296903</v>
      </c>
      <c r="E7" s="5">
        <v>-3.5974721233011639E-2</v>
      </c>
      <c r="F7" s="5">
        <v>-0.17583620184452736</v>
      </c>
      <c r="G7" s="5">
        <v>-1.3726441623176527E-2</v>
      </c>
      <c r="H7" s="5">
        <v>-1.1835172596312995</v>
      </c>
      <c r="I7" s="5">
        <v>-6.0956156682193695E-2</v>
      </c>
      <c r="J7" s="5">
        <v>-0.1267878248519515</v>
      </c>
      <c r="K7" s="5">
        <v>-2.7640919318581442E-2</v>
      </c>
      <c r="L7" s="5">
        <v>-0.20714956896765821</v>
      </c>
      <c r="M7" s="5">
        <v>-3.881494779986483E-2</v>
      </c>
      <c r="N7" s="5">
        <v>-1.7177620990669937</v>
      </c>
      <c r="O7" s="5">
        <v>-3.8176368901620655E-2</v>
      </c>
      <c r="P7" s="5">
        <v>-0.43183481085143721</v>
      </c>
      <c r="Q7" s="5">
        <v>-2.4379319768145731E-2</v>
      </c>
      <c r="R7" s="5">
        <v>-0.15148481901434865</v>
      </c>
      <c r="S7" s="5">
        <v>-4.8530934940092071E-2</v>
      </c>
      <c r="T7" s="5">
        <v>-0.10532870138104447</v>
      </c>
      <c r="U7" s="5">
        <v>1.0375281845664695E-2</v>
      </c>
      <c r="V7" s="5">
        <v>-1.7459842023636273E-2</v>
      </c>
      <c r="W7" s="5">
        <v>-1.2295129669526119E-2</v>
      </c>
      <c r="X7" s="5">
        <v>2.946922806428199E-2</v>
      </c>
      <c r="Y7" s="5">
        <v>5.1300900588924997E-3</v>
      </c>
      <c r="Z7" s="5">
        <v>2.3341356322347389E-2</v>
      </c>
      <c r="AA7" s="5">
        <v>1.3781760903479859E-2</v>
      </c>
      <c r="AB7" s="5">
        <v>9.2882326853635615E-3</v>
      </c>
      <c r="AC7" s="5">
        <v>-5.9566142987217009E-3</v>
      </c>
      <c r="AD7" s="5">
        <v>8.6161912901031187E-2</v>
      </c>
      <c r="AE7" s="5">
        <v>3.0689626375167501E-3</v>
      </c>
      <c r="AF7" s="5">
        <v>5.5493151049337284E-3</v>
      </c>
      <c r="AG7" s="5">
        <v>9.1941177837612123E-4</v>
      </c>
      <c r="AH7" s="5">
        <v>4.1837400909783846E-3</v>
      </c>
      <c r="AI7" s="5">
        <v>6.846629738704301E-4</v>
      </c>
      <c r="AJ7" s="5">
        <v>1.9132520681190966E-3</v>
      </c>
      <c r="AK7" s="5">
        <v>5.7907097537872902E-3</v>
      </c>
      <c r="AL7" s="5">
        <v>2.3372279417051564E-3</v>
      </c>
      <c r="AM7" s="5">
        <v>1.0511592302679962E-4</v>
      </c>
      <c r="AN7" s="5">
        <v>6.6380987333053941E-4</v>
      </c>
      <c r="AO7" s="5">
        <v>4.192329568685766E-5</v>
      </c>
      <c r="AP7" s="5">
        <v>1.0916154755270376E-4</v>
      </c>
      <c r="AQ7" s="5">
        <v>2.2843685056314286E-5</v>
      </c>
      <c r="AR7" s="5">
        <v>1.2453104289482543E-4</v>
      </c>
      <c r="AS7" s="5"/>
      <c r="AT7" s="5"/>
      <c r="AU7" s="5"/>
      <c r="AV7" s="5"/>
      <c r="AW7" s="5"/>
      <c r="AX7" s="5"/>
      <c r="AY7" s="5"/>
      <c r="AZ7" s="5"/>
      <c r="BA7" s="5"/>
      <c r="BB7" s="5"/>
    </row>
    <row r="8" spans="1:54" x14ac:dyDescent="0.25">
      <c r="A8" s="5">
        <v>16970</v>
      </c>
      <c r="B8" s="5"/>
      <c r="C8" s="5">
        <v>-2.2319228738456518</v>
      </c>
      <c r="D8" s="5">
        <v>-0.17608605182203402</v>
      </c>
      <c r="E8" s="5">
        <v>-3.6107327191233871E-2</v>
      </c>
      <c r="F8" s="5">
        <v>-0.17680915566144315</v>
      </c>
      <c r="G8" s="5">
        <v>-1.3827871702655601E-2</v>
      </c>
      <c r="H8" s="5">
        <v>-1.1944700586928638</v>
      </c>
      <c r="I8" s="5">
        <v>-6.1634509103684766E-2</v>
      </c>
      <c r="J8" s="5">
        <v>-0.12843755129193765</v>
      </c>
      <c r="K8" s="5">
        <v>-2.805288124696172E-2</v>
      </c>
      <c r="L8" s="5">
        <v>-0.21063085266181641</v>
      </c>
      <c r="M8" s="5">
        <v>-3.9541430112652744E-2</v>
      </c>
      <c r="N8" s="5">
        <v>-1.7532113107194109</v>
      </c>
      <c r="O8" s="5">
        <v>-3.9037880468229633E-2</v>
      </c>
      <c r="P8" s="5">
        <v>-0.44241732020947283</v>
      </c>
      <c r="Q8" s="5">
        <v>-2.5024270712832586E-2</v>
      </c>
      <c r="R8" s="5">
        <v>-0.15578902514740745</v>
      </c>
      <c r="S8" s="5">
        <v>-5.0005393632651843E-2</v>
      </c>
      <c r="T8" s="5">
        <v>-0.10873714503855814</v>
      </c>
      <c r="U8" s="5">
        <v>1.0731654410931761E-2</v>
      </c>
      <c r="V8" s="5">
        <v>-1.8094444528787685E-2</v>
      </c>
      <c r="W8" s="5">
        <v>-1.2766705375957449E-2</v>
      </c>
      <c r="X8" s="5">
        <v>3.0658992766696314E-2</v>
      </c>
      <c r="Y8" s="5">
        <v>5.3476152436283545E-3</v>
      </c>
      <c r="Z8" s="5">
        <v>2.43786666191932E-2</v>
      </c>
      <c r="AA8" s="5">
        <v>1.4422479843621805E-2</v>
      </c>
      <c r="AB8" s="5">
        <v>9.7391796222116214E-3</v>
      </c>
      <c r="AC8" s="5">
        <v>-6.2581437587100382E-3</v>
      </c>
      <c r="AD8" s="5">
        <v>9.0702838580789188E-2</v>
      </c>
      <c r="AE8" s="5">
        <v>3.2371243309739185E-3</v>
      </c>
      <c r="AF8" s="5">
        <v>5.8650559070017325E-3</v>
      </c>
      <c r="AG8" s="5">
        <v>9.7366733834134203E-4</v>
      </c>
      <c r="AH8" s="5">
        <v>4.43951776987232E-3</v>
      </c>
      <c r="AI8" s="5">
        <v>7.2798313795644236E-4</v>
      </c>
      <c r="AJ8" s="5">
        <v>2.038416266487284E-3</v>
      </c>
      <c r="AK8" s="5">
        <v>6.1820361283871604E-3</v>
      </c>
      <c r="AL8" s="5">
        <v>2.5002459677564153E-3</v>
      </c>
      <c r="AM8" s="5">
        <v>1.126769247465782E-4</v>
      </c>
      <c r="AN8" s="5">
        <v>7.1301374512253591E-4</v>
      </c>
      <c r="AO8" s="5">
        <v>4.5123237582359203E-5</v>
      </c>
      <c r="AP8" s="5">
        <v>1.1773568276658723E-4</v>
      </c>
      <c r="AQ8" s="5">
        <v>2.468886567906746E-5</v>
      </c>
      <c r="AR8" s="5">
        <v>1.3486899825301168E-4</v>
      </c>
      <c r="AS8" s="5"/>
      <c r="AT8" s="5"/>
      <c r="AU8" s="5"/>
      <c r="AV8" s="5"/>
      <c r="AW8" s="5"/>
      <c r="AX8" s="5"/>
      <c r="AY8" s="5"/>
      <c r="AZ8" s="5"/>
      <c r="BA8" s="5"/>
      <c r="BB8" s="5"/>
    </row>
    <row r="9" spans="1:54" x14ac:dyDescent="0.25">
      <c r="A9" s="5">
        <v>16960</v>
      </c>
      <c r="B9" s="5"/>
      <c r="C9" s="5">
        <v>-2.2654136561719938</v>
      </c>
      <c r="D9" s="5">
        <v>-0.17634686853307407</v>
      </c>
      <c r="E9" s="5">
        <v>-3.6227203171413445E-2</v>
      </c>
      <c r="F9" s="5">
        <v>-0.17772283735636824</v>
      </c>
      <c r="G9" s="5">
        <v>-1.3925000501089062E-2</v>
      </c>
      <c r="H9" s="5">
        <v>-1.2050884321969106</v>
      </c>
      <c r="I9" s="5">
        <v>-6.2297950369472832E-2</v>
      </c>
      <c r="J9" s="5">
        <v>-0.13006199506990582</v>
      </c>
      <c r="K9" s="5">
        <v>-2.8460784688700787E-2</v>
      </c>
      <c r="L9" s="5">
        <v>-0.21409416126103936</v>
      </c>
      <c r="M9" s="5">
        <v>-4.0267169712480712E-2</v>
      </c>
      <c r="N9" s="5">
        <v>-1.7887570560752946</v>
      </c>
      <c r="O9" s="5">
        <v>-3.9904711314217065E-2</v>
      </c>
      <c r="P9" s="5">
        <v>-0.45309931980526041</v>
      </c>
      <c r="Q9" s="5">
        <v>-2.5677254110823722E-2</v>
      </c>
      <c r="R9" s="5">
        <v>-0.1601593872751064</v>
      </c>
      <c r="S9" s="5">
        <v>-5.1506652311678155E-2</v>
      </c>
      <c r="T9" s="5">
        <v>-0.11221680376939128</v>
      </c>
      <c r="U9" s="5">
        <v>1.1096415719762633E-2</v>
      </c>
      <c r="V9" s="5">
        <v>-1.8745626507291301E-2</v>
      </c>
      <c r="W9" s="5">
        <v>-1.3251798178342641E-2</v>
      </c>
      <c r="X9" s="5">
        <v>3.188583229455362E-2</v>
      </c>
      <c r="Y9" s="5">
        <v>5.5724549493164841E-3</v>
      </c>
      <c r="Z9" s="5">
        <v>2.545338571080279E-2</v>
      </c>
      <c r="AA9" s="5">
        <v>1.5087852246529008E-2</v>
      </c>
      <c r="AB9" s="5">
        <v>1.0208558467091098E-2</v>
      </c>
      <c r="AC9" s="5">
        <v>-6.5727157628779802E-3</v>
      </c>
      <c r="AD9" s="5">
        <v>9.5450936206513168E-2</v>
      </c>
      <c r="AE9" s="5">
        <v>3.4133548093147172E-3</v>
      </c>
      <c r="AF9" s="5">
        <v>6.1966891676157182E-3</v>
      </c>
      <c r="AG9" s="5">
        <v>1.0307810777572264E-3</v>
      </c>
      <c r="AH9" s="5">
        <v>4.7093688911789468E-3</v>
      </c>
      <c r="AI9" s="5">
        <v>7.7378823592707342E-4</v>
      </c>
      <c r="AJ9" s="5">
        <v>2.1710528847032188E-3</v>
      </c>
      <c r="AK9" s="5">
        <v>6.5976403808461993E-3</v>
      </c>
      <c r="AL9" s="5">
        <v>2.673759131422693E-3</v>
      </c>
      <c r="AM9" s="5">
        <v>1.2074241653467507E-4</v>
      </c>
      <c r="AN9" s="5">
        <v>7.6561603480708657E-4</v>
      </c>
      <c r="AO9" s="5">
        <v>4.8551710870311254E-5</v>
      </c>
      <c r="AP9" s="5">
        <v>1.2694234167006502E-4</v>
      </c>
      <c r="AQ9" s="5">
        <v>2.667452006316564E-5</v>
      </c>
      <c r="AR9" s="5">
        <v>1.4601842947324246E-4</v>
      </c>
      <c r="AS9" s="5"/>
      <c r="AT9" s="5"/>
      <c r="AU9" s="5"/>
      <c r="AV9" s="5"/>
      <c r="AW9" s="5"/>
      <c r="AX9" s="5"/>
      <c r="AY9" s="5"/>
      <c r="AZ9" s="5"/>
      <c r="BA9" s="5"/>
      <c r="BB9" s="5"/>
    </row>
    <row r="10" spans="1:54" x14ac:dyDescent="0.25">
      <c r="A10" s="5">
        <v>16950</v>
      </c>
      <c r="B10" s="5"/>
      <c r="C10" s="5">
        <v>-2.2985948111880727</v>
      </c>
      <c r="D10" s="5">
        <v>-0.17654334816949296</v>
      </c>
      <c r="E10" s="5">
        <v>-3.633419581214737E-2</v>
      </c>
      <c r="F10" s="5">
        <v>-0.17857615907801166</v>
      </c>
      <c r="G10" s="5">
        <v>-1.4017718092543366E-2</v>
      </c>
      <c r="H10" s="5">
        <v>-1.2153609147079434</v>
      </c>
      <c r="I10" s="5">
        <v>-6.2945798799914479E-2</v>
      </c>
      <c r="J10" s="5">
        <v>-0.13165957738401352</v>
      </c>
      <c r="K10" s="5">
        <v>-2.8864257834493083E-2</v>
      </c>
      <c r="L10" s="5">
        <v>-0.21753656662934562</v>
      </c>
      <c r="M10" s="5">
        <v>-4.0991605416598118E-2</v>
      </c>
      <c r="N10" s="5">
        <v>-1.8243746484798808</v>
      </c>
      <c r="O10" s="5">
        <v>-4.0776333577198051E-2</v>
      </c>
      <c r="P10" s="5">
        <v>-0.4638752932926562</v>
      </c>
      <c r="Q10" s="5">
        <v>-2.6337997852661721E-2</v>
      </c>
      <c r="R10" s="5">
        <v>-0.16459455178382615</v>
      </c>
      <c r="S10" s="5">
        <v>-5.3034417751568939E-2</v>
      </c>
      <c r="T10" s="5">
        <v>-0.11576742220025216</v>
      </c>
      <c r="U10" s="5">
        <v>1.1469586258635247E-2</v>
      </c>
      <c r="V10" s="5">
        <v>-1.9413513923117059E-2</v>
      </c>
      <c r="W10" s="5">
        <v>-1.3750572293221361E-2</v>
      </c>
      <c r="X10" s="5">
        <v>3.3150349656749185E-2</v>
      </c>
      <c r="Y10" s="5">
        <v>5.8047558816102561E-3</v>
      </c>
      <c r="Z10" s="5">
        <v>2.656639652110878E-2</v>
      </c>
      <c r="AA10" s="5">
        <v>1.5778542650656653E-2</v>
      </c>
      <c r="AB10" s="5">
        <v>1.0696925056702207E-2</v>
      </c>
      <c r="AC10" s="5">
        <v>-6.9007637827311384E-3</v>
      </c>
      <c r="AD10" s="5">
        <v>0.10041370852546316</v>
      </c>
      <c r="AE10" s="5">
        <v>3.5979696730323489E-3</v>
      </c>
      <c r="AF10" s="5">
        <v>6.5448815026089196E-3</v>
      </c>
      <c r="AG10" s="5">
        <v>1.0908808185210877E-3</v>
      </c>
      <c r="AH10" s="5">
        <v>4.9939612548080461E-3</v>
      </c>
      <c r="AI10" s="5">
        <v>8.2220286715424529E-4</v>
      </c>
      <c r="AJ10" s="5">
        <v>2.3115564690195916E-3</v>
      </c>
      <c r="AK10" s="5">
        <v>7.0388682727114613E-3</v>
      </c>
      <c r="AL10" s="5">
        <v>2.8583765727281428E-3</v>
      </c>
      <c r="AM10" s="5">
        <v>1.2934298563076384E-4</v>
      </c>
      <c r="AN10" s="5">
        <v>8.2183153698606127E-4</v>
      </c>
      <c r="AO10" s="5">
        <v>5.222374512459199E-5</v>
      </c>
      <c r="AP10" s="5">
        <v>1.3682473659502205E-4</v>
      </c>
      <c r="AQ10" s="5">
        <v>2.8810602285684434E-5</v>
      </c>
      <c r="AR10" s="5">
        <v>1.5803889733900686E-4</v>
      </c>
      <c r="AS10" s="5"/>
      <c r="AT10" s="5"/>
      <c r="AU10" s="5"/>
      <c r="AV10" s="5"/>
      <c r="AW10" s="5"/>
      <c r="AX10" s="5"/>
      <c r="AY10" s="5"/>
      <c r="AZ10" s="5"/>
      <c r="BA10" s="5"/>
      <c r="BB10" s="5"/>
    </row>
    <row r="11" spans="1:54" x14ac:dyDescent="0.25">
      <c r="A11" s="5">
        <v>16940</v>
      </c>
      <c r="B11" s="5"/>
      <c r="C11" s="5">
        <v>-2.3314325011374688</v>
      </c>
      <c r="D11" s="5">
        <v>-0.17667516020164803</v>
      </c>
      <c r="E11" s="5">
        <v>-3.6428165144039723E-2</v>
      </c>
      <c r="F11" s="5">
        <v>-0.1793680917201553</v>
      </c>
      <c r="G11" s="5">
        <v>-1.4105918418501503E-2</v>
      </c>
      <c r="H11" s="5">
        <v>-1.2252762964363864</v>
      </c>
      <c r="I11" s="5">
        <v>-6.3577381123647733E-2</v>
      </c>
      <c r="J11" s="5">
        <v>-0.13322872564102686</v>
      </c>
      <c r="K11" s="5">
        <v>-2.9262927516610804E-2</v>
      </c>
      <c r="L11" s="5">
        <v>-0.22095510867297855</v>
      </c>
      <c r="M11" s="5">
        <v>-4.171416579865736E-2</v>
      </c>
      <c r="N11" s="5">
        <v>-1.8600387568730707</v>
      </c>
      <c r="O11" s="5">
        <v>-4.1652200892513105E-2</v>
      </c>
      <c r="P11" s="5">
        <v>-0.47473947011236461</v>
      </c>
      <c r="Q11" s="5">
        <v>-2.7006213177386506E-2</v>
      </c>
      <c r="R11" s="5">
        <v>-0.16909304948075368</v>
      </c>
      <c r="S11" s="5">
        <v>-5.4588356767558056E-2</v>
      </c>
      <c r="T11" s="5">
        <v>-0.11938865453100198</v>
      </c>
      <c r="U11" s="5">
        <v>1.1851177568696566E-2</v>
      </c>
      <c r="V11" s="5">
        <v>-2.0098218291359625E-2</v>
      </c>
      <c r="W11" s="5">
        <v>-1.4263182749535608E-2</v>
      </c>
      <c r="X11" s="5">
        <v>3.4453129788591934E-2</v>
      </c>
      <c r="Y11" s="5">
        <v>6.044662606570602E-3</v>
      </c>
      <c r="Z11" s="5">
        <v>2.7718578490212337E-2</v>
      </c>
      <c r="AA11" s="5">
        <v>1.649521835234358E-2</v>
      </c>
      <c r="AB11" s="5">
        <v>1.1204841188310019E-2</v>
      </c>
      <c r="AC11" s="5">
        <v>-7.2427283606206301E-3</v>
      </c>
      <c r="AD11" s="5">
        <v>0.10559881753914846</v>
      </c>
      <c r="AE11" s="5">
        <v>3.7912926201999807E-3</v>
      </c>
      <c r="AF11" s="5">
        <v>6.9103193478594381E-3</v>
      </c>
      <c r="AG11" s="5">
        <v>1.1540986691201123E-3</v>
      </c>
      <c r="AH11" s="5">
        <v>5.2939874548124715E-3</v>
      </c>
      <c r="AI11" s="5">
        <v>8.7335668397888323E-4</v>
      </c>
      <c r="AJ11" s="5">
        <v>2.4603388647216405E-3</v>
      </c>
      <c r="AK11" s="5">
        <v>7.5071288541964029E-3</v>
      </c>
      <c r="AL11" s="5">
        <v>3.0547379627041101E-3</v>
      </c>
      <c r="AM11" s="5">
        <v>1.385108447061149E-4</v>
      </c>
      <c r="AN11" s="5">
        <v>8.818870959255824E-4</v>
      </c>
      <c r="AO11" s="5">
        <v>5.6155256733822481E-5</v>
      </c>
      <c r="AP11" s="5">
        <v>1.474287533088785E-4</v>
      </c>
      <c r="AQ11" s="5">
        <v>3.1107710390059913E-5</v>
      </c>
      <c r="AR11" s="5">
        <v>1.7099398235170002E-4</v>
      </c>
      <c r="AS11" s="5"/>
      <c r="AT11" s="5"/>
      <c r="AU11" s="5"/>
      <c r="AV11" s="5"/>
      <c r="AW11" s="5"/>
      <c r="AX11" s="5"/>
      <c r="AY11" s="5"/>
      <c r="AZ11" s="5"/>
      <c r="BA11" s="5"/>
      <c r="BB11" s="5"/>
    </row>
    <row r="12" spans="1:54" x14ac:dyDescent="0.25">
      <c r="A12" s="5">
        <v>16930</v>
      </c>
      <c r="B12" s="5"/>
      <c r="C12" s="5">
        <v>-2.3638923376585073</v>
      </c>
      <c r="D12" s="5">
        <v>-0.17674204447913097</v>
      </c>
      <c r="E12" s="5">
        <v>-3.6508984883981133E-2</v>
      </c>
      <c r="F12" s="5">
        <v>-0.18009766693942297</v>
      </c>
      <c r="G12" s="5">
        <v>-1.418949948510953E-2</v>
      </c>
      <c r="H12" s="5">
        <v>-1.2348236430394421</v>
      </c>
      <c r="I12" s="5">
        <v>-6.4192033601055742E-2</v>
      </c>
      <c r="J12" s="5">
        <v>-0.13476787591008857</v>
      </c>
      <c r="K12" s="5">
        <v>-2.965641974499942E-2</v>
      </c>
      <c r="L12" s="5">
        <v>-0.22434679916624045</v>
      </c>
      <c r="M12" s="5">
        <v>-4.2434269829516889E-2</v>
      </c>
      <c r="N12" s="5">
        <v>-1.8957234289357292</v>
      </c>
      <c r="O12" s="5">
        <v>-4.2531748750335246E-2</v>
      </c>
      <c r="P12" s="5">
        <v>-0.48568582729268323</v>
      </c>
      <c r="Q12" s="5">
        <v>-2.7681594623379317E-2</v>
      </c>
      <c r="R12" s="5">
        <v>-0.17365329421561596</v>
      </c>
      <c r="S12" s="5">
        <v>-5.6168095394567255E-2</v>
      </c>
      <c r="T12" s="5">
        <v>-0.1230800618730746</v>
      </c>
      <c r="U12" s="5">
        <v>1.2241191894342246E-2</v>
      </c>
      <c r="V12" s="5">
        <v>-2.0799835938264632E-2</v>
      </c>
      <c r="W12" s="5">
        <v>-1.4789774769200098E-2</v>
      </c>
      <c r="X12" s="5">
        <v>3.5794737861371786E-2</v>
      </c>
      <c r="Y12" s="5">
        <v>6.2923172288380054E-3</v>
      </c>
      <c r="Z12" s="5">
        <v>2.8910806038631554E-2</v>
      </c>
      <c r="AA12" s="5">
        <v>1.723854849976756E-2</v>
      </c>
      <c r="AB12" s="5">
        <v>1.1732874047126016E-2</v>
      </c>
      <c r="AC12" s="5">
        <v>-7.5990567972345187E-3</v>
      </c>
      <c r="AD12" s="5">
        <v>0.11101408131597876</v>
      </c>
      <c r="AE12" s="5">
        <v>3.9936554038408423E-3</v>
      </c>
      <c r="AF12" s="5">
        <v>7.2937090611042681E-3</v>
      </c>
      <c r="AG12" s="5">
        <v>1.2205710810846058E-3</v>
      </c>
      <c r="AH12" s="5">
        <v>5.6101653694778904E-3</v>
      </c>
      <c r="AI12" s="5">
        <v>9.2738452017906699E-4</v>
      </c>
      <c r="AJ12" s="5">
        <v>2.6178297426056991E-3</v>
      </c>
      <c r="AK12" s="5">
        <v>8.0038966778144521E-3</v>
      </c>
      <c r="AL12" s="5">
        <v>3.263514699344642E-3</v>
      </c>
      <c r="AM12" s="5">
        <v>1.4827990192135465E-4</v>
      </c>
      <c r="AN12" s="5">
        <v>9.4602216975100961E-4</v>
      </c>
      <c r="AO12" s="5">
        <v>6.0363093577958429E-5</v>
      </c>
      <c r="AP12" s="5">
        <v>1.5880309485003709E-4</v>
      </c>
      <c r="AQ12" s="5">
        <v>3.357712316680898E-5</v>
      </c>
      <c r="AR12" s="5">
        <v>1.8495152728189511E-4</v>
      </c>
      <c r="AS12" s="5"/>
      <c r="AT12" s="5"/>
      <c r="AU12" s="5"/>
      <c r="AV12" s="5"/>
      <c r="AW12" s="5"/>
      <c r="AX12" s="5"/>
      <c r="AY12" s="5"/>
      <c r="AZ12" s="5"/>
      <c r="BA12" s="5"/>
      <c r="BB12" s="5"/>
    </row>
    <row r="13" spans="1:54" x14ac:dyDescent="0.25">
      <c r="A13" s="5">
        <v>16920</v>
      </c>
      <c r="B13" s="5"/>
      <c r="C13" s="5">
        <v>-2.3959394098792237</v>
      </c>
      <c r="D13" s="5">
        <v>-0.17674381191739597</v>
      </c>
      <c r="E13" s="5">
        <v>-3.6576542706208297E-2</v>
      </c>
      <c r="F13" s="5">
        <v>-0.18076397907856609</v>
      </c>
      <c r="G13" s="5">
        <v>-1.4268363555017765E-2</v>
      </c>
      <c r="H13" s="5">
        <v>-1.2439923151619241</v>
      </c>
      <c r="I13" s="5">
        <v>-6.4789103146419141E-2</v>
      </c>
      <c r="J13" s="5">
        <v>-0.13627547540096957</v>
      </c>
      <c r="K13" s="5">
        <v>-3.0044360254834458E-2</v>
      </c>
      <c r="L13" s="5">
        <v>-0.22770862570836664</v>
      </c>
      <c r="M13" s="5">
        <v>-4.315132755047868E-2</v>
      </c>
      <c r="N13" s="5">
        <v>-1.9314021159734245</v>
      </c>
      <c r="O13" s="5">
        <v>-4.3414394896558232E-2</v>
      </c>
      <c r="P13" s="5">
        <v>-0.4967080917809355</v>
      </c>
      <c r="Q13" s="5">
        <v>-2.8363820009568986E-2</v>
      </c>
      <c r="R13" s="5">
        <v>-0.17827358168175472</v>
      </c>
      <c r="S13" s="5">
        <v>-5.777321811623061E-2</v>
      </c>
      <c r="T13" s="5">
        <v>-0.12684110967078527</v>
      </c>
      <c r="U13" s="5">
        <v>1.2639621836329934E-2</v>
      </c>
      <c r="V13" s="5">
        <v>-2.1518447260946743E-2</v>
      </c>
      <c r="W13" s="5">
        <v>-1.5330483140595416E-2</v>
      </c>
      <c r="X13" s="5">
        <v>3.7175717555724928E-2</v>
      </c>
      <c r="Y13" s="5">
        <v>6.547859059745342E-3</v>
      </c>
      <c r="Z13" s="5">
        <v>3.0143946967342749E-2</v>
      </c>
      <c r="AA13" s="5">
        <v>1.8009203137754191E-2</v>
      </c>
      <c r="AB13" s="5">
        <v>1.2281595593170502E-2</v>
      </c>
      <c r="AC13" s="5">
        <v>-7.9702028088058773E-3</v>
      </c>
      <c r="AD13" s="5">
        <v>0.11666747031639965</v>
      </c>
      <c r="AE13" s="5">
        <v>4.2053977708898186E-3</v>
      </c>
      <c r="AF13" s="5">
        <v>7.695776990481169E-3</v>
      </c>
      <c r="AG13" s="5">
        <v>1.2904389003652887E-3</v>
      </c>
      <c r="AH13" s="5">
        <v>5.943238632919119E-3</v>
      </c>
      <c r="AI13" s="5">
        <v>9.8442651771883877E-4</v>
      </c>
      <c r="AJ13" s="5">
        <v>2.7844771262595341E-3</v>
      </c>
      <c r="AK13" s="5">
        <v>8.5307140387481089E-3</v>
      </c>
      <c r="AL13" s="5">
        <v>3.4854111277953454E-3</v>
      </c>
      <c r="AM13" s="5">
        <v>1.5868583287640005E-4</v>
      </c>
      <c r="AN13" s="5">
        <v>1.0144894131555247E-3</v>
      </c>
      <c r="AO13" s="5">
        <v>6.4865081401172922E-5</v>
      </c>
      <c r="AP13" s="5">
        <v>1.7099943149814138E-4</v>
      </c>
      <c r="AQ13" s="5">
        <v>3.6230838662378771E-5</v>
      </c>
      <c r="AR13" s="5">
        <v>1.9998389210254807E-4</v>
      </c>
      <c r="AS13" s="5"/>
      <c r="AT13" s="5"/>
      <c r="AU13" s="5"/>
      <c r="AV13" s="5"/>
      <c r="AW13" s="5"/>
      <c r="AX13" s="5"/>
      <c r="AY13" s="5"/>
      <c r="AZ13" s="5"/>
      <c r="BA13" s="5"/>
      <c r="BB13" s="5"/>
    </row>
    <row r="14" spans="1:54" x14ac:dyDescent="0.25">
      <c r="A14" s="5">
        <v>16910</v>
      </c>
      <c r="B14" s="5"/>
      <c r="C14" s="5">
        <v>-2.4275383139867337</v>
      </c>
      <c r="D14" s="5">
        <v>-0.17668034505644775</v>
      </c>
      <c r="E14" s="5">
        <v>-3.6630740489356502E-2</v>
      </c>
      <c r="F14" s="5">
        <v>-0.18136618699005802</v>
      </c>
      <c r="G14" s="5">
        <v>-1.4342417333325053E-2</v>
      </c>
      <c r="H14" s="5">
        <v>-1.2527719876697607</v>
      </c>
      <c r="I14" s="5">
        <v>-6.5367948446220264E-2</v>
      </c>
      <c r="J14" s="5">
        <v>-0.13774998496163043</v>
      </c>
      <c r="K14" s="5">
        <v>-3.0426375064520172E-2</v>
      </c>
      <c r="L14" s="5">
        <v>-0.23103755580527538</v>
      </c>
      <c r="M14" s="5">
        <v>-4.3864740778183801E-2</v>
      </c>
      <c r="N14" s="5">
        <v>-1.9670476995240107</v>
      </c>
      <c r="O14" s="5">
        <v>-4.4299539777729893E-2</v>
      </c>
      <c r="P14" s="5">
        <v>-0.50779974331572098</v>
      </c>
      <c r="Q14" s="5">
        <v>-2.9052550447979685E-2</v>
      </c>
      <c r="R14" s="5">
        <v>-0.18295208840518271</v>
      </c>
      <c r="S14" s="5">
        <v>-5.9403267147622563E-2</v>
      </c>
      <c r="T14" s="5">
        <v>-0.13067116521453237</v>
      </c>
      <c r="U14" s="5">
        <v>1.3046450010406441E-2</v>
      </c>
      <c r="V14" s="5">
        <v>-2.2254115988495828E-2</v>
      </c>
      <c r="W14" s="5">
        <v>-1.5885431586139153E-2</v>
      </c>
      <c r="X14" s="5">
        <v>3.8596589301213645E-2</v>
      </c>
      <c r="Y14" s="5">
        <v>6.8114242756738535E-3</v>
      </c>
      <c r="Z14" s="5">
        <v>3.1418860794208234E-2</v>
      </c>
      <c r="AA14" s="5">
        <v>1.8807852203176396E-2</v>
      </c>
      <c r="AB14" s="5">
        <v>1.2851581906908941E-2</v>
      </c>
      <c r="AC14" s="5">
        <v>-8.356626153180103E-3</v>
      </c>
      <c r="AD14" s="5">
        <v>0.12256710321124017</v>
      </c>
      <c r="AE14" s="5">
        <v>4.4268673817980438E-3</v>
      </c>
      <c r="AF14" s="5">
        <v>8.1172695075896178E-3</v>
      </c>
      <c r="AG14" s="5">
        <v>1.3638474131889753E-3</v>
      </c>
      <c r="AH14" s="5">
        <v>6.2939770858418216E-3</v>
      </c>
      <c r="AI14" s="5">
        <v>1.0446282513575833E-3</v>
      </c>
      <c r="AJ14" s="5">
        <v>2.9607479189336372E-3</v>
      </c>
      <c r="AK14" s="5">
        <v>9.0891932384845921E-3</v>
      </c>
      <c r="AL14" s="5">
        <v>3.7211657836299433E-3</v>
      </c>
      <c r="AM14" s="5">
        <v>1.6976615442323471E-4</v>
      </c>
      <c r="AN14" s="5">
        <v>1.0875552786657147E-3</v>
      </c>
      <c r="AO14" s="5">
        <v>6.968007190550718E-5</v>
      </c>
      <c r="AP14" s="5">
        <v>1.8407255702365739E-4</v>
      </c>
      <c r="AQ14" s="5">
        <v>3.9081614469579007E-5</v>
      </c>
      <c r="AR14" s="5">
        <v>2.1616822176476815E-4</v>
      </c>
      <c r="AS14" s="5"/>
      <c r="AT14" s="5"/>
      <c r="AU14" s="5"/>
      <c r="AV14" s="5"/>
      <c r="AW14" s="5"/>
      <c r="AX14" s="5"/>
      <c r="AY14" s="5"/>
      <c r="AZ14" s="5"/>
      <c r="BA14" s="5"/>
      <c r="BB14" s="5"/>
    </row>
    <row r="15" spans="1:54" x14ac:dyDescent="0.25">
      <c r="A15" s="5">
        <v>16900</v>
      </c>
      <c r="B15" s="5"/>
      <c r="C15" s="5">
        <v>-2.4586531842564181</v>
      </c>
      <c r="D15" s="5">
        <v>-0.17655159848961879</v>
      </c>
      <c r="E15" s="5">
        <v>-3.6671494538773788E-2</v>
      </c>
      <c r="F15" s="5">
        <v>-0.18190351575498656</v>
      </c>
      <c r="G15" s="5">
        <v>-1.4411572147143153E-2</v>
      </c>
      <c r="H15" s="5">
        <v>-1.2611526685289969</v>
      </c>
      <c r="I15" s="5">
        <v>-6.5927941071025731E-2</v>
      </c>
      <c r="J15" s="5">
        <v>-0.13918988158980955</v>
      </c>
      <c r="K15" s="5">
        <v>-3.0802091043068035E-2</v>
      </c>
      <c r="L15" s="5">
        <v>-0.23433054106951895</v>
      </c>
      <c r="M15" s="5">
        <v>-4.4573903840280441E-2</v>
      </c>
      <c r="N15" s="5">
        <v>-2.0026325196713683</v>
      </c>
      <c r="O15" s="5">
        <v>-4.5186567030187821E-2</v>
      </c>
      <c r="P15" s="5">
        <v>-0.51895401784870188</v>
      </c>
      <c r="Q15" s="5">
        <v>-2.9747430388546731E-2</v>
      </c>
      <c r="R15" s="5">
        <v>-0.18768687093004033</v>
      </c>
      <c r="S15" s="5">
        <v>-6.1057741775185567E-2</v>
      </c>
      <c r="T15" s="5">
        <v>-0.13456949525496315</v>
      </c>
      <c r="U15" s="5">
        <v>1.3461648712450213E-2</v>
      </c>
      <c r="V15" s="5">
        <v>-2.3006888446250449E-2</v>
      </c>
      <c r="W15" s="5">
        <v>-1.645473212515202E-2</v>
      </c>
      <c r="X15" s="5">
        <v>4.0057848484708822E-2</v>
      </c>
      <c r="Y15" s="5">
        <v>7.0831455669984906E-3</v>
      </c>
      <c r="Z15" s="5">
        <v>3.2736397027614064E-2</v>
      </c>
      <c r="AA15" s="5">
        <v>1.9635164470804708E-2</v>
      </c>
      <c r="AB15" s="5">
        <v>1.3443412493031274E-2</v>
      </c>
      <c r="AC15" s="5">
        <v>-8.7587922239152211E-3</v>
      </c>
      <c r="AD15" s="5">
        <v>0.12872124217440306</v>
      </c>
      <c r="AE15" s="5">
        <v>4.6584197098302957E-3</v>
      </c>
      <c r="AF15" s="5">
        <v>8.5589530028237545E-3</v>
      </c>
      <c r="AG15" s="5">
        <v>1.4409463859343058E-3</v>
      </c>
      <c r="AH15" s="5">
        <v>6.6631772030274596E-3</v>
      </c>
      <c r="AI15" s="5">
        <v>1.1081408506758655E-3</v>
      </c>
      <c r="AJ15" s="5">
        <v>3.1471284287060098E-3</v>
      </c>
      <c r="AK15" s="5">
        <v>9.6810188679315144E-3</v>
      </c>
      <c r="AL15" s="5">
        <v>3.9715526579173644E-3</v>
      </c>
      <c r="AM15" s="5">
        <v>1.8156030030455058E-4</v>
      </c>
      <c r="AN15" s="5">
        <v>1.1655006364583039E-3</v>
      </c>
      <c r="AO15" s="5">
        <v>7.4827992586870546E-5</v>
      </c>
      <c r="AP15" s="5">
        <v>1.9808055135550089E-4</v>
      </c>
      <c r="AQ15" s="5">
        <v>4.2143009852569579E-5</v>
      </c>
      <c r="AR15" s="5">
        <v>2.3358672728080839E-4</v>
      </c>
      <c r="AS15" s="5"/>
      <c r="AT15" s="5"/>
      <c r="AU15" s="5"/>
      <c r="AV15" s="5"/>
      <c r="AW15" s="5"/>
      <c r="AX15" s="5"/>
      <c r="AY15" s="5"/>
      <c r="AZ15" s="5"/>
      <c r="BA15" s="5"/>
      <c r="BB15" s="5"/>
    </row>
    <row r="16" spans="1:54" x14ac:dyDescent="0.25">
      <c r="A16" s="5">
        <v>16890</v>
      </c>
      <c r="B16" s="5"/>
      <c r="C16" s="5">
        <v>-2.4892477255227061</v>
      </c>
      <c r="D16" s="5">
        <v>-0.17635759916078886</v>
      </c>
      <c r="E16" s="5">
        <v>-3.6698735783423572E-2</v>
      </c>
      <c r="F16" s="5">
        <v>-0.18237525829245871</v>
      </c>
      <c r="G16" s="5">
        <v>-1.4475744118310249E-2</v>
      </c>
      <c r="H16" s="5">
        <v>-1.2691247172833979</v>
      </c>
      <c r="I16" s="5">
        <v>-6.6468466578352994E-2</v>
      </c>
      <c r="J16" s="5">
        <v>-0.14059366095319339</v>
      </c>
      <c r="K16" s="5">
        <v>-3.1171136485747274E-2</v>
      </c>
      <c r="L16" s="5">
        <v>-0.23758452153134985</v>
      </c>
      <c r="M16" s="5">
        <v>-4.5278204340885045E-2</v>
      </c>
      <c r="N16" s="5">
        <v>-2.0381284050418165</v>
      </c>
      <c r="O16" s="5">
        <v>-4.6074844013434382E-2</v>
      </c>
      <c r="P16" s="5">
        <v>-0.53016391152370201</v>
      </c>
      <c r="Q16" s="5">
        <v>-3.0448087697069581E-2</v>
      </c>
      <c r="R16" s="5">
        <v>-0.19247586520863053</v>
      </c>
      <c r="S16" s="5">
        <v>-6.273609775732214E-2</v>
      </c>
      <c r="T16" s="5">
        <v>-0.1385352637272845</v>
      </c>
      <c r="U16" s="5">
        <v>1.3885179591153207E-2</v>
      </c>
      <c r="V16" s="5">
        <v>-2.3776792825067582E-2</v>
      </c>
      <c r="W16" s="5">
        <v>-1.7038484433305849E-2</v>
      </c>
      <c r="X16" s="5">
        <v>4.1559963630393319E-2</v>
      </c>
      <c r="Y16" s="5">
        <v>7.3631517780091927E-3</v>
      </c>
      <c r="Z16" s="5">
        <v>3.4097393378325611E-2</v>
      </c>
      <c r="AA16" s="5">
        <v>2.0491806449592441E-2</v>
      </c>
      <c r="AB16" s="5">
        <v>1.405766954182385E-2</v>
      </c>
      <c r="AC16" s="5">
        <v>-9.1771716116356618E-3</v>
      </c>
      <c r="AD16" s="5">
        <v>0.13513828763127192</v>
      </c>
      <c r="AE16" s="5">
        <v>4.9004179191021249E-3</v>
      </c>
      <c r="AF16" s="5">
        <v>9.0216138406957851E-3</v>
      </c>
      <c r="AG16" s="5">
        <v>1.5218900985556967E-3</v>
      </c>
      <c r="AH16" s="5">
        <v>7.0516624950028046E-3</v>
      </c>
      <c r="AI16" s="5">
        <v>1.1751211190517892E-3</v>
      </c>
      <c r="AJ16" s="5">
        <v>3.3441248905594009E-3</v>
      </c>
      <c r="AK16" s="5">
        <v>1.0307950105891157E-2</v>
      </c>
      <c r="AL16" s="5">
        <v>4.2373824826238546E-3</v>
      </c>
      <c r="AM16" s="5">
        <v>1.9410969857327299E-4</v>
      </c>
      <c r="AN16" s="5">
        <v>1.2486214126690212E-3</v>
      </c>
      <c r="AO16" s="5">
        <v>8.0329898331800952E-5</v>
      </c>
      <c r="AP16" s="5">
        <v>2.1308494979872388E-4</v>
      </c>
      <c r="AQ16" s="5">
        <v>4.542942975867529E-5</v>
      </c>
      <c r="AR16" s="5">
        <v>2.5232698058155918E-4</v>
      </c>
      <c r="AS16" s="5"/>
      <c r="AT16" s="5"/>
      <c r="AU16" s="5"/>
      <c r="AV16" s="5"/>
      <c r="AW16" s="5"/>
      <c r="AX16" s="5"/>
      <c r="AY16" s="5"/>
      <c r="AZ16" s="5"/>
      <c r="BA16" s="5"/>
      <c r="BB16" s="5"/>
    </row>
    <row r="17" spans="1:54" x14ac:dyDescent="0.25">
      <c r="A17" s="5">
        <v>16880</v>
      </c>
      <c r="B17" s="5"/>
      <c r="C17" s="5">
        <v>-2.5192852470702278</v>
      </c>
      <c r="D17" s="5">
        <v>-0.17609844652873166</v>
      </c>
      <c r="E17" s="5">
        <v>-3.6712409946763384E-2</v>
      </c>
      <c r="F17" s="5">
        <v>-0.18278077685497129</v>
      </c>
      <c r="G17" s="5">
        <v>-1.453485432879394E-2</v>
      </c>
      <c r="H17" s="5">
        <v>-1.2766788630841721</v>
      </c>
      <c r="I17" s="5">
        <v>-6.698892560390883E-2</v>
      </c>
      <c r="J17" s="5">
        <v>-0.14195983991262809</v>
      </c>
      <c r="K17" s="5">
        <v>-3.1533141696852826E-2</v>
      </c>
      <c r="L17" s="5">
        <v>-0.24079643005334606</v>
      </c>
      <c r="M17" s="5">
        <v>-4.5977023954748855E-2</v>
      </c>
      <c r="N17" s="5">
        <v>-2.0735067044554509</v>
      </c>
      <c r="O17" s="5">
        <v>-4.6963722387681803E-2</v>
      </c>
      <c r="P17" s="5">
        <v>-0.54142218521935914</v>
      </c>
      <c r="Q17" s="5">
        <v>-3.1154133767107385E-2</v>
      </c>
      <c r="R17" s="5">
        <v>-0.19731688620392357</v>
      </c>
      <c r="S17" s="5">
        <v>-6.4437746789090394E-2</v>
      </c>
      <c r="T17" s="5">
        <v>-0.14256752959489138</v>
      </c>
      <c r="U17" s="5">
        <v>1.4316993329284289E-2</v>
      </c>
      <c r="V17" s="5">
        <v>-2.4563838457488409E-2</v>
      </c>
      <c r="W17" s="5">
        <v>-1.763677520000536E-2</v>
      </c>
      <c r="X17" s="5">
        <v>4.3103374554390797E-2</v>
      </c>
      <c r="Y17" s="5">
        <v>7.6515675382381187E-3</v>
      </c>
      <c r="Z17" s="5">
        <v>3.5502673910817288E-2</v>
      </c>
      <c r="AA17" s="5">
        <v>2.1378441229524363E-2</v>
      </c>
      <c r="AB17" s="5">
        <v>1.4694937147672171E-2</v>
      </c>
      <c r="AC17" s="5">
        <v>-9.612239631907259E-3</v>
      </c>
      <c r="AD17" s="5">
        <v>0.14182677244477371</v>
      </c>
      <c r="AE17" s="5">
        <v>5.153232720408565E-3</v>
      </c>
      <c r="AF17" s="5">
        <v>9.5060582728391657E-3</v>
      </c>
      <c r="AG17" s="5">
        <v>1.6068373710725007E-3</v>
      </c>
      <c r="AH17" s="5">
        <v>7.4602838812635811E-3</v>
      </c>
      <c r="AI17" s="5">
        <v>1.2457316490975024E-3</v>
      </c>
      <c r="AJ17" s="5">
        <v>3.5522639838987116E-3</v>
      </c>
      <c r="AK17" s="5">
        <v>1.0971823028438667E-2</v>
      </c>
      <c r="AL17" s="5">
        <v>4.5195040347283154E-3</v>
      </c>
      <c r="AM17" s="5">
        <v>2.0745785073957176E-4</v>
      </c>
      <c r="AN17" s="5">
        <v>1.3372292460774578E-3</v>
      </c>
      <c r="AO17" s="5">
        <v>8.6208024789849154E-5</v>
      </c>
      <c r="AP17" s="5">
        <v>2.2915091892656414E-4</v>
      </c>
      <c r="AQ17" s="5">
        <v>4.8956170768369006E-5</v>
      </c>
      <c r="AR17" s="5">
        <v>2.7248222361744547E-4</v>
      </c>
      <c r="AS17" s="5"/>
      <c r="AT17" s="5"/>
      <c r="AU17" s="5"/>
      <c r="AV17" s="5"/>
      <c r="AW17" s="5"/>
      <c r="AX17" s="5"/>
      <c r="AY17" s="5"/>
      <c r="AZ17" s="5"/>
      <c r="BA17" s="5"/>
      <c r="BB17" s="5"/>
    </row>
    <row r="18" spans="1:54" x14ac:dyDescent="0.25">
      <c r="A18" s="5">
        <v>16870</v>
      </c>
      <c r="B18" s="5"/>
      <c r="C18" s="5">
        <v>-2.548728697920593</v>
      </c>
      <c r="D18" s="5">
        <v>-0.17577431259761131</v>
      </c>
      <c r="E18" s="5">
        <v>-3.6712477691050502E-2</v>
      </c>
      <c r="F18" s="5">
        <v>-0.18311950440545416</v>
      </c>
      <c r="G18" s="5">
        <v>-1.4588828978338613E-2</v>
      </c>
      <c r="H18" s="5">
        <v>-1.2838062222259006</v>
      </c>
      <c r="I18" s="5">
        <v>-6.7488734938579972E-2</v>
      </c>
      <c r="J18" s="5">
        <v>-0.14328695904272742</v>
      </c>
      <c r="K18" s="5">
        <v>-3.1887739578399285E-2</v>
      </c>
      <c r="L18" s="5">
        <v>-0.24396319684061823</v>
      </c>
      <c r="M18" s="5">
        <v>-4.6669739248940897E-2</v>
      </c>
      <c r="N18" s="5">
        <v>-2.1087383201987842</v>
      </c>
      <c r="O18" s="5">
        <v>-4.7852538735367947E-2</v>
      </c>
      <c r="P18" s="5">
        <v>-0.55272136966051266</v>
      </c>
      <c r="Q18" s="5">
        <v>-3.1865163666561475E-2</v>
      </c>
      <c r="R18" s="5">
        <v>-0.20220762771211157</v>
      </c>
      <c r="S18" s="5">
        <v>-6.6162056034366659E-2</v>
      </c>
      <c r="T18" s="5">
        <v>-0.14666524482153759</v>
      </c>
      <c r="U18" s="5">
        <v>1.475702933459643E-2</v>
      </c>
      <c r="V18" s="5">
        <v>-2.536801510275748E-2</v>
      </c>
      <c r="W18" s="5">
        <v>-1.8249677485112831E-2</v>
      </c>
      <c r="X18" s="5">
        <v>4.4688490497226736E-2</v>
      </c>
      <c r="Y18" s="5">
        <v>7.9485128856661338E-3</v>
      </c>
      <c r="Z18" s="5">
        <v>3.6953047135529264E-2</v>
      </c>
      <c r="AA18" s="5">
        <v>2.229572727929046E-2</v>
      </c>
      <c r="AB18" s="5">
        <v>1.5355800484325652E-2</v>
      </c>
      <c r="AC18" s="5">
        <v>-1.0064475818949058E-2</v>
      </c>
      <c r="AD18" s="5">
        <v>0.14879535552143675</v>
      </c>
      <c r="AE18" s="5">
        <v>5.4172422038999499E-3</v>
      </c>
      <c r="AF18" s="5">
        <v>1.0013112306357727E-2</v>
      </c>
      <c r="AG18" s="5">
        <v>1.6959515826284331E-3</v>
      </c>
      <c r="AH18" s="5">
        <v>7.8899200323262701E-3</v>
      </c>
      <c r="AI18" s="5">
        <v>1.3201409340434626E-3</v>
      </c>
      <c r="AJ18" s="5">
        <v>3.7720933439482707E-3</v>
      </c>
      <c r="AK18" s="5">
        <v>1.1674552924390069E-2</v>
      </c>
      <c r="AL18" s="5">
        <v>4.8188054572563784E-3</v>
      </c>
      <c r="AM18" s="5">
        <v>2.2165041258289959E-4</v>
      </c>
      <c r="AN18" s="5">
        <v>1.4316521629901529E-3</v>
      </c>
      <c r="AO18" s="5">
        <v>9.2485843532564402E-5</v>
      </c>
      <c r="AP18" s="5">
        <v>2.463474392623897E-4</v>
      </c>
      <c r="AQ18" s="5">
        <v>5.2739469033586632E-5</v>
      </c>
      <c r="AR18" s="5">
        <v>2.9415169217175962E-4</v>
      </c>
      <c r="AS18" s="5"/>
      <c r="AT18" s="5"/>
      <c r="AU18" s="5"/>
      <c r="AV18" s="5"/>
      <c r="AW18" s="5"/>
      <c r="AX18" s="5"/>
      <c r="AY18" s="5"/>
      <c r="AZ18" s="5"/>
      <c r="BA18" s="5"/>
      <c r="BB18" s="5"/>
    </row>
    <row r="19" spans="1:54" x14ac:dyDescent="0.25">
      <c r="A19" s="5">
        <v>16860</v>
      </c>
      <c r="B19" s="5"/>
      <c r="C19" s="5">
        <v>-2.5775407034868092</v>
      </c>
      <c r="D19" s="5">
        <v>-0.17538544181299454</v>
      </c>
      <c r="E19" s="5">
        <v>-3.6698914734590651E-2</v>
      </c>
      <c r="F19" s="5">
        <v>-0.18339094587196442</v>
      </c>
      <c r="G19" s="5">
        <v>-1.4637599533927639E-2</v>
      </c>
      <c r="H19" s="5">
        <v>-1.290498315143457</v>
      </c>
      <c r="I19" s="5">
        <v>-6.7967328588554171E-2</v>
      </c>
      <c r="J19" s="5">
        <v>-0.14457358514412899</v>
      </c>
      <c r="K19" s="5">
        <v>-3.2234566223511577E-2</v>
      </c>
      <c r="L19" s="5">
        <v>-0.24708175403819571</v>
      </c>
      <c r="M19" s="5">
        <v>-4.7355722530766323E-2</v>
      </c>
      <c r="N19" s="5">
        <v>-2.143793742880713</v>
      </c>
      <c r="O19" s="5">
        <v>-4.8740615226326604E-2</v>
      </c>
      <c r="P19" s="5">
        <v>-0.56405377110186417</v>
      </c>
      <c r="Q19" s="5">
        <v>-3.2580756319609577E-2</v>
      </c>
      <c r="R19" s="5">
        <v>-0.20714566241244348</v>
      </c>
      <c r="S19" s="5">
        <v>-6.7908347728788579E-2</v>
      </c>
      <c r="T19" s="5">
        <v>-0.15082725248121726</v>
      </c>
      <c r="U19" s="5">
        <v>1.5205215441448875E-2</v>
      </c>
      <c r="V19" s="5">
        <v>-2.6189292242698104E-2</v>
      </c>
      <c r="W19" s="5">
        <v>-1.8877250076492963E-2</v>
      </c>
      <c r="X19" s="5">
        <v>4.6315688237549862E-2</v>
      </c>
      <c r="Y19" s="5">
        <v>8.2541028823261108E-3</v>
      </c>
      <c r="Z19" s="5">
        <v>3.8449304043766959E-2</v>
      </c>
      <c r="AA19" s="5">
        <v>2.3244317195200051E-2</v>
      </c>
      <c r="AB19" s="5">
        <v>1.6040844936655849E-2</v>
      </c>
      <c r="AC19" s="5">
        <v>-1.0534363384562326E-2</v>
      </c>
      <c r="AD19" s="5">
        <v>0.15605281482052619</v>
      </c>
      <c r="AE19" s="5">
        <v>5.6928316476713581E-3</v>
      </c>
      <c r="AF19" s="5">
        <v>1.0543621525169146E-2</v>
      </c>
      <c r="AG19" s="5">
        <v>1.7894006826166945E-3</v>
      </c>
      <c r="AH19" s="5">
        <v>8.3414776777915745E-3</v>
      </c>
      <c r="AI19" s="5">
        <v>1.3985234745342667E-3</v>
      </c>
      <c r="AJ19" s="5">
        <v>4.00418206537789E-3</v>
      </c>
      <c r="AK19" s="5">
        <v>1.2418136611689034E-2</v>
      </c>
      <c r="AL19" s="5">
        <v>5.1362155952579137E-3</v>
      </c>
      <c r="AM19" s="5">
        <v>2.3673527655710438E-4</v>
      </c>
      <c r="AN19" s="5">
        <v>1.5322352700790599E-3</v>
      </c>
      <c r="AO19" s="5">
        <v>9.9188119005909199E-5</v>
      </c>
      <c r="AP19" s="5">
        <v>2.6474749485723377E-4</v>
      </c>
      <c r="AQ19" s="5">
        <v>5.6796550253091121E-5</v>
      </c>
      <c r="AR19" s="5">
        <v>3.1744095485382415E-4</v>
      </c>
      <c r="AS19" s="5"/>
      <c r="AT19" s="5"/>
      <c r="AU19" s="5"/>
      <c r="AV19" s="5"/>
      <c r="AW19" s="5"/>
      <c r="AX19" s="5"/>
      <c r="AY19" s="5"/>
      <c r="AZ19" s="5"/>
      <c r="BA19" s="5"/>
      <c r="BB19" s="5"/>
    </row>
    <row r="20" spans="1:54" x14ac:dyDescent="0.25">
      <c r="A20" s="5">
        <v>16850</v>
      </c>
      <c r="B20" s="5"/>
      <c r="C20" s="5">
        <v>-2.6056836035639352</v>
      </c>
      <c r="D20" s="5">
        <v>-0.17493215082308849</v>
      </c>
      <c r="E20" s="5">
        <v>-3.6671711941513072E-2</v>
      </c>
      <c r="F20" s="5">
        <v>-0.18359467927629589</v>
      </c>
      <c r="G20" s="5">
        <v>-1.4681102870647033E-2</v>
      </c>
      <c r="H20" s="5">
        <v>-1.2967470828255803</v>
      </c>
      <c r="I20" s="5">
        <v>-6.8424158815958022E-2</v>
      </c>
      <c r="J20" s="5">
        <v>-0.14581831374160753</v>
      </c>
      <c r="K20" s="5">
        <v>-3.257326151324489E-2</v>
      </c>
      <c r="L20" s="5">
        <v>-0.25014904040681374</v>
      </c>
      <c r="M20" s="5">
        <v>-4.8034342720531802E-2</v>
      </c>
      <c r="N20" s="5">
        <v>-2.1786430878279361</v>
      </c>
      <c r="O20" s="5">
        <v>-4.9627260326170111E-2</v>
      </c>
      <c r="P20" s="5">
        <v>-0.57541147758627686</v>
      </c>
      <c r="Q20" s="5">
        <v>-3.330047472459035E-2</v>
      </c>
      <c r="R20" s="5">
        <v>-0.21212844215118701</v>
      </c>
      <c r="S20" s="5">
        <v>-6.9675898856695423E-2</v>
      </c>
      <c r="T20" s="5">
        <v>-0.15505228501493387</v>
      </c>
      <c r="U20" s="5">
        <v>1.5661467624232289E-2</v>
      </c>
      <c r="V20" s="5">
        <v>-2.702761839051197E-2</v>
      </c>
      <c r="W20" s="5">
        <v>-1.9519536849909109E-2</v>
      </c>
      <c r="X20" s="5">
        <v>4.7985310190712768E-2</v>
      </c>
      <c r="Y20" s="5">
        <v>8.5684472228651047E-3</v>
      </c>
      <c r="Z20" s="5">
        <v>3.9992216087167798E-2</v>
      </c>
      <c r="AA20" s="5">
        <v>2.422485640190741E-2</v>
      </c>
      <c r="AB20" s="5">
        <v>1.6750655188745942E-2</v>
      </c>
      <c r="AC20" s="5">
        <v>-1.1022388641711765E-2</v>
      </c>
      <c r="AD20" s="5">
        <v>0.16360803974990384</v>
      </c>
      <c r="AE20" s="5">
        <v>5.9803933013420716E-3</v>
      </c>
      <c r="AF20" s="5">
        <v>1.1098450861980063E-2</v>
      </c>
      <c r="AG20" s="5">
        <v>1.8873571933558323E-3</v>
      </c>
      <c r="AH20" s="5">
        <v>8.8158918775198946E-3</v>
      </c>
      <c r="AI20" s="5">
        <v>1.4810598802767992E-3</v>
      </c>
      <c r="AJ20" s="5">
        <v>4.2491211964123853E-3</v>
      </c>
      <c r="AK20" s="5">
        <v>1.3204654749170323E-2</v>
      </c>
      <c r="AL20" s="5">
        <v>5.4727053445656863E-3</v>
      </c>
      <c r="AM20" s="5">
        <v>2.5276265570686317E-4</v>
      </c>
      <c r="AN20" s="5">
        <v>1.6393414648614893E-3</v>
      </c>
      <c r="AO20" s="5">
        <v>1.0634096727829933E-4</v>
      </c>
      <c r="AP20" s="5">
        <v>2.8442826985745689E-4</v>
      </c>
      <c r="AQ20" s="5">
        <v>6.1145681731875282E-5</v>
      </c>
      <c r="AR20" s="5">
        <v>3.4246226773649555E-4</v>
      </c>
      <c r="AS20" s="5"/>
      <c r="AT20" s="5"/>
      <c r="AU20" s="5"/>
      <c r="AV20" s="5"/>
      <c r="AW20" s="5"/>
      <c r="AX20" s="5"/>
      <c r="AY20" s="5"/>
      <c r="AZ20" s="5"/>
      <c r="BA20" s="5"/>
      <c r="BB20" s="5"/>
    </row>
    <row r="21" spans="1:54" x14ac:dyDescent="0.25">
      <c r="A21" s="5">
        <v>16840</v>
      </c>
      <c r="B21" s="5"/>
      <c r="C21" s="5">
        <v>-2.6331194916212857</v>
      </c>
      <c r="D21" s="5">
        <v>-0.17441482810526904</v>
      </c>
      <c r="E21" s="5">
        <v>-3.6630875383724407E-2</v>
      </c>
      <c r="F21" s="5">
        <v>-0.1837303567330629</v>
      </c>
      <c r="G21" s="5">
        <v>-1.4719281403556671E-2</v>
      </c>
      <c r="H21" s="5">
        <v>-1.3025449026017291</v>
      </c>
      <c r="I21" s="5">
        <v>-6.8858697157412108E-2</v>
      </c>
      <c r="J21" s="5">
        <v>-0.14701977156216836</v>
      </c>
      <c r="K21" s="5">
        <v>-3.2903469715538626E-2</v>
      </c>
      <c r="L21" s="5">
        <v>-0.25316200606790262</v>
      </c>
      <c r="M21" s="5">
        <v>-4.8704966247681163E-2</v>
      </c>
      <c r="N21" s="5">
        <v>-2.213256132971579</v>
      </c>
      <c r="O21" s="5">
        <v>-5.0511769547314608E-2</v>
      </c>
      <c r="P21" s="5">
        <v>-0.58678636577834964</v>
      </c>
      <c r="Q21" s="5">
        <v>-3.4023866208352314E-2</v>
      </c>
      <c r="R21" s="5">
        <v>-0.21715329846615158</v>
      </c>
      <c r="S21" s="5">
        <v>-7.1463940905211978E-2</v>
      </c>
      <c r="T21" s="5">
        <v>-0.15933896264340841</v>
      </c>
      <c r="U21" s="5">
        <v>1.6125689723690002E-2</v>
      </c>
      <c r="V21" s="5">
        <v>-2.7882920414599548E-2</v>
      </c>
      <c r="W21" s="5">
        <v>-2.0176566132864726E-2</v>
      </c>
      <c r="X21" s="5">
        <v>4.9697662496043578E-2</v>
      </c>
      <c r="Y21" s="5">
        <v>8.8916498366723041E-3</v>
      </c>
      <c r="Z21" s="5">
        <v>4.1582533103935358E-2</v>
      </c>
      <c r="AA21" s="5">
        <v>2.5237981805673791E-2</v>
      </c>
      <c r="AB21" s="5">
        <v>1.7485814268261013E-2</v>
      </c>
      <c r="AC21" s="5">
        <v>-1.1529040392266677E-2</v>
      </c>
      <c r="AD21" s="5">
        <v>0.17147002293319433</v>
      </c>
      <c r="AE21" s="5">
        <v>6.2803261437200594E-3</v>
      </c>
      <c r="AF21" s="5">
        <v>1.1678484318526049E-2</v>
      </c>
      <c r="AG21" s="5">
        <v>1.9899982037938813E-3</v>
      </c>
      <c r="AH21" s="5">
        <v>9.3141262529321429E-3</v>
      </c>
      <c r="AI21" s="5">
        <v>1.5679369659596129E-3</v>
      </c>
      <c r="AJ21" s="5">
        <v>4.5075242215881382E-3</v>
      </c>
      <c r="AK21" s="5">
        <v>1.4036274137772697E-2</v>
      </c>
      <c r="AL21" s="5">
        <v>5.8292890109785059E-3</v>
      </c>
      <c r="AM21" s="5">
        <v>2.6978516900296579E-4</v>
      </c>
      <c r="AN21" s="5">
        <v>1.7533521634340843E-3</v>
      </c>
      <c r="AO21" s="5">
        <v>1.1397191658150716E-4</v>
      </c>
      <c r="AP21" s="5">
        <v>3.054713521449718E-4</v>
      </c>
      <c r="AQ21" s="5">
        <v>6.5806226569552263E-5</v>
      </c>
      <c r="AR21" s="5">
        <v>3.6933494509741756E-4</v>
      </c>
      <c r="AS21" s="5"/>
      <c r="AT21" s="5"/>
      <c r="AU21" s="5"/>
      <c r="AV21" s="5"/>
      <c r="AW21" s="5"/>
      <c r="AX21" s="5"/>
      <c r="AY21" s="5"/>
      <c r="AZ21" s="5"/>
      <c r="BA21" s="5"/>
      <c r="BB21" s="5"/>
    </row>
    <row r="22" spans="1:54" x14ac:dyDescent="0.25">
      <c r="A22" s="5">
        <v>16830</v>
      </c>
      <c r="B22" s="5"/>
      <c r="C22" s="5">
        <v>-2.6598102553580083</v>
      </c>
      <c r="D22" s="5">
        <v>-0.17383393345830855</v>
      </c>
      <c r="E22" s="5">
        <v>-3.657642637476425E-2</v>
      </c>
      <c r="F22" s="5">
        <v>-0.18379770531613498</v>
      </c>
      <c r="G22" s="5">
        <v>-1.4752083210193884E-2</v>
      </c>
      <c r="H22" s="5">
        <v>-1.3078846032600207</v>
      </c>
      <c r="I22" s="5">
        <v>-6.927043541792656E-2</v>
      </c>
      <c r="J22" s="5">
        <v>-0.14817661898723639</v>
      </c>
      <c r="K22" s="5">
        <v>-3.3224840084980507E-2</v>
      </c>
      <c r="L22" s="5">
        <v>-0.2561176173082601</v>
      </c>
      <c r="M22" s="5">
        <v>-4.9366957968723431E-2</v>
      </c>
      <c r="N22" s="5">
        <v>-2.2476023581709077</v>
      </c>
      <c r="O22" s="5">
        <v>-5.1393426241950625E-2</v>
      </c>
      <c r="P22" s="5">
        <v>-0.59817010837262363</v>
      </c>
      <c r="Q22" s="5">
        <v>-3.4750462717500229E-2</v>
      </c>
      <c r="R22" s="5">
        <v>-0.22221744335775434</v>
      </c>
      <c r="S22" s="5">
        <v>-7.3271659698499608E-2</v>
      </c>
      <c r="T22" s="5">
        <v>-0.1636857919447022</v>
      </c>
      <c r="U22" s="5">
        <v>1.6597773187235473E-2</v>
      </c>
      <c r="V22" s="5">
        <v>-2.8755102879557438E-2</v>
      </c>
      <c r="W22" s="5">
        <v>-2.0848350074031248E-2</v>
      </c>
      <c r="X22" s="5">
        <v>5.1453013096799852E-2</v>
      </c>
      <c r="Y22" s="5">
        <v>9.2238084842246933E-3</v>
      </c>
      <c r="Z22" s="5">
        <v>4.3220981194258136E-2</v>
      </c>
      <c r="AA22" s="5">
        <v>2.6284320401069639E-2</v>
      </c>
      <c r="AB22" s="5">
        <v>1.8246902547167269E-2</v>
      </c>
      <c r="AC22" s="5">
        <v>-1.2054809278483432E-2</v>
      </c>
      <c r="AD22" s="5">
        <v>0.17964785133357958</v>
      </c>
      <c r="AE22" s="5">
        <v>6.5930356136645564E-3</v>
      </c>
      <c r="AF22" s="5">
        <v>1.2284624631712567E-2</v>
      </c>
      <c r="AG22" s="5">
        <v>2.0975053537106783E-3</v>
      </c>
      <c r="AH22" s="5">
        <v>9.8371731753696765E-3</v>
      </c>
      <c r="AI22" s="5">
        <v>1.6593478408387101E-3</v>
      </c>
      <c r="AJ22" s="5">
        <v>4.7800275312270537E-3</v>
      </c>
      <c r="AK22" s="5">
        <v>1.4915250004895316E-2</v>
      </c>
      <c r="AL22" s="5">
        <v>6.207025677311029E-3</v>
      </c>
      <c r="AM22" s="5">
        <v>2.8785792799329449E-4</v>
      </c>
      <c r="AN22" s="5">
        <v>1.8746680449935368E-3</v>
      </c>
      <c r="AO22" s="5">
        <v>1.221099696363755E-4</v>
      </c>
      <c r="AP22" s="5">
        <v>3.2796294411874488E-4</v>
      </c>
      <c r="AQ22" s="5">
        <v>7.0798700020362134E-5</v>
      </c>
      <c r="AR22" s="5">
        <v>3.9818574671679122E-4</v>
      </c>
      <c r="AS22" s="5"/>
      <c r="AT22" s="5"/>
      <c r="AU22" s="5"/>
      <c r="AV22" s="5"/>
      <c r="AW22" s="5"/>
      <c r="AX22" s="5"/>
      <c r="AY22" s="5"/>
      <c r="AZ22" s="5"/>
      <c r="BA22" s="5"/>
      <c r="BB22" s="5"/>
    </row>
    <row r="23" spans="1:54" x14ac:dyDescent="0.25">
      <c r="A23" s="5">
        <v>16820</v>
      </c>
      <c r="B23" s="5"/>
      <c r="C23" s="5">
        <v>-2.6857176184807039</v>
      </c>
      <c r="D23" s="5">
        <v>-0.17318999736107071</v>
      </c>
      <c r="E23" s="5">
        <v>-3.650840147535718E-2</v>
      </c>
      <c r="F23" s="5">
        <v>-0.18379652778961758</v>
      </c>
      <c r="G23" s="5">
        <v>-1.4779462143355838E-2</v>
      </c>
      <c r="H23" s="5">
        <v>-1.3127594794553183</v>
      </c>
      <c r="I23" s="5">
        <v>-6.9658886637592468E-2</v>
      </c>
      <c r="J23" s="5">
        <v>-0.14928755247300982</v>
      </c>
      <c r="K23" s="5">
        <v>-3.3537027462028621E-2</v>
      </c>
      <c r="L23" s="5">
        <v>-0.25901286143452251</v>
      </c>
      <c r="M23" s="5">
        <v>-5.0019682105293582E-2</v>
      </c>
      <c r="N23" s="5">
        <v>-2.281650985915737</v>
      </c>
      <c r="O23" s="5">
        <v>-5.227150243613192E-2</v>
      </c>
      <c r="P23" s="5">
        <v>-0.60955418207397605</v>
      </c>
      <c r="Q23" s="5">
        <v>-3.5479781146884541E-2</v>
      </c>
      <c r="R23" s="5">
        <v>-0.22731797031213077</v>
      </c>
      <c r="S23" s="5">
        <v>-7.5098195315080704E-2</v>
      </c>
      <c r="T23" s="5">
        <v>-0.16809116460559537</v>
      </c>
      <c r="U23" s="5">
        <v>1.707759682436685E-2</v>
      </c>
      <c r="V23" s="5">
        <v>-2.9644047406526146E-2</v>
      </c>
      <c r="W23" s="5">
        <v>-2.1534884019960909E-2</v>
      </c>
      <c r="X23" s="5">
        <v>5.3251589817020273E-2</v>
      </c>
      <c r="Y23" s="5">
        <v>9.56501434834762E-3</v>
      </c>
      <c r="Z23" s="5">
        <v>4.4908260547617804E-2</v>
      </c>
      <c r="AA23" s="5">
        <v>2.736448783218124E-2</v>
      </c>
      <c r="AB23" s="5">
        <v>1.9034496698992587E-2</v>
      </c>
      <c r="AC23" s="5">
        <v>-1.2600187097882187E-2</v>
      </c>
      <c r="AD23" s="5">
        <v>0.18815069672067836</v>
      </c>
      <c r="AE23" s="5">
        <v>6.9189333132861032E-3</v>
      </c>
      <c r="AF23" s="5">
        <v>1.2917792883303966E-2</v>
      </c>
      <c r="AG23" s="5">
        <v>2.2100648078821018E-3</v>
      </c>
      <c r="AH23" s="5">
        <v>1.0386053908377001E-2</v>
      </c>
      <c r="AI23" s="5">
        <v>1.7554919913645515E-3</v>
      </c>
      <c r="AJ23" s="5">
        <v>5.0672908756013444E-3</v>
      </c>
      <c r="AK23" s="5">
        <v>1.5843928265187334E-2</v>
      </c>
      <c r="AL23" s="5">
        <v>6.607020575545304E-3</v>
      </c>
      <c r="AM23" s="5">
        <v>3.0703862465472279E-4</v>
      </c>
      <c r="AN23" s="5">
        <v>2.0037098125933852E-3</v>
      </c>
      <c r="AO23" s="5">
        <v>1.3078566774949788E-4</v>
      </c>
      <c r="AP23" s="5">
        <v>3.5199408067147336E-4</v>
      </c>
      <c r="AQ23" s="5">
        <v>7.6144828064681055E-5</v>
      </c>
      <c r="AR23" s="5">
        <v>4.2914928217521194E-4</v>
      </c>
      <c r="AS23" s="5"/>
      <c r="AT23" s="5"/>
      <c r="AU23" s="5"/>
      <c r="AV23" s="5"/>
      <c r="AW23" s="5"/>
      <c r="AX23" s="5"/>
      <c r="AY23" s="5"/>
      <c r="AZ23" s="5"/>
      <c r="BA23" s="5"/>
      <c r="BB23" s="5"/>
    </row>
    <row r="24" spans="1:54" x14ac:dyDescent="0.25">
      <c r="A24" s="5">
        <v>16810</v>
      </c>
      <c r="B24" s="5"/>
      <c r="C24" s="5">
        <v>-2.7108031836582254</v>
      </c>
      <c r="D24" s="5">
        <v>-0.1724836201987848</v>
      </c>
      <c r="E24" s="5">
        <v>-3.6426852470528917E-2</v>
      </c>
      <c r="F24" s="5">
        <v>-0.18372670320091278</v>
      </c>
      <c r="G24" s="5">
        <v>-1.4801377933829333E-2</v>
      </c>
      <c r="H24" s="5">
        <v>-1.3171633053679619</v>
      </c>
      <c r="I24" s="5">
        <v>-7.0023586028562596E-2</v>
      </c>
      <c r="J24" s="5">
        <v>-0.15035130693306104</v>
      </c>
      <c r="K24" s="5">
        <v>-3.3839692870324144E-2</v>
      </c>
      <c r="L24" s="5">
        <v>-0.26184475166724586</v>
      </c>
      <c r="M24" s="5">
        <v>-5.0662503200591333E-2</v>
      </c>
      <c r="N24" s="5">
        <v>-2.3153710233433324</v>
      </c>
      <c r="O24" s="5">
        <v>-5.3145259704024637E-2</v>
      </c>
      <c r="P24" s="5">
        <v>-0.62092987614639727</v>
      </c>
      <c r="Q24" s="5">
        <v>-3.6211323705589306E-2</v>
      </c>
      <c r="R24" s="5">
        <v>-0.23245185558127882</v>
      </c>
      <c r="S24" s="5">
        <v>-7.6942642091028191E-2</v>
      </c>
      <c r="T24" s="5">
        <v>-0.17255335635535912</v>
      </c>
      <c r="U24" s="5">
        <v>1.7565026578281833E-2</v>
      </c>
      <c r="V24" s="5">
        <v>-3.0549612055111336E-2</v>
      </c>
      <c r="W24" s="5">
        <v>-2.2236145900831877E-2</v>
      </c>
      <c r="X24" s="5">
        <v>5.5093578439655136E-2</v>
      </c>
      <c r="Y24" s="5">
        <v>9.9153516211314338E-3</v>
      </c>
      <c r="Z24" s="5">
        <v>4.6645043224914154E-2</v>
      </c>
      <c r="AA24" s="5">
        <v>2.847908690957061E-2</v>
      </c>
      <c r="AB24" s="5">
        <v>1.9849168612950573E-2</v>
      </c>
      <c r="AC24" s="5">
        <v>-1.3165666081264757E-2</v>
      </c>
      <c r="AD24" s="5">
        <v>0.19698780546789121</v>
      </c>
      <c r="AE24" s="5">
        <v>7.2584366826482522E-3</v>
      </c>
      <c r="AF24" s="5">
        <v>1.357892805082658E-2</v>
      </c>
      <c r="AG24" s="5">
        <v>2.3278672196660657E-3</v>
      </c>
      <c r="AH24" s="5">
        <v>1.0961818700697363E-2</v>
      </c>
      <c r="AI24" s="5">
        <v>1.8565753562020722E-3</v>
      </c>
      <c r="AJ24" s="5">
        <v>5.3699978016740991E-3</v>
      </c>
      <c r="AK24" s="5">
        <v>1.6824747750664063E-2</v>
      </c>
      <c r="AL24" s="5">
        <v>7.0304264611053572E-3</v>
      </c>
      <c r="AM24" s="5">
        <v>3.2738762031921337E-4</v>
      </c>
      <c r="AN24" s="5">
        <v>2.1409189694974644E-3</v>
      </c>
      <c r="AO24" s="5">
        <v>1.400311566608368E-4</v>
      </c>
      <c r="AP24" s="5">
        <v>3.7766085439899235E-4</v>
      </c>
      <c r="AQ24" s="5">
        <v>8.1867608228922516E-5</v>
      </c>
      <c r="AR24" s="5">
        <v>4.6236843258414001E-4</v>
      </c>
      <c r="AS24" s="5"/>
      <c r="AT24" s="5"/>
      <c r="AU24" s="5"/>
      <c r="AV24" s="5"/>
      <c r="AW24" s="5"/>
      <c r="AX24" s="5"/>
      <c r="AY24" s="5"/>
      <c r="AZ24" s="5"/>
      <c r="BA24" s="5"/>
      <c r="BB24" s="5"/>
    </row>
    <row r="25" spans="1:54" x14ac:dyDescent="0.25">
      <c r="A25" s="5">
        <v>16800</v>
      </c>
      <c r="B25" s="5"/>
      <c r="C25" s="5">
        <v>-2.7350284766056947</v>
      </c>
      <c r="D25" s="5">
        <v>-0.17171547135836648</v>
      </c>
      <c r="E25" s="5">
        <v>-3.6331846318228098E-2</v>
      </c>
      <c r="F25" s="5">
        <v>-0.18358818733373661</v>
      </c>
      <c r="G25" s="5">
        <v>-1.4817796282760236E-2</v>
      </c>
      <c r="H25" s="5">
        <v>-1.3210903475751963</v>
      </c>
      <c r="I25" s="5">
        <v>-7.0364091879862048E-2</v>
      </c>
      <c r="J25" s="5">
        <v>-0.15136665807727995</v>
      </c>
      <c r="K25" s="5">
        <v>-3.4132504110704516E-2</v>
      </c>
      <c r="L25" s="5">
        <v>-0.26461033206410961</v>
      </c>
      <c r="M25" s="5">
        <v>-5.129478709235933E-2</v>
      </c>
      <c r="N25" s="5">
        <v>-2.3487313055014822</v>
      </c>
      <c r="O25" s="5">
        <v>-5.401395008122932E-2</v>
      </c>
      <c r="P25" s="5">
        <v>-0.63228830152447757</v>
      </c>
      <c r="Q25" s="5">
        <v>-3.6944578320579763E-2</v>
      </c>
      <c r="R25" s="5">
        <v>-0.23761595972467825</v>
      </c>
      <c r="S25" s="5">
        <v>-7.880404871165142E-2</v>
      </c>
      <c r="T25" s="5">
        <v>-0.17707052609041657</v>
      </c>
      <c r="U25" s="5">
        <v>1.8059915314785922E-2</v>
      </c>
      <c r="V25" s="5">
        <v>-3.1471630729110071E-2</v>
      </c>
      <c r="W25" s="5">
        <v>-2.2952095627012056E-2</v>
      </c>
      <c r="X25" s="5">
        <v>5.6979120790536353E-2</v>
      </c>
      <c r="Y25" s="5">
        <v>1.0274897087292525E-2</v>
      </c>
      <c r="Z25" s="5">
        <v>4.8431970898630008E-2</v>
      </c>
      <c r="AA25" s="5">
        <v>2.9628706084416957E-2</v>
      </c>
      <c r="AB25" s="5">
        <v>2.0691484265386376E-2</v>
      </c>
      <c r="AC25" s="5">
        <v>-1.3751738133697674E-2</v>
      </c>
      <c r="AD25" s="5">
        <v>0.20616848766894008</v>
      </c>
      <c r="AE25" s="5">
        <v>7.6119686451700114E-3</v>
      </c>
      <c r="AF25" s="5">
        <v>1.426898649737921E-2</v>
      </c>
      <c r="AG25" s="5">
        <v>2.4511076834657637E-3</v>
      </c>
      <c r="AH25" s="5">
        <v>1.1565546826707775E-2</v>
      </c>
      <c r="AI25" s="5">
        <v>1.9628103929765191E-3</v>
      </c>
      <c r="AJ25" s="5">
        <v>5.688856070201774E-3</v>
      </c>
      <c r="AK25" s="5">
        <v>1.7860242402636856E-2</v>
      </c>
      <c r="AL25" s="5">
        <v>7.4784449860563528E-3</v>
      </c>
      <c r="AM25" s="5">
        <v>3.4896803553513263E-4</v>
      </c>
      <c r="AN25" s="5">
        <v>2.2867586103976012E-3</v>
      </c>
      <c r="AO25" s="5">
        <v>1.4988025411575331E-4</v>
      </c>
      <c r="AP25" s="5">
        <v>4.0506464806224797E-4</v>
      </c>
      <c r="AQ25" s="5">
        <v>8.7991372687263027E-5</v>
      </c>
      <c r="AR25" s="5">
        <v>4.9799479016805499E-4</v>
      </c>
      <c r="AS25" s="5"/>
      <c r="AT25" s="5"/>
      <c r="AU25" s="5"/>
      <c r="AV25" s="5"/>
      <c r="AW25" s="5"/>
      <c r="AX25" s="5"/>
      <c r="AY25" s="5"/>
      <c r="AZ25" s="5"/>
      <c r="BA25" s="5"/>
      <c r="BB25" s="5"/>
    </row>
    <row r="26" spans="1:54" x14ac:dyDescent="0.25">
      <c r="A26" s="5">
        <v>16790</v>
      </c>
      <c r="B26" s="5"/>
      <c r="C26" s="5">
        <v>-2.7583549912463887</v>
      </c>
      <c r="D26" s="5">
        <v>-0.17088628819459284</v>
      </c>
      <c r="E26" s="5">
        <v>-3.6223465069469343E-2</v>
      </c>
      <c r="F26" s="5">
        <v>-0.1833810130193238</v>
      </c>
      <c r="G26" s="5">
        <v>-1.482868894337935E-2</v>
      </c>
      <c r="H26" s="5">
        <v>-1.3245353770990351</v>
      </c>
      <c r="I26" s="5">
        <v>-7.0679986427627156E-2</v>
      </c>
      <c r="J26" s="5">
        <v>-0.15233242470127656</v>
      </c>
      <c r="K26" s="5">
        <v>-3.441513635051683E-2</v>
      </c>
      <c r="L26" s="5">
        <v>-0.26730668246150768</v>
      </c>
      <c r="M26" s="5">
        <v>-5.1915901900488136E-2</v>
      </c>
      <c r="N26" s="5">
        <v>-2.3817005397838149</v>
      </c>
      <c r="O26" s="5">
        <v>-5.4876817015956494E-2</v>
      </c>
      <c r="P26" s="5">
        <v>-0.64362040048051727</v>
      </c>
      <c r="Q26" s="5">
        <v>-3.7679019078074E-2</v>
      </c>
      <c r="R26" s="5">
        <v>-0.24280702941625312</v>
      </c>
      <c r="S26" s="5">
        <v>-8.068141839415284E-2</v>
      </c>
      <c r="T26" s="5">
        <v>-0.18164071519809386</v>
      </c>
      <c r="U26" s="5">
        <v>1.8562102629584416E-2</v>
      </c>
      <c r="V26" s="5">
        <v>-3.2409912608302949E-2</v>
      </c>
      <c r="W26" s="5">
        <v>-2.3682674498274728E-2</v>
      </c>
      <c r="X26" s="5">
        <v>5.8908312832945696E-2</v>
      </c>
      <c r="Y26" s="5">
        <v>1.0643719704807122E-2</v>
      </c>
      <c r="Z26" s="5">
        <v>5.0269652554485275E-2</v>
      </c>
      <c r="AA26" s="5">
        <v>3.0813917881458208E-2</v>
      </c>
      <c r="AB26" s="5">
        <v>2.1562002549143085E-2</v>
      </c>
      <c r="AC26" s="5">
        <v>-1.4358894038390177E-2</v>
      </c>
      <c r="AD26" s="5">
        <v>0.21570210556343775</v>
      </c>
      <c r="AE26" s="5">
        <v>7.9799572229655499E-3</v>
      </c>
      <c r="AF26" s="5">
        <v>1.4988941398081551E-2</v>
      </c>
      <c r="AG26" s="5">
        <v>2.5799856755251574E-3</v>
      </c>
      <c r="AH26" s="5">
        <v>1.2198346570969135E-2</v>
      </c>
      <c r="AI26" s="5">
        <v>2.0744161360562278E-3</v>
      </c>
      <c r="AJ26" s="5">
        <v>6.0245980508962507E-3</v>
      </c>
      <c r="AK26" s="5">
        <v>1.8953043417525867E-2</v>
      </c>
      <c r="AL26" s="5">
        <v>7.9523280678054416E-3</v>
      </c>
      <c r="AM26" s="5">
        <v>3.7184584071177601E-4</v>
      </c>
      <c r="AN26" s="5">
        <v>2.4417142266650719E-3</v>
      </c>
      <c r="AO26" s="5">
        <v>1.6036851912783041E-4</v>
      </c>
      <c r="AP26" s="5">
        <v>4.3431237430235079E-4</v>
      </c>
      <c r="AQ26" s="5">
        <v>9.4541853674810558E-5</v>
      </c>
      <c r="AR26" s="5">
        <v>5.3618911610092495E-4</v>
      </c>
      <c r="AS26" s="5"/>
      <c r="AT26" s="5"/>
      <c r="AU26" s="5"/>
      <c r="AV26" s="5"/>
      <c r="AW26" s="5"/>
      <c r="AX26" s="5"/>
      <c r="AY26" s="5"/>
      <c r="AZ26" s="5"/>
      <c r="BA26" s="5"/>
      <c r="BB26" s="5"/>
    </row>
    <row r="27" spans="1:54" x14ac:dyDescent="0.25">
      <c r="A27" s="5">
        <v>16780</v>
      </c>
      <c r="B27" s="5"/>
      <c r="C27" s="5">
        <v>-2.7807442358970569</v>
      </c>
      <c r="D27" s="5">
        <v>-0.16999687486928733</v>
      </c>
      <c r="E27" s="5">
        <v>-3.6101805760088236E-2</v>
      </c>
      <c r="F27" s="5">
        <v>-0.18310529030441389</v>
      </c>
      <c r="G27" s="5">
        <v>-1.4834033791827433E-2</v>
      </c>
      <c r="H27" s="5">
        <v>-1.3274936805961213</v>
      </c>
      <c r="I27" s="5">
        <v>-7.097087668842969E-2</v>
      </c>
      <c r="J27" s="5">
        <v>-0.15324747092043103</v>
      </c>
      <c r="K27" s="5">
        <v>-3.4687272706822384E-2</v>
      </c>
      <c r="L27" s="5">
        <v>-0.26993092342352776</v>
      </c>
      <c r="M27" s="5">
        <v>-5.252521902725097E-2</v>
      </c>
      <c r="N27" s="5">
        <v>-2.4142473514594696</v>
      </c>
      <c r="O27" s="5">
        <v>-5.573309635670718E-2</v>
      </c>
      <c r="P27" s="5">
        <v>-0.65491695683824902</v>
      </c>
      <c r="Q27" s="5">
        <v>-3.8414106702602868E-2</v>
      </c>
      <c r="R27" s="5">
        <v>-0.24802169951993874</v>
      </c>
      <c r="S27" s="5">
        <v>-8.2573709163577619E-2</v>
      </c>
      <c r="T27" s="5">
        <v>-0.18626184708743015</v>
      </c>
      <c r="U27" s="5">
        <v>1.9071414675033767E-2</v>
      </c>
      <c r="V27" s="5">
        <v>-3.3364241608586039E-2</v>
      </c>
      <c r="W27" s="5">
        <v>-2.4427804627537474E-2</v>
      </c>
      <c r="X27" s="5">
        <v>6.0881202777668175E-2</v>
      </c>
      <c r="Y27" s="5">
        <v>1.1021880183693723E-2</v>
      </c>
      <c r="Z27" s="5">
        <v>5.2158662158330406E-2</v>
      </c>
      <c r="AA27" s="5">
        <v>3.2035277292532673E-2</v>
      </c>
      <c r="AB27" s="5">
        <v>2.2461274061594455E-2</v>
      </c>
      <c r="AC27" s="5">
        <v>-1.4987622623486043E-2</v>
      </c>
      <c r="AD27" s="5">
        <v>0.22559806126289242</v>
      </c>
      <c r="AE27" s="5">
        <v>8.3628351213953771E-3</v>
      </c>
      <c r="AF27" s="5">
        <v>1.5739782100936472E-2</v>
      </c>
      <c r="AG27" s="5">
        <v>2.7147049825107725E-3</v>
      </c>
      <c r="AH27" s="5">
        <v>1.2861355153507809E-2</v>
      </c>
      <c r="AI27" s="5">
        <v>2.1916182446663729E-3</v>
      </c>
      <c r="AJ27" s="5">
        <v>6.3779810932522493E-3</v>
      </c>
      <c r="AK27" s="5">
        <v>2.0105881338222855E-2</v>
      </c>
      <c r="AL27" s="5">
        <v>8.4533792496508629E-3</v>
      </c>
      <c r="AM27" s="5">
        <v>3.9608994738167953E-4</v>
      </c>
      <c r="AN27" s="5">
        <v>2.6062945247021805E-3</v>
      </c>
      <c r="AO27" s="5">
        <v>1.7153332289139897E-4</v>
      </c>
      <c r="AP27" s="5">
        <v>4.6551672258848489E-4</v>
      </c>
      <c r="AQ27" s="5">
        <v>1.0154625123759958E-4</v>
      </c>
      <c r="AR27" s="5">
        <v>5.7712181698102959E-4</v>
      </c>
      <c r="AS27" s="5"/>
      <c r="AT27" s="5"/>
      <c r="AU27" s="5"/>
      <c r="AV27" s="5"/>
      <c r="AW27" s="5"/>
      <c r="AX27" s="5"/>
      <c r="AY27" s="5"/>
      <c r="AZ27" s="5"/>
      <c r="BA27" s="5"/>
      <c r="BB27" s="5"/>
    </row>
    <row r="28" spans="1:54" x14ac:dyDescent="0.25">
      <c r="A28" s="5">
        <v>16770</v>
      </c>
      <c r="B28" s="5"/>
      <c r="C28" s="5">
        <v>-2.8021577804189994</v>
      </c>
      <c r="D28" s="5">
        <v>-0.16904810106599966</v>
      </c>
      <c r="E28" s="5">
        <v>-3.5966980274273322E-2</v>
      </c>
      <c r="F28" s="5">
        <v>-0.18276120647497979</v>
      </c>
      <c r="G28" s="5">
        <v>-1.4833814886848826E-2</v>
      </c>
      <c r="H28" s="5">
        <v>-1.3299610706570795</v>
      </c>
      <c r="I28" s="5">
        <v>-7.1236395253419627E-2</v>
      </c>
      <c r="J28" s="5">
        <v>-0.15411070834282589</v>
      </c>
      <c r="K28" s="5">
        <v>-3.4948604822074861E-2</v>
      </c>
      <c r="L28" s="5">
        <v>-0.27248022118713916</v>
      </c>
      <c r="M28" s="5">
        <v>-5.3122114168105992E-2</v>
      </c>
      <c r="N28" s="5">
        <v>-2.4463403302139919</v>
      </c>
      <c r="O28" s="5">
        <v>-5.6582017374982342E-2</v>
      </c>
      <c r="P28" s="5">
        <v>-0.66616860672271849</v>
      </c>
      <c r="Q28" s="5">
        <v>-3.9149289073619836E-2</v>
      </c>
      <c r="R28" s="5">
        <v>-0.25325649543648415</v>
      </c>
      <c r="S28" s="5">
        <v>-8.447983422417954E-2</v>
      </c>
      <c r="T28" s="5">
        <v>-0.19093172693470842</v>
      </c>
      <c r="U28" s="5">
        <v>1.9587664007412967E-2</v>
      </c>
      <c r="V28" s="5">
        <v>-3.4334375872711806E-2</v>
      </c>
      <c r="W28" s="5">
        <v>-2.5187388381020824E-2</v>
      </c>
      <c r="X28" s="5">
        <v>6.2897789213619493E-2</v>
      </c>
      <c r="Y28" s="5">
        <v>1.1409430563860377E-2</v>
      </c>
      <c r="Z28" s="5">
        <v>5.4099536292254446E-2</v>
      </c>
      <c r="AA28" s="5">
        <v>3.3293320132730078E-2</v>
      </c>
      <c r="AB28" s="5">
        <v>2.3389839852242366E-2</v>
      </c>
      <c r="AC28" s="5">
        <v>-1.563840989189829E-2</v>
      </c>
      <c r="AD28" s="5">
        <v>0.23586578376985123</v>
      </c>
      <c r="AE28" s="5">
        <v>8.761039282153521E-3</v>
      </c>
      <c r="AF28" s="5">
        <v>1.6522513419938399E-2</v>
      </c>
      <c r="AG28" s="5">
        <v>2.8554736173367224E-3</v>
      </c>
      <c r="AH28" s="5">
        <v>1.3555738592412919E-2</v>
      </c>
      <c r="AI28" s="5">
        <v>2.3146490406076694E-3</v>
      </c>
      <c r="AJ28" s="5">
        <v>6.749787870554148E-3</v>
      </c>
      <c r="AK28" s="5">
        <v>2.1321588082243891E-2</v>
      </c>
      <c r="AL28" s="5">
        <v>8.9829550492913513E-3</v>
      </c>
      <c r="AM28" s="5">
        <v>4.2177229990174455E-4</v>
      </c>
      <c r="AN28" s="5">
        <v>2.781032256354031E-3</v>
      </c>
      <c r="AO28" s="5">
        <v>1.8341392129485871E-4</v>
      </c>
      <c r="AP28" s="5">
        <v>4.9879641335580469E-4</v>
      </c>
      <c r="AQ28" s="5">
        <v>1.0903330334011451E-4</v>
      </c>
      <c r="AR28" s="5">
        <v>6.2097344030655395E-4</v>
      </c>
      <c r="AS28" s="5"/>
      <c r="AT28" s="5"/>
      <c r="AU28" s="5"/>
      <c r="AV28" s="5"/>
      <c r="AW28" s="5"/>
      <c r="AX28" s="5"/>
      <c r="AY28" s="5"/>
      <c r="AZ28" s="5"/>
      <c r="BA28" s="5"/>
      <c r="BB28" s="5"/>
    </row>
    <row r="29" spans="1:54" x14ac:dyDescent="0.25">
      <c r="A29" s="5">
        <v>16760</v>
      </c>
      <c r="B29" s="5"/>
      <c r="C29" s="5">
        <v>-2.8225573042741763</v>
      </c>
      <c r="D29" s="5">
        <v>-0.16804090058300208</v>
      </c>
      <c r="E29" s="5">
        <v>-3.5819115180115123E-2</v>
      </c>
      <c r="F29" s="5">
        <v>-0.18234902593503374</v>
      </c>
      <c r="G29" s="5">
        <v>-1.4828022518150736E-2</v>
      </c>
      <c r="H29" s="5">
        <v>-1.3319338951849249</v>
      </c>
      <c r="I29" s="5">
        <v>-7.1476201041095172E-2</v>
      </c>
      <c r="J29" s="5">
        <v>-0.15492109817540645</v>
      </c>
      <c r="K29" s="5">
        <v>-3.5198833430856967E-2</v>
      </c>
      <c r="L29" s="5">
        <v>-0.27495179259221769</v>
      </c>
      <c r="M29" s="5">
        <v>-5.3705968330930956E-2</v>
      </c>
      <c r="N29" s="5">
        <v>-2.4779480776143581</v>
      </c>
      <c r="O29" s="5">
        <v>-5.7422803821411572E-2</v>
      </c>
      <c r="P29" s="5">
        <v>-0.67736584983391457</v>
      </c>
      <c r="Q29" s="5">
        <v>-3.9884001779415604E-2</v>
      </c>
      <c r="R29" s="5">
        <v>-0.25850783572345676</v>
      </c>
      <c r="S29" s="5">
        <v>-8.6398662428131504E-2</v>
      </c>
      <c r="T29" s="5">
        <v>-0.19564804165100541</v>
      </c>
      <c r="U29" s="5">
        <v>2.0110649455755282E-2</v>
      </c>
      <c r="V29" s="5">
        <v>-3.5320047293924919E-2</v>
      </c>
      <c r="W29" s="5">
        <v>-2.5961307836760521E-2</v>
      </c>
      <c r="X29" s="5">
        <v>6.4958019264240136E-2</v>
      </c>
      <c r="Y29" s="5">
        <v>1.1806413792975213E-2</v>
      </c>
      <c r="Z29" s="5">
        <v>5.6092771764187123E-2</v>
      </c>
      <c r="AA29" s="5">
        <v>3.4588561361343292E-2</v>
      </c>
      <c r="AB29" s="5">
        <v>2.4348230130928104E-2</v>
      </c>
      <c r="AC29" s="5">
        <v>-1.6311738114427089E-2</v>
      </c>
      <c r="AD29" s="5">
        <v>0.24651471528467597</v>
      </c>
      <c r="AE29" s="5">
        <v>9.1750104042624125E-3</v>
      </c>
      <c r="AF29" s="5">
        <v>1.7338154858326058E-2</v>
      </c>
      <c r="AG29" s="5">
        <v>3.0025037216919992E-3</v>
      </c>
      <c r="AH29" s="5">
        <v>1.4282691500293914E-2</v>
      </c>
      <c r="AI29" s="5">
        <v>2.4437475348396734E-3</v>
      </c>
      <c r="AJ29" s="5">
        <v>7.140826694490723E-3</v>
      </c>
      <c r="AK29" s="5">
        <v>2.2603098897501877E-2</v>
      </c>
      <c r="AL29" s="5">
        <v>9.5424662911693034E-3</v>
      </c>
      <c r="AM29" s="5">
        <v>4.4896796739973246E-4</v>
      </c>
      <c r="AN29" s="5">
        <v>2.9664850602262589E-3</v>
      </c>
      <c r="AO29" s="5">
        <v>1.9605152897743915E-4</v>
      </c>
      <c r="AP29" s="5">
        <v>5.3427645926666634E-4</v>
      </c>
      <c r="AQ29" s="5">
        <v>1.170333583459231E-4</v>
      </c>
      <c r="AR29" s="5">
        <v>6.6793518928920349E-4</v>
      </c>
      <c r="AS29" s="5"/>
      <c r="AT29" s="5"/>
      <c r="AU29" s="5"/>
      <c r="AV29" s="5"/>
      <c r="AW29" s="5"/>
      <c r="AX29" s="5"/>
      <c r="AY29" s="5"/>
      <c r="AZ29" s="5"/>
      <c r="BA29" s="5"/>
      <c r="BB29" s="5"/>
    </row>
    <row r="30" spans="1:54" x14ac:dyDescent="0.25">
      <c r="A30" s="5">
        <v>16750</v>
      </c>
      <c r="B30" s="5"/>
      <c r="C30" s="5">
        <v>-2.8419046454228063</v>
      </c>
      <c r="D30" s="5">
        <v>-0.16697626980774183</v>
      </c>
      <c r="E30" s="5">
        <v>-3.5658351537486158E-2</v>
      </c>
      <c r="F30" s="5">
        <v>-0.18186908994022463</v>
      </c>
      <c r="G30" s="5">
        <v>-1.4816653243253913E-2</v>
      </c>
      <c r="H30" s="5">
        <v>-1.3334090458242491</v>
      </c>
      <c r="I30" s="5">
        <v>-7.1689980006596737E-2</v>
      </c>
      <c r="J30" s="5">
        <v>-0.15567765325780253</v>
      </c>
      <c r="K30" s="5">
        <v>-3.543766891626339E-2</v>
      </c>
      <c r="L30" s="5">
        <v>-0.27734290998489569</v>
      </c>
      <c r="M30" s="5">
        <v>-5.4276168861501196E-2</v>
      </c>
      <c r="N30" s="5">
        <v>-2.5090392554067149</v>
      </c>
      <c r="O30" s="5">
        <v>-5.8254675013576548E-2</v>
      </c>
      <c r="P30" s="5">
        <v>-0.68849906123027926</v>
      </c>
      <c r="Q30" s="5">
        <v>-4.0617668707990662E-2</v>
      </c>
      <c r="R30" s="5">
        <v>-0.26377203498973556</v>
      </c>
      <c r="S30" s="5">
        <v>-8.8329018843320992E-2</v>
      </c>
      <c r="T30" s="5">
        <v>-0.20040836007874058</v>
      </c>
      <c r="U30" s="5">
        <v>2.0640156013260823E-2</v>
      </c>
      <c r="V30" s="5">
        <v>-3.6320961074750961E-2</v>
      </c>
      <c r="W30" s="5">
        <v>-2.6749424263423194E-2</v>
      </c>
      <c r="X30" s="5">
        <v>6.70617867750328E-2</v>
      </c>
      <c r="Y30" s="5">
        <v>1.2212863305359192E-2</v>
      </c>
      <c r="Z30" s="5">
        <v>5.8138823195494072E-2</v>
      </c>
      <c r="AA30" s="5">
        <v>3.5921493370020159E-2</v>
      </c>
      <c r="AB30" s="5">
        <v>2.5336962937876566E-2</v>
      </c>
      <c r="AC30" s="5">
        <v>-1.7008084886505993E-2</v>
      </c>
      <c r="AD30" s="5">
        <v>0.25755429679593322</v>
      </c>
      <c r="AE30" s="5">
        <v>9.6051924324067478E-3</v>
      </c>
      <c r="AF30" s="5">
        <v>1.8187739759954392E-2</v>
      </c>
      <c r="AG30" s="5">
        <v>3.1560114547361322E-3</v>
      </c>
      <c r="AH30" s="5">
        <v>1.504343681111776E-2</v>
      </c>
      <c r="AI30" s="5">
        <v>2.579159442170137E-3</v>
      </c>
      <c r="AJ30" s="5">
        <v>7.5519317977225135E-3</v>
      </c>
      <c r="AK30" s="5">
        <v>2.3953454236115789E-2</v>
      </c>
      <c r="AL30" s="5">
        <v>1.0133379418278595E-2</v>
      </c>
      <c r="AM30" s="5">
        <v>4.7775523575805903E-4</v>
      </c>
      <c r="AN30" s="5">
        <v>3.1632363126395308E-3</v>
      </c>
      <c r="AO30" s="5">
        <v>2.0948939486319351E-4</v>
      </c>
      <c r="AP30" s="5">
        <v>5.7208843350241593E-4</v>
      </c>
      <c r="AQ30" s="5">
        <v>1.2557844988139407E-4</v>
      </c>
      <c r="AR30" s="5">
        <v>7.1820945731551373E-4</v>
      </c>
      <c r="AS30" s="5"/>
      <c r="AT30" s="5"/>
      <c r="AU30" s="5"/>
      <c r="AV30" s="5"/>
      <c r="AW30" s="5"/>
      <c r="AX30" s="5"/>
      <c r="AY30" s="5"/>
      <c r="AZ30" s="5"/>
      <c r="BA30" s="5"/>
      <c r="BB30" s="5"/>
    </row>
    <row r="31" spans="1:54" x14ac:dyDescent="0.25">
      <c r="A31" s="5">
        <v>16740</v>
      </c>
      <c r="B31" s="5"/>
      <c r="C31" s="5">
        <v>-2.8601618499956212</v>
      </c>
      <c r="D31" s="5">
        <v>-0.16585526607620277</v>
      </c>
      <c r="E31" s="5">
        <v>-3.548484467863991E-2</v>
      </c>
      <c r="F31" s="5">
        <v>-0.18132181618632209</v>
      </c>
      <c r="G31" s="5">
        <v>-1.4799709912689538E-2</v>
      </c>
      <c r="H31" s="5">
        <v>-1.3343839654151952</v>
      </c>
      <c r="I31" s="5">
        <v>-7.1877445805515056E-2</v>
      </c>
      <c r="J31" s="5">
        <v>-0.15637944001838147</v>
      </c>
      <c r="K31" s="5">
        <v>-3.5664831854523113E-2</v>
      </c>
      <c r="L31" s="5">
        <v>-0.27965090608260679</v>
      </c>
      <c r="M31" s="5">
        <v>-5.483211047295844E-2</v>
      </c>
      <c r="N31" s="5">
        <v>-2.539582634551043</v>
      </c>
      <c r="O31" s="5">
        <v>-5.9076846953670804E-2</v>
      </c>
      <c r="P31" s="5">
        <v>-0.69955850360627392</v>
      </c>
      <c r="Q31" s="5">
        <v>-4.1349702674420452E-2</v>
      </c>
      <c r="R31" s="5">
        <v>-0.26904530706506657</v>
      </c>
      <c r="S31" s="5">
        <v>-9.0269685421730445E-2</v>
      </c>
      <c r="T31" s="5">
        <v>-0.20521013342374567</v>
      </c>
      <c r="U31" s="5">
        <v>2.1175954752276641E-2</v>
      </c>
      <c r="V31" s="5">
        <v>-3.7336795323201624E-2</v>
      </c>
      <c r="W31" s="5">
        <v>-2.7551577621400297E-2</v>
      </c>
      <c r="X31" s="5">
        <v>6.9208930537702149E-2</v>
      </c>
      <c r="Y31" s="5">
        <v>1.2628802602938869E-2</v>
      </c>
      <c r="Z31" s="5">
        <v>6.0238100591367208E-2</v>
      </c>
      <c r="AA31" s="5">
        <v>3.7292584240716284E-2</v>
      </c>
      <c r="AB31" s="5">
        <v>2.6356542776947638E-2</v>
      </c>
      <c r="AC31" s="5">
        <v>-1.7727922149054502E-2</v>
      </c>
      <c r="AD31" s="5">
        <v>0.26899395295239809</v>
      </c>
      <c r="AE31" s="5">
        <v>1.005203201209286E-2</v>
      </c>
      <c r="AF31" s="5">
        <v>1.907231438684813E-2</v>
      </c>
      <c r="AG31" s="5">
        <v>3.3162168674358136E-3</v>
      </c>
      <c r="AH31" s="5">
        <v>1.5839225433936809E-2</v>
      </c>
      <c r="AI31" s="5">
        <v>2.721137183280869E-3</v>
      </c>
      <c r="AJ31" s="5">
        <v>7.9839635816592765E-3</v>
      </c>
      <c r="AK31" s="5">
        <v>2.537580153625198E-2</v>
      </c>
      <c r="AL31" s="5">
        <v>1.0757217778823363E-2</v>
      </c>
      <c r="AM31" s="5">
        <v>5.0821569941206278E-4</v>
      </c>
      <c r="AN31" s="5">
        <v>3.3718959868287842E-3</v>
      </c>
      <c r="AO31" s="5">
        <v>2.2377287909684877E-4</v>
      </c>
      <c r="AP31" s="5">
        <v>6.1237074496557121E-4</v>
      </c>
      <c r="AQ31" s="5">
        <v>1.3470237408639028E-4</v>
      </c>
      <c r="AR31" s="5">
        <v>7.720103823341916E-4</v>
      </c>
      <c r="AS31" s="5"/>
      <c r="AT31" s="5"/>
      <c r="AU31" s="5"/>
      <c r="AV31" s="5"/>
      <c r="AW31" s="5"/>
      <c r="AX31" s="5"/>
      <c r="AY31" s="5"/>
      <c r="AZ31" s="5"/>
      <c r="BA31" s="5"/>
      <c r="BB31" s="5"/>
    </row>
    <row r="32" spans="1:54" x14ac:dyDescent="0.25">
      <c r="A32" s="5">
        <v>16730</v>
      </c>
      <c r="B32" s="5"/>
      <c r="C32" s="5">
        <v>-2.8772912226716527</v>
      </c>
      <c r="D32" s="5">
        <v>-0.16467900592093787</v>
      </c>
      <c r="E32" s="5">
        <v>-3.5298763961988451E-2</v>
      </c>
      <c r="F32" s="5">
        <v>-0.18070769825306296</v>
      </c>
      <c r="G32" s="5">
        <v>-1.4777201683427273E-2</v>
      </c>
      <c r="H32" s="5">
        <v>-1.3348566544486005</v>
      </c>
      <c r="I32" s="5">
        <v>-7.2038340410304491E-2</v>
      </c>
      <c r="J32" s="5">
        <v>-0.15702558034724373</v>
      </c>
      <c r="K32" s="5">
        <v>-3.5880053546469316E-2</v>
      </c>
      <c r="L32" s="5">
        <v>-0.28187317878913354</v>
      </c>
      <c r="M32" s="5">
        <v>-5.5373196276973381E-2</v>
      </c>
      <c r="N32" s="5">
        <v>-2.5695471448937015</v>
      </c>
      <c r="O32" s="5">
        <v>-5.9888533474024029E-2</v>
      </c>
      <c r="P32" s="5">
        <v>-0.71053434004672034</v>
      </c>
      <c r="Q32" s="5">
        <v>-4.2079506084146782E-2</v>
      </c>
      <c r="R32" s="5">
        <v>-0.27432376844452383</v>
      </c>
      <c r="S32" s="5">
        <v>-9.2219401769690568E-2</v>
      </c>
      <c r="T32" s="5">
        <v>-0.21005069592898287</v>
      </c>
      <c r="U32" s="5">
        <v>2.1717802763806072E-2</v>
      </c>
      <c r="V32" s="5">
        <v>-3.8367200688615613E-2</v>
      </c>
      <c r="W32" s="5">
        <v>-2.8367586088158953E-2</v>
      </c>
      <c r="X32" s="5">
        <v>7.1399232556511094E-2</v>
      </c>
      <c r="Y32" s="5">
        <v>1.3054244839334284E-2</v>
      </c>
      <c r="Z32" s="5">
        <v>6.2390966899023015E-2</v>
      </c>
      <c r="AA32" s="5">
        <v>3.8702275976242727E-2</v>
      </c>
      <c r="AB32" s="5">
        <v>2.7407459213642564E-2</v>
      </c>
      <c r="AC32" s="5">
        <v>-1.847171517402537E-2</v>
      </c>
      <c r="AD32" s="5">
        <v>0.28084307621634236</v>
      </c>
      <c r="AE32" s="5">
        <v>1.0515977911190938E-2</v>
      </c>
      <c r="AF32" s="5">
        <v>1.9992936921098631E-2</v>
      </c>
      <c r="AG32" s="5">
        <v>3.4833437620260589E-3</v>
      </c>
      <c r="AH32" s="5">
        <v>1.6671335830008106E-2</v>
      </c>
      <c r="AI32" s="5">
        <v>2.8699398733052139E-3</v>
      </c>
      <c r="AJ32" s="5">
        <v>8.4378088266340336E-3</v>
      </c>
      <c r="AK32" s="5">
        <v>2.6873396901600555E-2</v>
      </c>
      <c r="AL32" s="5">
        <v>1.1415562882866527E-2</v>
      </c>
      <c r="AM32" s="5">
        <v>5.4043435272406839E-4</v>
      </c>
      <c r="AN32" s="5">
        <v>3.5931015188695715E-3</v>
      </c>
      <c r="AO32" s="5">
        <v>2.3894953129626807E-4</v>
      </c>
      <c r="AP32" s="5">
        <v>6.5526892024286398E-4</v>
      </c>
      <c r="AQ32" s="5">
        <v>1.4444076924921339E-4</v>
      </c>
      <c r="AR32" s="5">
        <v>8.2956442141253592E-4</v>
      </c>
      <c r="AS32" s="5"/>
      <c r="AT32" s="5"/>
      <c r="AU32" s="5"/>
      <c r="AV32" s="5"/>
      <c r="AW32" s="5"/>
      <c r="AX32" s="5"/>
      <c r="AY32" s="5"/>
      <c r="AZ32" s="5"/>
      <c r="BA32" s="5"/>
      <c r="BB32" s="5"/>
    </row>
    <row r="33" spans="1:54" x14ac:dyDescent="0.25">
      <c r="A33" s="5">
        <v>16720</v>
      </c>
      <c r="B33" s="5"/>
      <c r="C33" s="5">
        <v>-2.8932553776891403</v>
      </c>
      <c r="D33" s="5">
        <v>-0.16344866321181792</v>
      </c>
      <c r="E33" s="5">
        <v>-3.5100292499591249E-2</v>
      </c>
      <c r="F33" s="5">
        <v>-0.18002730490422375</v>
      </c>
      <c r="G33" s="5">
        <v>-1.474914402044961E-2</v>
      </c>
      <c r="H33" s="5">
        <v>-1.3348256765011541</v>
      </c>
      <c r="I33" s="5">
        <v>-7.2172434677500591E-2</v>
      </c>
      <c r="J33" s="5">
        <v>-0.1576152533810268</v>
      </c>
      <c r="K33" s="5">
        <v>-3.6083076534480722E-2</v>
      </c>
      <c r="L33" s="5">
        <v>-0.2840071959478917</v>
      </c>
      <c r="M33" s="5">
        <v>-5.5898838814255593E-2</v>
      </c>
      <c r="N33" s="5">
        <v>-2.5989019253744958</v>
      </c>
      <c r="O33" s="5">
        <v>-6.0688947408399904E-2</v>
      </c>
      <c r="P33" s="5">
        <v>-0.72141664723870136</v>
      </c>
      <c r="Q33" s="5">
        <v>-4.280647163151189E-2</v>
      </c>
      <c r="R33" s="5">
        <v>-0.27960344200697007</v>
      </c>
      <c r="S33" s="5">
        <v>-9.417686602103563E-2</v>
      </c>
      <c r="T33" s="5">
        <v>-0.21492726579552177</v>
      </c>
      <c r="U33" s="5">
        <v>2.2265443122469607E-2</v>
      </c>
      <c r="V33" s="5">
        <v>-3.9411800039345288E-2</v>
      </c>
      <c r="W33" s="5">
        <v>-2.9197245609841584E-2</v>
      </c>
      <c r="X33" s="5">
        <v>7.3632416362545611E-2</v>
      </c>
      <c r="Y33" s="5">
        <v>1.3489192408192833E-2</v>
      </c>
      <c r="Z33" s="5">
        <v>6.4597735559019903E-2</v>
      </c>
      <c r="AA33" s="5">
        <v>4.0150982706421999E-2</v>
      </c>
      <c r="AB33" s="5">
        <v>2.8490185439582833E-2</v>
      </c>
      <c r="AC33" s="5">
        <v>-1.9239921515371062E-2</v>
      </c>
      <c r="AD33" s="5">
        <v>0.29311101030001924</v>
      </c>
      <c r="AE33" s="5">
        <v>1.0997480407483658E-2</v>
      </c>
      <c r="AF33" s="5">
        <v>2.0950676389375429E-2</v>
      </c>
      <c r="AG33" s="5">
        <v>3.6576195360898808E-3</v>
      </c>
      <c r="AH33" s="5">
        <v>1.7541073509810559E-2</v>
      </c>
      <c r="AI33" s="5">
        <v>3.0258332961642358E-3</v>
      </c>
      <c r="AJ33" s="5">
        <v>8.9143808615783846E-3</v>
      </c>
      <c r="AK33" s="5">
        <v>2.8449606667675272E-2</v>
      </c>
      <c r="AL33" s="5">
        <v>1.211005562385694E-2</v>
      </c>
      <c r="AM33" s="5">
        <v>5.7449968067936727E-4</v>
      </c>
      <c r="AN33" s="5">
        <v>3.8275186786832583E-3</v>
      </c>
      <c r="AO33" s="5">
        <v>2.5506917002603277E-4</v>
      </c>
      <c r="AP33" s="5">
        <v>7.0093589214840558E-4</v>
      </c>
      <c r="AQ33" s="5">
        <v>1.5483119781596947E-4</v>
      </c>
      <c r="AR33" s="5">
        <v>8.9111094566676102E-4</v>
      </c>
      <c r="AS33" s="5"/>
      <c r="AT33" s="5"/>
      <c r="AU33" s="5"/>
      <c r="AV33" s="5"/>
      <c r="AW33" s="5"/>
      <c r="AX33" s="5"/>
      <c r="AY33" s="5"/>
      <c r="AZ33" s="5"/>
      <c r="BA33" s="5"/>
      <c r="BB33" s="5"/>
    </row>
    <row r="34" spans="1:54" x14ac:dyDescent="0.25">
      <c r="A34" s="5">
        <v>16710</v>
      </c>
      <c r="B34" s="5"/>
      <c r="C34" s="5">
        <v>-2.908017290415188</v>
      </c>
      <c r="D34" s="5">
        <v>-0.16216546719383115</v>
      </c>
      <c r="E34" s="5">
        <v>-3.4889626858956559E-2</v>
      </c>
      <c r="F34" s="5">
        <v>-0.17928127924516082</v>
      </c>
      <c r="G34" s="5">
        <v>-1.4715558686418856E-2</v>
      </c>
      <c r="H34" s="5">
        <v>-1.3342901626319823</v>
      </c>
      <c r="I34" s="5">
        <v>-7.2279528864055254E-2</v>
      </c>
      <c r="J34" s="5">
        <v>-0.15814769719457206</v>
      </c>
      <c r="K34" s="5">
        <v>-3.6273655103537944E-2</v>
      </c>
      <c r="L34" s="5">
        <v>-0.28605050002170779</v>
      </c>
      <c r="M34" s="5">
        <v>-5.6408461082033512E-2</v>
      </c>
      <c r="N34" s="5">
        <v>-2.6276163746622743</v>
      </c>
      <c r="O34" s="5">
        <v>-6.1477301786864301E-2</v>
      </c>
      <c r="P34" s="5">
        <v>-0.73219542912037827</v>
      </c>
      <c r="Q34" s="5">
        <v>-4.3529983032741124E-2</v>
      </c>
      <c r="R34" s="5">
        <v>-0.28488026100584074</v>
      </c>
      <c r="S34" s="5">
        <v>-9.6140735813963957E-2</v>
      </c>
      <c r="T34" s="5">
        <v>-0.21983694635594336</v>
      </c>
      <c r="U34" s="5">
        <v>2.2818604877801477E-2</v>
      </c>
      <c r="V34" s="5">
        <v>-4.0470188184440939E-2</v>
      </c>
      <c r="W34" s="5">
        <v>-3.0040329481107957E-2</v>
      </c>
      <c r="X34" s="5">
        <v>7.5908145381666958E-2</v>
      </c>
      <c r="Y34" s="5">
        <v>1.3933636536913397E-2</v>
      </c>
      <c r="Z34" s="5">
        <v>6.6858668055202491E-2</v>
      </c>
      <c r="AA34" s="5">
        <v>4.1639088873051636E-2</v>
      </c>
      <c r="AB34" s="5">
        <v>2.9605176805353843E-2</v>
      </c>
      <c r="AC34" s="5">
        <v>-2.0032989926286368E-2</v>
      </c>
      <c r="AD34" s="5">
        <v>0.30580703288911043</v>
      </c>
      <c r="AE34" s="5">
        <v>1.1496990641924772E-2</v>
      </c>
      <c r="AF34" s="5">
        <v>2.1946611508447005E-2</v>
      </c>
      <c r="AG34" s="5">
        <v>3.8392750107664408E-3</v>
      </c>
      <c r="AH34" s="5">
        <v>1.8449770446492538E-2</v>
      </c>
      <c r="AI34" s="5">
        <v>3.1890898638584908E-3</v>
      </c>
      <c r="AJ34" s="5">
        <v>9.4146196902380186E-3</v>
      </c>
      <c r="AK34" s="5">
        <v>3.0107908843738547E-2</v>
      </c>
      <c r="AL34" s="5">
        <v>1.2842397459679664E-2</v>
      </c>
      <c r="AM34" s="5">
        <v>6.1050374863386918E-4</v>
      </c>
      <c r="AN34" s="5">
        <v>4.0758424443382473E-3</v>
      </c>
      <c r="AO34" s="5">
        <v>2.7218396338611308E-4</v>
      </c>
      <c r="AP34" s="5">
        <v>7.4953229463327027E-4</v>
      </c>
      <c r="AQ34" s="5">
        <v>1.6591323075681107E-4</v>
      </c>
      <c r="AR34" s="5">
        <v>9.5690285572862211E-4</v>
      </c>
      <c r="AS34" s="5"/>
      <c r="AT34" s="5"/>
      <c r="AU34" s="5"/>
      <c r="AV34" s="5"/>
      <c r="AW34" s="5"/>
      <c r="AX34" s="5"/>
      <c r="AY34" s="5"/>
      <c r="AZ34" s="5"/>
      <c r="BA34" s="5"/>
      <c r="BB34" s="5"/>
    </row>
    <row r="35" spans="1:54" x14ac:dyDescent="0.25">
      <c r="A35" s="5">
        <v>16700</v>
      </c>
      <c r="B35" s="5"/>
      <c r="C35" s="5">
        <v>-2.9215403493966656</v>
      </c>
      <c r="D35" s="5">
        <v>-0.16083070042653144</v>
      </c>
      <c r="E35" s="5">
        <v>-3.4666976739825626E-2</v>
      </c>
      <c r="F35" s="5">
        <v>-0.1784703377394426</v>
      </c>
      <c r="G35" s="5">
        <v>-1.4676473719414149E-2</v>
      </c>
      <c r="H35" s="5">
        <v>-1.3332498147246798</v>
      </c>
      <c r="I35" s="5">
        <v>-7.2359453091223505E-2</v>
      </c>
      <c r="J35" s="5">
        <v>-0.15862221039469421</v>
      </c>
      <c r="K35" s="5">
        <v>-3.6451555765065535E-2</v>
      </c>
      <c r="L35" s="5">
        <v>-0.28800071268735111</v>
      </c>
      <c r="M35" s="5">
        <v>-5.6901497556090828E-2</v>
      </c>
      <c r="N35" s="5">
        <v>-2.6556602021092233</v>
      </c>
      <c r="O35" s="5">
        <v>-6.2252811051912028E-2</v>
      </c>
      <c r="P35" s="5">
        <v>-0.74286063094420041</v>
      </c>
      <c r="Q35" s="5">
        <v>-4.4249415792466947E-2</v>
      </c>
      <c r="R35" s="5">
        <v>-0.29015007332978865</v>
      </c>
      <c r="S35" s="5">
        <v>-9.8109629372125431E-2</v>
      </c>
      <c r="T35" s="5">
        <v>-0.22477672750474681</v>
      </c>
      <c r="U35" s="5">
        <v>2.3377003072721024E-2</v>
      </c>
      <c r="V35" s="5">
        <v>-4.154193164144996E-2</v>
      </c>
      <c r="W35" s="5">
        <v>-3.0896587955199596E-2</v>
      </c>
      <c r="X35" s="5">
        <v>7.8226021362031287E-2</v>
      </c>
      <c r="Y35" s="5">
        <v>1.4387556886935432E-2</v>
      </c>
      <c r="Z35" s="5">
        <v>6.9173971469068812E-2</v>
      </c>
      <c r="AA35" s="5">
        <v>4.3166947397086236E-2</v>
      </c>
      <c r="AB35" s="5">
        <v>3.0752869323781545E-2</v>
      </c>
      <c r="AC35" s="5">
        <v>-2.0851359243711419E-2</v>
      </c>
      <c r="AD35" s="5">
        <v>0.31894033765935198</v>
      </c>
      <c r="AE35" s="5">
        <v>1.2014959937386325E-2</v>
      </c>
      <c r="AF35" s="5">
        <v>2.2981829450238564E-2</v>
      </c>
      <c r="AG35" s="5">
        <v>4.0285442426135172E-3</v>
      </c>
      <c r="AH35" s="5">
        <v>1.9398784402305819E-2</v>
      </c>
      <c r="AI35" s="5">
        <v>3.3599885599054401E-3</v>
      </c>
      <c r="AJ35" s="5">
        <v>9.9394920709033521E-3</v>
      </c>
      <c r="AK35" s="5">
        <v>3.1851894418774181E-2</v>
      </c>
      <c r="AL35" s="5">
        <v>1.3614351547616662E-2</v>
      </c>
      <c r="AM35" s="5">
        <v>6.4854229082694532E-4</v>
      </c>
      <c r="AN35" s="5">
        <v>4.3387978777249614E-3</v>
      </c>
      <c r="AO35" s="5">
        <v>2.9034851059829266E-4</v>
      </c>
      <c r="AP35" s="5">
        <v>8.0122676381285882E-4</v>
      </c>
      <c r="AQ35" s="5">
        <v>1.7772853426337496E-4</v>
      </c>
      <c r="AR35" s="5">
        <v>1.0272072178636627E-3</v>
      </c>
      <c r="AS35" s="5"/>
      <c r="AT35" s="5"/>
      <c r="AU35" s="5"/>
      <c r="AV35" s="5"/>
      <c r="AW35" s="5"/>
      <c r="AX35" s="5"/>
      <c r="AY35" s="5"/>
      <c r="AZ35" s="5"/>
      <c r="BA35" s="5"/>
      <c r="BB35" s="5"/>
    </row>
    <row r="36" spans="1:54" x14ac:dyDescent="0.25">
      <c r="A36" s="5">
        <v>16690</v>
      </c>
      <c r="B36" s="5"/>
      <c r="C36" s="5">
        <v>-2.9337884088132098</v>
      </c>
      <c r="D36" s="5">
        <v>-0.15944569662998842</v>
      </c>
      <c r="E36" s="5">
        <v>-3.44325646266768E-2</v>
      </c>
      <c r="F36" s="5">
        <v>-0.17759526908657444</v>
      </c>
      <c r="G36" s="5">
        <v>-1.4631923398747439E-2</v>
      </c>
      <c r="H36" s="5">
        <v>-1.3317049077615319</v>
      </c>
      <c r="I36" s="5">
        <v>-7.241206775456259E-2</v>
      </c>
      <c r="J36" s="5">
        <v>-0.15903815361151544</v>
      </c>
      <c r="K36" s="5">
        <v>-3.6616557722260287E-2</v>
      </c>
      <c r="L36" s="5">
        <v>-0.28985553933315639</v>
      </c>
      <c r="M36" s="5">
        <v>-5.7377395204921786E-2</v>
      </c>
      <c r="N36" s="5">
        <v>-2.6830034789119135</v>
      </c>
      <c r="O36" s="5">
        <v>-6.3014692293437174E-2</v>
      </c>
      <c r="P36" s="5">
        <v>-0.75340215373060138</v>
      </c>
      <c r="Q36" s="5">
        <v>-4.4964138002774781E-2</v>
      </c>
      <c r="R36" s="5">
        <v>-0.29540864602993222</v>
      </c>
      <c r="S36" s="5">
        <v>-0.10008212669018919</v>
      </c>
      <c r="T36" s="5">
        <v>-0.22974348738979988</v>
      </c>
      <c r="U36" s="5">
        <v>2.3940338789973835E-2</v>
      </c>
      <c r="V36" s="5">
        <v>-4.2626568452392904E-2</v>
      </c>
      <c r="W36" s="5">
        <v>-3.1765747886202053E-2</v>
      </c>
      <c r="X36" s="5">
        <v>8.0585582867070668E-2</v>
      </c>
      <c r="Y36" s="5">
        <v>1.4850921161799766E-2</v>
      </c>
      <c r="Z36" s="5">
        <v>7.1543796044537686E-2</v>
      </c>
      <c r="AA36" s="5">
        <v>4.4734877831648964E-2</v>
      </c>
      <c r="AB36" s="5">
        <v>3.1933678145888676E-2</v>
      </c>
      <c r="AC36" s="5">
        <v>-2.1695457241232473E-2</v>
      </c>
      <c r="AD36" s="5">
        <v>0.33252001559458633</v>
      </c>
      <c r="AE36" s="5">
        <v>1.2551839082764013E-2</v>
      </c>
      <c r="AF36" s="5">
        <v>2.4057424525102063E-2</v>
      </c>
      <c r="AG36" s="5">
        <v>4.225664318669318E-3</v>
      </c>
      <c r="AH36" s="5">
        <v>2.0389498164625257E-2</v>
      </c>
      <c r="AI36" s="5">
        <v>3.5388148661099827E-3</v>
      </c>
      <c r="AJ36" s="5">
        <v>1.0489991546566076E-2</v>
      </c>
      <c r="AK36" s="5">
        <v>3.3685268519546736E-2</v>
      </c>
      <c r="AL36" s="5">
        <v>1.4427743827365929E-2</v>
      </c>
      <c r="AM36" s="5">
        <v>6.8871479735676524E-4</v>
      </c>
      <c r="AN36" s="5">
        <v>4.617140999541536E-3</v>
      </c>
      <c r="AO36" s="5">
        <v>3.0961992446141965E-4</v>
      </c>
      <c r="AP36" s="5">
        <v>8.5619624482677023E-4</v>
      </c>
      <c r="AQ36" s="5">
        <v>1.9032095874279032E-4</v>
      </c>
      <c r="AR36" s="5">
        <v>1.102305920806161E-3</v>
      </c>
      <c r="AS36" s="5"/>
      <c r="AT36" s="5"/>
      <c r="AU36" s="5"/>
      <c r="AV36" s="5"/>
      <c r="AW36" s="5"/>
      <c r="AX36" s="5"/>
      <c r="AY36" s="5"/>
      <c r="AZ36" s="5"/>
      <c r="BA36" s="5"/>
      <c r="BB36" s="5"/>
    </row>
    <row r="37" spans="1:54" x14ac:dyDescent="0.25">
      <c r="A37" s="5">
        <v>16680</v>
      </c>
      <c r="B37" s="5"/>
      <c r="C37" s="5">
        <v>-2.9447258412502726</v>
      </c>
      <c r="D37" s="5">
        <v>-0.15801183844232952</v>
      </c>
      <c r="E37" s="5">
        <v>-3.4186625417750457E-2</v>
      </c>
      <c r="F37" s="5">
        <v>-0.17665693296319002</v>
      </c>
      <c r="G37" s="5">
        <v>-1.4581948198899256E-2</v>
      </c>
      <c r="H37" s="5">
        <v>-1.3296562910194027</v>
      </c>
      <c r="I37" s="5">
        <v>-7.2437263878736183E-2</v>
      </c>
      <c r="J37" s="5">
        <v>-0.15939495088304667</v>
      </c>
      <c r="K37" s="5">
        <v>-3.6768453315638432E-2</v>
      </c>
      <c r="L37" s="5">
        <v>-0.29161277344816372</v>
      </c>
      <c r="M37" s="5">
        <v>-5.7835614493555808E-2</v>
      </c>
      <c r="N37" s="5">
        <v>-2.7096166893639344</v>
      </c>
      <c r="O37" s="5">
        <v>-6.3762166500033274E-2</v>
      </c>
      <c r="P37" s="5">
        <v>-0.7638098690864672</v>
      </c>
      <c r="Q37" s="5">
        <v>-4.5673511173638034E-2</v>
      </c>
      <c r="R37" s="5">
        <v>-0.30065167010963711</v>
      </c>
      <c r="S37" s="5">
        <v>-0.10205677082388495</v>
      </c>
      <c r="T37" s="5">
        <v>-0.23473399436827944</v>
      </c>
      <c r="U37" s="5">
        <v>2.4508299227279592E-2</v>
      </c>
      <c r="V37" s="5">
        <v>-4.3723608049902496E-2</v>
      </c>
      <c r="W37" s="5">
        <v>-3.2647512405462382E-2</v>
      </c>
      <c r="X37" s="5">
        <v>8.2986303839921005E-2</v>
      </c>
      <c r="Y37" s="5">
        <v>1.532368472420842E-2</v>
      </c>
      <c r="Z37" s="5">
        <v>7.3968232769364012E-2</v>
      </c>
      <c r="AA37" s="5">
        <v>4.6343164504670589E-2</v>
      </c>
      <c r="AB37" s="5">
        <v>3.3147996011957004E-2</v>
      </c>
      <c r="AC37" s="5">
        <v>-2.2565699451646683E-2</v>
      </c>
      <c r="AD37" s="5">
        <v>0.34655503561714041</v>
      </c>
      <c r="AE37" s="5">
        <v>1.3108077582396785E-2</v>
      </c>
      <c r="AF37" s="5">
        <v>2.5174496782132037E-2</v>
      </c>
      <c r="AG37" s="5">
        <v>4.4308751342818347E-3</v>
      </c>
      <c r="AH37" s="5">
        <v>2.1423318688218812E-2</v>
      </c>
      <c r="AI37" s="5">
        <v>3.725860671850695E-3</v>
      </c>
      <c r="AJ37" s="5">
        <v>1.1067138422364179E-2</v>
      </c>
      <c r="AK37" s="5">
        <v>3.5611851408452203E-2</v>
      </c>
      <c r="AL37" s="5">
        <v>1.5284464046016475E-2</v>
      </c>
      <c r="AM37" s="5">
        <v>7.3112459929852659E-4</v>
      </c>
      <c r="AN37" s="5">
        <v>4.9116596613780579E-3</v>
      </c>
      <c r="AO37" s="5">
        <v>3.3005791453462796E-4</v>
      </c>
      <c r="AP37" s="5">
        <v>9.1462630420686085E-4</v>
      </c>
      <c r="AQ37" s="5">
        <v>2.037366300643829E-4</v>
      </c>
      <c r="AR37" s="5">
        <v>1.1824963533207168E-3</v>
      </c>
      <c r="AS37" s="5"/>
      <c r="AT37" s="5"/>
      <c r="AU37" s="5"/>
      <c r="AV37" s="5"/>
      <c r="AW37" s="5"/>
      <c r="AX37" s="5"/>
      <c r="AY37" s="5"/>
      <c r="AZ37" s="5"/>
      <c r="BA37" s="5"/>
      <c r="BB37" s="5"/>
    </row>
    <row r="38" spans="1:54" x14ac:dyDescent="0.25">
      <c r="A38" s="5">
        <v>16670</v>
      </c>
      <c r="B38" s="5"/>
      <c r="C38" s="5">
        <v>-2.9543175907088166</v>
      </c>
      <c r="D38" s="5">
        <v>-0.15653055509419517</v>
      </c>
      <c r="E38" s="5">
        <v>-3.3929406031458095E-2</v>
      </c>
      <c r="F38" s="5">
        <v>-0.17565625863044518</v>
      </c>
      <c r="G38" s="5">
        <v>-1.4526594731646216E-2</v>
      </c>
      <c r="H38" s="5">
        <v>-1.3271053881796009</v>
      </c>
      <c r="I38" s="5">
        <v>-7.2434963415953235E-2</v>
      </c>
      <c r="J38" s="5">
        <v>-0.1596920909289487</v>
      </c>
      <c r="K38" s="5">
        <v>-3.6907048447576377E-2</v>
      </c>
      <c r="L38" s="5">
        <v>-0.29327030089135497</v>
      </c>
      <c r="M38" s="5">
        <v>-5.8275630374586308E-2</v>
      </c>
      <c r="N38" s="5">
        <v>-2.7354707820833712</v>
      </c>
      <c r="O38" s="5">
        <v>-6.4494459824017608E-2</v>
      </c>
      <c r="P38" s="5">
        <v>-0.77407363436136711</v>
      </c>
      <c r="Q38" s="5">
        <v>-4.6376891093498997E-2</v>
      </c>
      <c r="R38" s="5">
        <v>-0.30587476557194532</v>
      </c>
      <c r="S38" s="5">
        <v>-0.10403206928420621</v>
      </c>
      <c r="T38" s="5">
        <v>-0.23974490922989036</v>
      </c>
      <c r="U38" s="5">
        <v>2.5080557801874043E-2</v>
      </c>
      <c r="V38" s="5">
        <v>-4.4832531175459725E-2</v>
      </c>
      <c r="W38" s="5">
        <v>-3.3541560634084873E-2</v>
      </c>
      <c r="X38" s="5">
        <v>8.5427592245254896E-2</v>
      </c>
      <c r="Y38" s="5">
        <v>1.5805790223340006E-2</v>
      </c>
      <c r="Z38" s="5">
        <v>7.644731097961141E-2</v>
      </c>
      <c r="AA38" s="5">
        <v>4.7992054655166275E-2</v>
      </c>
      <c r="AB38" s="5">
        <v>3.4396191680301516E-2</v>
      </c>
      <c r="AC38" s="5">
        <v>-2.3462487960611719E-2</v>
      </c>
      <c r="AD38" s="5">
        <v>0.36105422454361535</v>
      </c>
      <c r="AE38" s="5">
        <v>1.3684122870856935E-2</v>
      </c>
      <c r="AF38" s="5">
        <v>2.6334150525532306E-2</v>
      </c>
      <c r="AG38" s="5">
        <v>4.6444191532961955E-3</v>
      </c>
      <c r="AH38" s="5">
        <v>2.2501676140496578E-2</v>
      </c>
      <c r="AI38" s="5">
        <v>3.9214241650681672E-3</v>
      </c>
      <c r="AJ38" s="5">
        <v>1.167197968713222E-2</v>
      </c>
      <c r="AK38" s="5">
        <v>3.7635579308504447E-2</v>
      </c>
      <c r="AL38" s="5">
        <v>1.6186466718636442E-2</v>
      </c>
      <c r="AM38" s="5">
        <v>7.7587895162915268E-4</v>
      </c>
      <c r="AN38" s="5">
        <v>5.2231744125403783E-3</v>
      </c>
      <c r="AO38" s="5">
        <v>3.5172487089507007E-4</v>
      </c>
      <c r="AP38" s="5">
        <v>9.7671144738919937E-4</v>
      </c>
      <c r="AQ38" s="5">
        <v>2.1802404300512871E-4</v>
      </c>
      <c r="AR38" s="5">
        <v>1.2680921024402047E-3</v>
      </c>
      <c r="AS38" s="5"/>
      <c r="AT38" s="5"/>
      <c r="AU38" s="5"/>
      <c r="AV38" s="5"/>
      <c r="AW38" s="5"/>
      <c r="AX38" s="5"/>
      <c r="AY38" s="5"/>
      <c r="AZ38" s="5"/>
      <c r="BA38" s="5"/>
      <c r="BB38" s="5"/>
    </row>
    <row r="39" spans="1:54" x14ac:dyDescent="0.25">
      <c r="A39" s="5">
        <v>16660</v>
      </c>
      <c r="B39" s="5"/>
      <c r="C39" s="5">
        <v>-2.9625292257657261</v>
      </c>
      <c r="D39" s="5">
        <v>-0.15500332000562345</v>
      </c>
      <c r="E39" s="5">
        <v>-3.3661164991098599E-2</v>
      </c>
      <c r="F39" s="5">
        <v>-0.17459424341071533</v>
      </c>
      <c r="G39" s="5">
        <v>-1.4465915676484619E-2</v>
      </c>
      <c r="H39" s="5">
        <v>-1.3240541963468526</v>
      </c>
      <c r="I39" s="5">
        <v>-7.2405119487014058E-2</v>
      </c>
      <c r="J39" s="5">
        <v>-0.15992912830966161</v>
      </c>
      <c r="K39" s="5">
        <v>-3.7032162984658737E-2</v>
      </c>
      <c r="L39" s="5">
        <v>-0.2948261040297171</v>
      </c>
      <c r="M39" s="5">
        <v>-5.8696933263940529E-2</v>
      </c>
      <c r="N39" s="5">
        <v>-2.7605372210958672</v>
      </c>
      <c r="O39" s="5">
        <v>-6.5210804857487883E-2</v>
      </c>
      <c r="P39" s="5">
        <v>-0.78418330811282089</v>
      </c>
      <c r="Q39" s="5">
        <v>-4.707362871864116E-2</v>
      </c>
      <c r="R39" s="5">
        <v>-0.31107348671894053</v>
      </c>
      <c r="S39" s="5">
        <v>-0.10600649553517121</v>
      </c>
      <c r="T39" s="5">
        <v>-0.24477278768955765</v>
      </c>
      <c r="U39" s="5">
        <v>2.5656774285068906E-2</v>
      </c>
      <c r="V39" s="5">
        <v>-4.5952789851557534E-2</v>
      </c>
      <c r="W39" s="5">
        <v>-3.4447547433406327E-2</v>
      </c>
      <c r="X39" s="5">
        <v>8.7908788794535536E-2</v>
      </c>
      <c r="Y39" s="5">
        <v>1.6297167233693836E-2</v>
      </c>
      <c r="Z39" s="5">
        <v>7.8980995993841813E-2</v>
      </c>
      <c r="AA39" s="5">
        <v>4.9681756567333271E-2</v>
      </c>
      <c r="AB39" s="5">
        <v>3.5678608336542503E-2</v>
      </c>
      <c r="AC39" s="5">
        <v>-2.4386210172949625E-2</v>
      </c>
      <c r="AD39" s="5">
        <v>0.3760262463820126</v>
      </c>
      <c r="AE39" s="5">
        <v>1.4280419493260884E-2</v>
      </c>
      <c r="AF39" s="5">
        <v>2.7537492746223267E-2</v>
      </c>
      <c r="AG39" s="5">
        <v>4.866541150220176E-3</v>
      </c>
      <c r="AH39" s="5">
        <v>2.3626022846553189E-2</v>
      </c>
      <c r="AI39" s="5">
        <v>4.1258097041413913E-3</v>
      </c>
      <c r="AJ39" s="5">
        <v>1.2305588875829969E-2</v>
      </c>
      <c r="AK39" s="5">
        <v>3.9760505042495613E-2</v>
      </c>
      <c r="AL39" s="5">
        <v>1.7135772017893222E-2</v>
      </c>
      <c r="AM39" s="5">
        <v>8.2308911360556294E-4</v>
      </c>
      <c r="AN39" s="5">
        <v>5.5525393591006255E-3</v>
      </c>
      <c r="AO39" s="5">
        <v>3.7468594830374042E-4</v>
      </c>
      <c r="AP39" s="5">
        <v>1.0426554409625167E-3</v>
      </c>
      <c r="AQ39" s="5">
        <v>2.3323415682934188E-4</v>
      </c>
      <c r="AR39" s="5">
        <v>1.3594236722659925E-3</v>
      </c>
      <c r="AS39" s="5"/>
      <c r="AT39" s="5"/>
      <c r="AU39" s="5"/>
      <c r="AV39" s="5"/>
      <c r="AW39" s="5"/>
      <c r="AX39" s="5"/>
      <c r="AY39" s="5"/>
      <c r="AZ39" s="5"/>
      <c r="BA39" s="5"/>
      <c r="BB39" s="5"/>
    </row>
    <row r="40" spans="1:54" x14ac:dyDescent="0.25">
      <c r="A40" s="5">
        <v>16650</v>
      </c>
      <c r="B40" s="5"/>
      <c r="C40" s="5">
        <v>-2.9693269927978188</v>
      </c>
      <c r="D40" s="5">
        <v>-0.15343164831108397</v>
      </c>
      <c r="E40" s="5">
        <v>-3.3382171988860433E-2</v>
      </c>
      <c r="F40" s="5">
        <v>-0.17347195103704163</v>
      </c>
      <c r="G40" s="5">
        <v>-1.4399969699485083E-2</v>
      </c>
      <c r="H40" s="5">
        <v>-1.3205052839754245</v>
      </c>
      <c r="I40" s="5">
        <v>-7.2347716564081094E-2</v>
      </c>
      <c r="J40" s="5">
        <v>-0.16010568446736634</v>
      </c>
      <c r="K40" s="5">
        <v>-3.7143631136697067E-2</v>
      </c>
      <c r="L40" s="5">
        <v>-0.29627826573409499</v>
      </c>
      <c r="M40" s="5">
        <v>-5.9099029998928812E-2</v>
      </c>
      <c r="N40" s="5">
        <v>-2.7847880366530182</v>
      </c>
      <c r="O40" s="5">
        <v>-6.5910441916639126E-2</v>
      </c>
      <c r="P40" s="5">
        <v>-0.79412876585068681</v>
      </c>
      <c r="Q40" s="5">
        <v>-4.7763071089890682E-2</v>
      </c>
      <c r="R40" s="5">
        <v>-0.31624332769651264</v>
      </c>
      <c r="S40" s="5">
        <v>-0.10797849059425597</v>
      </c>
      <c r="T40" s="5">
        <v>-0.24981408315104964</v>
      </c>
      <c r="U40" s="5">
        <v>2.6236594967391558E-2</v>
      </c>
      <c r="V40" s="5">
        <v>-4.7083807409557692E-2</v>
      </c>
      <c r="W40" s="5">
        <v>-3.5365103195303761E-2</v>
      </c>
      <c r="X40" s="5">
        <v>9.0429165760643762E-2</v>
      </c>
      <c r="Y40" s="5">
        <v>1.6797731906754335E-2</v>
      </c>
      <c r="Z40" s="5">
        <v>8.1569186783815348E-2</v>
      </c>
      <c r="AA40" s="5">
        <v>5.1412437706846482E-2</v>
      </c>
      <c r="AB40" s="5">
        <v>3.6995561986341435E-2</v>
      </c>
      <c r="AC40" s="5">
        <v>-2.5337237553314101E-2</v>
      </c>
      <c r="AD40" s="5">
        <v>0.39147958098846147</v>
      </c>
      <c r="AE40" s="5">
        <v>1.4897408251362838E-2</v>
      </c>
      <c r="AF40" s="5">
        <v>2.8785631468075012E-2</v>
      </c>
      <c r="AG40" s="5">
        <v>5.0974879340159613E-3</v>
      </c>
      <c r="AH40" s="5">
        <v>2.4797832130930956E-2</v>
      </c>
      <c r="AI40" s="5">
        <v>4.3393276698479918E-3</v>
      </c>
      <c r="AJ40" s="5">
        <v>1.2969065869596919E-2</v>
      </c>
      <c r="AK40" s="5">
        <v>4.1990798473069239E-2</v>
      </c>
      <c r="AL40" s="5">
        <v>1.8134466585893017E-2</v>
      </c>
      <c r="AM40" s="5">
        <v>8.7287042622644323E-4</v>
      </c>
      <c r="AN40" s="5">
        <v>5.900643012506453E-3</v>
      </c>
      <c r="AO40" s="5">
        <v>3.9900915059986328E-4</v>
      </c>
      <c r="AP40" s="5">
        <v>1.1126716392017972E-3</v>
      </c>
      <c r="AQ40" s="5">
        <v>2.4942049292686326E-4</v>
      </c>
      <c r="AR40" s="5">
        <v>1.4568392231472471E-3</v>
      </c>
      <c r="AS40" s="5"/>
      <c r="AT40" s="5"/>
      <c r="AU40" s="5"/>
      <c r="AV40" s="5"/>
      <c r="AW40" s="5"/>
      <c r="AX40" s="5"/>
      <c r="AY40" s="5"/>
      <c r="AZ40" s="5"/>
      <c r="BA40" s="5"/>
      <c r="BB40" s="5"/>
    </row>
    <row r="41" spans="1:54" x14ac:dyDescent="0.25">
      <c r="A41" s="5">
        <v>16640</v>
      </c>
      <c r="B41" s="5"/>
      <c r="C41" s="5">
        <v>-2.9746778691802969</v>
      </c>
      <c r="D41" s="5">
        <v>-0.15181709431854518</v>
      </c>
      <c r="E41" s="5">
        <v>-3.309270743014394E-2</v>
      </c>
      <c r="F41" s="5">
        <v>-0.17229050987911462</v>
      </c>
      <c r="G41" s="5">
        <v>-1.4328821360744823E-2</v>
      </c>
      <c r="H41" s="5">
        <v>-1.3164617877033229</v>
      </c>
      <c r="I41" s="5">
        <v>-7.2262770594442971E-2</v>
      </c>
      <c r="J41" s="5">
        <v>-0.16022144864552815</v>
      </c>
      <c r="K41" s="5">
        <v>-3.7241301811332624E-2</v>
      </c>
      <c r="L41" s="5">
        <v>-0.29762497322203335</v>
      </c>
      <c r="M41" s="5">
        <v>-5.9481444776129357E-2</v>
      </c>
      <c r="N41" s="5">
        <v>-2.8081958756640679</v>
      </c>
      <c r="O41" s="5">
        <v>-6.6592620331497127E-2</v>
      </c>
      <c r="P41" s="5">
        <v>-0.80389991602916111</v>
      </c>
      <c r="Q41" s="5">
        <v>-4.8444562275075966E-2</v>
      </c>
      <c r="R41" s="5">
        <v>-0.32137972827715688</v>
      </c>
      <c r="S41" s="5">
        <v>-0.10994646473429211</v>
      </c>
      <c r="T41" s="5">
        <v>-0.25486514974232027</v>
      </c>
      <c r="U41" s="5">
        <v>2.6819652854797253E-2</v>
      </c>
      <c r="V41" s="5">
        <v>-4.8224978574883934E-2</v>
      </c>
      <c r="W41" s="5">
        <v>-3.629383367414922E-2</v>
      </c>
      <c r="X41" s="5">
        <v>9.2987925887844033E-2</v>
      </c>
      <c r="Y41" s="5">
        <v>1.730738663678081E-2</v>
      </c>
      <c r="Z41" s="5">
        <v>8.4211713688721435E-2</v>
      </c>
      <c r="AA41" s="5">
        <v>5.3184222863905971E-2</v>
      </c>
      <c r="AB41" s="5">
        <v>3.8347339834743935E-2</v>
      </c>
      <c r="AC41" s="5">
        <v>-2.6315924343098939E-2</v>
      </c>
      <c r="AD41" s="5">
        <v>0.40742250210479652</v>
      </c>
      <c r="AE41" s="5">
        <v>1.5535525315797461E-2</v>
      </c>
      <c r="AF41" s="5">
        <v>3.0079674008361913E-2</v>
      </c>
      <c r="AG41" s="5">
        <v>5.3375080532013629E-3</v>
      </c>
      <c r="AH41" s="5">
        <v>2.6018597053131393E-2</v>
      </c>
      <c r="AI41" s="5">
        <v>4.5622942966091935E-3</v>
      </c>
      <c r="AJ41" s="5">
        <v>1.3663536630159612E-2</v>
      </c>
      <c r="AK41" s="5">
        <v>4.4330746730158924E-2</v>
      </c>
      <c r="AL41" s="5">
        <v>1.9184704261200929E-2</v>
      </c>
      <c r="AM41" s="5">
        <v>9.2534238639058728E-4</v>
      </c>
      <c r="AN41" s="5">
        <v>6.2684091249239947E-3</v>
      </c>
      <c r="AO41" s="5">
        <v>4.2476541513043162E-4</v>
      </c>
      <c r="AP41" s="5">
        <v>1.1869833143892056E-3</v>
      </c>
      <c r="AQ41" s="5">
        <v>2.6663923442218034E-4</v>
      </c>
      <c r="AR41" s="5">
        <v>1.5607053309812909E-3</v>
      </c>
      <c r="AS41" s="5"/>
      <c r="AT41" s="5"/>
      <c r="AU41" s="5"/>
      <c r="AV41" s="5"/>
      <c r="AW41" s="5"/>
      <c r="AX41" s="5"/>
      <c r="AY41" s="5"/>
      <c r="AZ41" s="5"/>
      <c r="BA41" s="5"/>
      <c r="BB41" s="5"/>
    </row>
    <row r="42" spans="1:54" x14ac:dyDescent="0.25">
      <c r="A42" s="5">
        <v>16630</v>
      </c>
      <c r="B42" s="5"/>
      <c r="C42" s="5">
        <v>-2.9785496163695826</v>
      </c>
      <c r="D42" s="5">
        <v>-0.15016124890861601</v>
      </c>
      <c r="E42" s="5">
        <v>-3.2793061959286995E-2</v>
      </c>
      <c r="F42" s="5">
        <v>-0.17105111104991261</v>
      </c>
      <c r="G42" s="5">
        <v>-1.4252541010634912E-2</v>
      </c>
      <c r="H42" s="5">
        <v>-1.3119274080984167</v>
      </c>
      <c r="I42" s="5">
        <v>-7.2150329064693153E-2</v>
      </c>
      <c r="J42" s="5">
        <v>-0.16027617868407146</v>
      </c>
      <c r="K42" s="5">
        <v>-3.7325038943190683E-2</v>
      </c>
      <c r="L42" s="5">
        <v>-0.29886452173709266</v>
      </c>
      <c r="M42" s="5">
        <v>-5.9843720066681469E-2</v>
      </c>
      <c r="N42" s="5">
        <v>-2.8307340516185469</v>
      </c>
      <c r="O42" s="5">
        <v>-6.7256599738160394E-2</v>
      </c>
      <c r="P42" s="5">
        <v>-0.81348671625382474</v>
      </c>
      <c r="Q42" s="5">
        <v>-4.9117444335575126E-2</v>
      </c>
      <c r="R42" s="5">
        <v>-0.32647807987261718</v>
      </c>
      <c r="S42" s="5">
        <v>-0.11190879928531081</v>
      </c>
      <c r="T42" s="5">
        <v>-0.25992224562263699</v>
      </c>
      <c r="U42" s="5">
        <v>2.7405567896379945E-2</v>
      </c>
      <c r="V42" s="5">
        <v>-4.9375669611113962E-2</v>
      </c>
      <c r="W42" s="5">
        <v>-3.723331986216126E-2</v>
      </c>
      <c r="X42" s="5">
        <v>9.5584201402974814E-2</v>
      </c>
      <c r="Y42" s="5">
        <v>1.7826019742037506E-2</v>
      </c>
      <c r="Z42" s="5">
        <v>8.6908336180062898E-2</v>
      </c>
      <c r="AA42" s="5">
        <v>5.4997192307765272E-2</v>
      </c>
      <c r="AB42" s="5">
        <v>3.9734198655449478E-2</v>
      </c>
      <c r="AC42" s="5">
        <v>-2.7322606255601158E-2</v>
      </c>
      <c r="AD42" s="5">
        <v>0.42386305480070402</v>
      </c>
      <c r="AE42" s="5">
        <v>1.6195201304958429E-2</v>
      </c>
      <c r="AF42" s="5">
        <v>3.1420725152255732E-2</v>
      </c>
      <c r="AG42" s="5">
        <v>5.5868514819766828E-3</v>
      </c>
      <c r="AH42" s="5">
        <v>2.728982903405534E-2</v>
      </c>
      <c r="AI42" s="5">
        <v>4.795031482236505E-3</v>
      </c>
      <c r="AJ42" s="5">
        <v>1.439015286529823E-2</v>
      </c>
      <c r="AK42" s="5">
        <v>4.6784754212021967E-2</v>
      </c>
      <c r="AL42" s="5">
        <v>2.0288706713787109E-2</v>
      </c>
      <c r="AM42" s="5">
        <v>9.8062871734876794E-4</v>
      </c>
      <c r="AN42" s="5">
        <v>6.6567975083297991E-3</v>
      </c>
      <c r="AO42" s="5">
        <v>4.520286970073874E-4</v>
      </c>
      <c r="AP42" s="5">
        <v>1.2658239903765589E-3</v>
      </c>
      <c r="AQ42" s="5">
        <v>2.8494932765442502E-4</v>
      </c>
      <c r="AR42" s="5">
        <v>1.6714077662984186E-3</v>
      </c>
      <c r="AS42" s="5"/>
      <c r="AT42" s="5"/>
      <c r="AU42" s="5"/>
      <c r="AV42" s="5"/>
      <c r="AW42" s="5"/>
      <c r="AX42" s="5"/>
      <c r="AY42" s="5"/>
      <c r="AZ42" s="5"/>
      <c r="BA42" s="5"/>
      <c r="BB42" s="5"/>
    </row>
    <row r="43" spans="1:54" x14ac:dyDescent="0.25">
      <c r="A43" s="5">
        <v>16620</v>
      </c>
      <c r="B43" s="5"/>
      <c r="C43" s="5">
        <v>-2.980910832778751</v>
      </c>
      <c r="D43" s="5">
        <v>-0.14846573687994413</v>
      </c>
      <c r="E43" s="5">
        <v>-3.2483535967825349E-2</v>
      </c>
      <c r="F43" s="5">
        <v>-0.16975500639743052</v>
      </c>
      <c r="G43" s="5">
        <v>-1.4171204675069609E-2</v>
      </c>
      <c r="H43" s="5">
        <v>-1.3069064043232599</v>
      </c>
      <c r="I43" s="5">
        <v>-7.2010471004900697E-2</v>
      </c>
      <c r="J43" s="5">
        <v>-0.16026970168754695</v>
      </c>
      <c r="K43" s="5">
        <v>-3.7394721796613885E-2</v>
      </c>
      <c r="L43" s="5">
        <v>-0.29999531805444518</v>
      </c>
      <c r="M43" s="5">
        <v>-6.0185417506588942E-2</v>
      </c>
      <c r="N43" s="5">
        <v>-2.8523765938764525</v>
      </c>
      <c r="O43" s="5">
        <v>-6.7901651370581032E-2</v>
      </c>
      <c r="P43" s="5">
        <v>-0.82287918966972029</v>
      </c>
      <c r="Q43" s="5">
        <v>-4.9781058315171864E-2</v>
      </c>
      <c r="R43" s="5">
        <v>-0.33153373176736606</v>
      </c>
      <c r="S43" s="5">
        <v>-0.1138638485345238</v>
      </c>
      <c r="T43" s="5">
        <v>-0.26498153656077417</v>
      </c>
      <c r="U43" s="5">
        <v>2.7993947243926332E-2</v>
      </c>
      <c r="V43" s="5">
        <v>-5.0535218524395367E-2</v>
      </c>
      <c r="W43" s="5">
        <v>-3.8183117909849303E-2</v>
      </c>
      <c r="X43" s="5">
        <v>9.8217053133674237E-2</v>
      </c>
      <c r="Y43" s="5">
        <v>1.8353505162785135E-2</v>
      </c>
      <c r="Z43" s="5">
        <v>8.9658740684513433E-2</v>
      </c>
      <c r="AA43" s="5">
        <v>5.6851379957622586E-2</v>
      </c>
      <c r="AB43" s="5">
        <v>4.1156363153500332E-2</v>
      </c>
      <c r="AC43" s="5">
        <v>-2.8357599151617108E-2</v>
      </c>
      <c r="AD43" s="5">
        <v>0.44080903234729141</v>
      </c>
      <c r="AE43" s="5">
        <v>1.6876860331110077E-2</v>
      </c>
      <c r="AF43" s="5">
        <v>3.2809885241408251E-2</v>
      </c>
      <c r="AG43" s="5">
        <v>5.8457692871344401E-3</v>
      </c>
      <c r="AH43" s="5">
        <v>2.8613056370691791E-2</v>
      </c>
      <c r="AI43" s="5">
        <v>5.0378665754085301E-3</v>
      </c>
      <c r="AJ43" s="5">
        <v>1.5150091622089001E-2</v>
      </c>
      <c r="AK43" s="5">
        <v>4.935734234585596E-2</v>
      </c>
      <c r="AL43" s="5">
        <v>2.1448763980435361E-2</v>
      </c>
      <c r="AM43" s="5">
        <v>1.0388574350287661E-3</v>
      </c>
      <c r="AN43" s="5">
        <v>7.0668048342066025E-3</v>
      </c>
      <c r="AO43" s="5">
        <v>4.8087605297076507E-4</v>
      </c>
      <c r="AP43" s="5">
        <v>1.3494377787936055E-3</v>
      </c>
      <c r="AQ43" s="5">
        <v>3.0441258541511905E-4</v>
      </c>
      <c r="AR43" s="5">
        <v>1.7893522927103108E-3</v>
      </c>
      <c r="AS43" s="5"/>
      <c r="AT43" s="5"/>
      <c r="AU43" s="5"/>
      <c r="AV43" s="5"/>
      <c r="AW43" s="5"/>
      <c r="AX43" s="5"/>
      <c r="AY43" s="5"/>
      <c r="AZ43" s="5"/>
      <c r="BA43" s="5"/>
      <c r="BB43" s="5"/>
    </row>
    <row r="44" spans="1:54" x14ac:dyDescent="0.25">
      <c r="A44" s="5">
        <v>16610</v>
      </c>
      <c r="B44" s="5"/>
      <c r="C44" s="5">
        <v>-2.9817310063533218</v>
      </c>
      <c r="D44" s="5">
        <v>-0.14673221424715926</v>
      </c>
      <c r="E44" s="5">
        <v>-3.2164439086462729E-2</v>
      </c>
      <c r="F44" s="5">
        <v>-0.16840350638623433</v>
      </c>
      <c r="G44" s="5">
        <v>-1.4084893930054992E-2</v>
      </c>
      <c r="H44" s="5">
        <v>-1.3014035877282859</v>
      </c>
      <c r="I44" s="5">
        <v>-7.1843306932509288E-2</v>
      </c>
      <c r="J44" s="5">
        <v>-0.16020191456397342</v>
      </c>
      <c r="K44" s="5">
        <v>-3.7450245241062941E-2</v>
      </c>
      <c r="L44" s="5">
        <v>-0.30101588380291711</v>
      </c>
      <c r="M44" s="5">
        <v>-6.0506118759674953E-2</v>
      </c>
      <c r="N44" s="5">
        <v>-2.8730982962029734</v>
      </c>
      <c r="O44" s="5">
        <v>-6.8527059348874222E-2</v>
      </c>
      <c r="P44" s="5">
        <v>-0.83206744149554202</v>
      </c>
      <c r="Q44" s="5">
        <v>-5.043474524935012E-2</v>
      </c>
      <c r="R44" s="5">
        <v>-0.33654199756310166</v>
      </c>
      <c r="S44" s="5">
        <v>-0.11580994172229568</v>
      </c>
      <c r="T44" s="5">
        <v>-0.27003909978285529</v>
      </c>
      <c r="U44" s="5">
        <v>2.8584385543586926E-2</v>
      </c>
      <c r="V44" s="5">
        <v>-5.170293532950291E-2</v>
      </c>
      <c r="W44" s="5">
        <v>-3.9142759093178207E-2</v>
      </c>
      <c r="X44" s="5">
        <v>0.10088546973939072</v>
      </c>
      <c r="Y44" s="5">
        <v>1.888970217735756E-2</v>
      </c>
      <c r="Z44" s="5">
        <v>9.2462538472133551E-2</v>
      </c>
      <c r="AA44" s="5">
        <v>5.8746771574932799E-2</v>
      </c>
      <c r="AB44" s="5">
        <v>4.2614024325052582E-2</v>
      </c>
      <c r="AC44" s="5">
        <v>-2.9421197697804446E-2</v>
      </c>
      <c r="AD44" s="5">
        <v>0.45826795255147479</v>
      </c>
      <c r="AE44" s="5">
        <v>1.7580919014458411E-2</v>
      </c>
      <c r="AF44" s="5">
        <v>3.4248248176921028E-2</v>
      </c>
      <c r="AG44" s="5">
        <v>6.1145132755491671E-3</v>
      </c>
      <c r="AH44" s="5">
        <v>2.9989822636542717E-2</v>
      </c>
      <c r="AI44" s="5">
        <v>5.2911321401294337E-3</v>
      </c>
      <c r="AJ44" s="5">
        <v>1.5944554804634893E-2</v>
      </c>
      <c r="AK44" s="5">
        <v>5.2053149093813735E-2</v>
      </c>
      <c r="AL44" s="5">
        <v>2.2667234892954791E-2</v>
      </c>
      <c r="AM44" s="5">
        <v>1.1001609097978135E-3</v>
      </c>
      <c r="AN44" s="5">
        <v>7.4994654105353924E-3</v>
      </c>
      <c r="AO44" s="5">
        <v>5.1138772462119505E-4</v>
      </c>
      <c r="AP44" s="5">
        <v>1.4380797172547299E-3</v>
      </c>
      <c r="AQ44" s="5">
        <v>3.2509379181676785E-4</v>
      </c>
      <c r="AR44" s="5">
        <v>1.9149654842105831E-3</v>
      </c>
      <c r="AS44" s="5"/>
      <c r="AT44" s="5"/>
      <c r="AU44" s="5"/>
      <c r="AV44" s="5"/>
      <c r="AW44" s="5"/>
      <c r="AX44" s="5"/>
      <c r="AY44" s="5"/>
      <c r="AZ44" s="5"/>
      <c r="BA44" s="5"/>
      <c r="BB44" s="5"/>
    </row>
    <row r="45" spans="1:54" x14ac:dyDescent="0.25">
      <c r="A45" s="5">
        <v>16600</v>
      </c>
      <c r="B45" s="5"/>
      <c r="C45" s="5">
        <v>-2.9809805667537623</v>
      </c>
      <c r="D45" s="5">
        <v>-0.14496236549775871</v>
      </c>
      <c r="E45" s="5">
        <v>-3.1836089661965737E-2</v>
      </c>
      <c r="F45" s="5">
        <v>-0.16699797787387372</v>
      </c>
      <c r="G45" s="5">
        <v>-1.3993695765802819E-2</v>
      </c>
      <c r="H45" s="5">
        <v>-1.2954243143859547</v>
      </c>
      <c r="I45" s="5">
        <v>-7.164897873586093E-2</v>
      </c>
      <c r="J45" s="5">
        <v>-0.16007278443236811</v>
      </c>
      <c r="K45" s="5">
        <v>-3.749151999833978E-2</v>
      </c>
      <c r="L45" s="5">
        <v>-0.30192485859402163</v>
      </c>
      <c r="M45" s="5">
        <v>-6.0805426350869975E-2</v>
      </c>
      <c r="N45" s="5">
        <v>-2.8928747644244992</v>
      </c>
      <c r="O45" s="5">
        <v>-6.9132121961096818E-2</v>
      </c>
      <c r="P45" s="5">
        <v>-0.84104167566774868</v>
      </c>
      <c r="Q45" s="5">
        <v>-5.1077847193058912E-2</v>
      </c>
      <c r="R45" s="5">
        <v>-0.34149816182363513</v>
      </c>
      <c r="S45" s="5">
        <v>-0.11774538513164834</v>
      </c>
      <c r="T45" s="5">
        <v>-0.27509092808757829</v>
      </c>
      <c r="U45" s="5">
        <v>2.9176465259852867E-2</v>
      </c>
      <c r="V45" s="5">
        <v>-5.2878102378723792E-2</v>
      </c>
      <c r="W45" s="5">
        <v>-4.0111749828995055E-2</v>
      </c>
      <c r="X45" s="5">
        <v>0.10358836706076055</v>
      </c>
      <c r="Y45" s="5">
        <v>1.943445513764492E-2</v>
      </c>
      <c r="Z45" s="5">
        <v>9.5319263617494238E-2</v>
      </c>
      <c r="AA45" s="5">
        <v>6.0683302982323772E-2</v>
      </c>
      <c r="AB45" s="5">
        <v>4.4107337818056765E-2</v>
      </c>
      <c r="AC45" s="5">
        <v>-3.0513674010283098E-2</v>
      </c>
      <c r="AD45" s="5">
        <v>0.47624703358384257</v>
      </c>
      <c r="AE45" s="5">
        <v>1.8307785466034312E-2</v>
      </c>
      <c r="AF45" s="5">
        <v>3.5736899337259084E-2</v>
      </c>
      <c r="AG45" s="5">
        <v>6.3933356220905692E-3</v>
      </c>
      <c r="AH45" s="5">
        <v>3.1421684965470355E-2</v>
      </c>
      <c r="AI45" s="5">
        <v>5.5551656964385032E-3</v>
      </c>
      <c r="AJ45" s="5">
        <v>1.6774768613024578E-2</v>
      </c>
      <c r="AK45" s="5">
        <v>5.4876928190084863E-2</v>
      </c>
      <c r="AL45" s="5">
        <v>2.3946547391350503E-2</v>
      </c>
      <c r="AM45" s="5">
        <v>1.1646759232103168E-3</v>
      </c>
      <c r="AN45" s="5">
        <v>7.9558519326167355E-3</v>
      </c>
      <c r="AO45" s="5">
        <v>5.4364722077012686E-4</v>
      </c>
      <c r="AP45" s="5">
        <v>1.5320161088635945E-3</v>
      </c>
      <c r="AQ45" s="5">
        <v>3.4706080865108105E-4</v>
      </c>
      <c r="AR45" s="5">
        <v>2.0486955607217196E-3</v>
      </c>
      <c r="AS45" s="5"/>
      <c r="AT45" s="5"/>
      <c r="AU45" s="5"/>
      <c r="AV45" s="5"/>
      <c r="AW45" s="5"/>
      <c r="AX45" s="5"/>
      <c r="AY45" s="5"/>
      <c r="AZ45" s="5"/>
      <c r="BA45" s="5"/>
      <c r="BB45" s="5"/>
    </row>
    <row r="46" spans="1:54" x14ac:dyDescent="0.25">
      <c r="A46" s="5">
        <v>16590</v>
      </c>
      <c r="B46" s="5"/>
      <c r="C46" s="5">
        <v>-2.9786309370510504</v>
      </c>
      <c r="D46" s="5">
        <v>-0.1431579008144033</v>
      </c>
      <c r="E46" s="5">
        <v>-3.1498814220235163E-2</v>
      </c>
      <c r="F46" s="5">
        <v>-0.16553984178745271</v>
      </c>
      <c r="G46" s="5">
        <v>-1.3897702440723303E-2</v>
      </c>
      <c r="H46" s="5">
        <v>-1.2889744765812925</v>
      </c>
      <c r="I46" s="5">
        <v>-7.1427659497401694E-2</v>
      </c>
      <c r="J46" s="5">
        <v>-0.15988234889731995</v>
      </c>
      <c r="K46" s="5">
        <v>-3.751847286085605E-2</v>
      </c>
      <c r="L46" s="5">
        <v>-0.30272100294896459</v>
      </c>
      <c r="M46" s="5">
        <v>-6.1082964467569015E-2</v>
      </c>
      <c r="N46" s="5">
        <v>-2.911682463083769</v>
      </c>
      <c r="O46" s="5">
        <v>-6.9716152935409142E-2</v>
      </c>
      <c r="P46" s="5">
        <v>-0.84979221155767226</v>
      </c>
      <c r="Q46" s="5">
        <v>-5.1709708264890228E-2</v>
      </c>
      <c r="R46" s="5">
        <v>-0.34639748690878963</v>
      </c>
      <c r="S46" s="5">
        <v>-0.11966846426853983</v>
      </c>
      <c r="T46" s="5">
        <v>-0.28013293422581359</v>
      </c>
      <c r="U46" s="5">
        <v>2.976975703194467E-2</v>
      </c>
      <c r="V46" s="5">
        <v>-5.4059974754604653E-2</v>
      </c>
      <c r="W46" s="5">
        <v>-4.1089571740184197E-2</v>
      </c>
      <c r="X46" s="5">
        <v>0.10632458759285675</v>
      </c>
      <c r="Y46" s="5">
        <v>1.9987593225299076E-2</v>
      </c>
      <c r="Z46" s="5">
        <v>9.8228371041281209E-2</v>
      </c>
      <c r="AA46" s="5">
        <v>6.2660858314446982E-2</v>
      </c>
      <c r="AB46" s="5">
        <v>4.5636422297836425E-2</v>
      </c>
      <c r="AC46" s="5">
        <v>-3.1635276286121859E-2</v>
      </c>
      <c r="AD46" s="5">
        <v>0.49475316933524888</v>
      </c>
      <c r="AE46" s="5">
        <v>1.9057858240364954E-2</v>
      </c>
      <c r="AF46" s="5">
        <v>3.7276913411933871E-2</v>
      </c>
      <c r="AG46" s="5">
        <v>6.6824884778482014E-3</v>
      </c>
      <c r="AH46" s="5">
        <v>3.2910212216845806E-2</v>
      </c>
      <c r="AI46" s="5">
        <v>5.8303094366707799E-3</v>
      </c>
      <c r="AJ46" s="5">
        <v>1.7641982900291495E-2</v>
      </c>
      <c r="AK46" s="5">
        <v>5.7833548094578746E-2</v>
      </c>
      <c r="AL46" s="5">
        <v>2.5289198713938942E-2</v>
      </c>
      <c r="AM46" s="5">
        <v>1.232543719273233E-3</v>
      </c>
      <c r="AN46" s="5">
        <v>8.4370762040883347E-3</v>
      </c>
      <c r="AO46" s="5">
        <v>5.7774139864120294E-4</v>
      </c>
      <c r="AP46" s="5">
        <v>1.6315248622596275E-3</v>
      </c>
      <c r="AQ46" s="5">
        <v>3.7038468308051898E-4</v>
      </c>
      <c r="AR46" s="5">
        <v>2.191013241182295E-3</v>
      </c>
      <c r="AS46" s="5"/>
      <c r="AT46" s="5"/>
      <c r="AU46" s="5"/>
      <c r="AV46" s="5"/>
      <c r="AW46" s="5"/>
      <c r="AX46" s="5"/>
      <c r="AY46" s="5"/>
      <c r="AZ46" s="5"/>
      <c r="BA46" s="5"/>
      <c r="BB46" s="5"/>
    </row>
    <row r="47" spans="1:54" x14ac:dyDescent="0.25">
      <c r="A47" s="5">
        <v>16580</v>
      </c>
      <c r="B47" s="5"/>
      <c r="C47" s="5">
        <v>-2.9746545848406085</v>
      </c>
      <c r="D47" s="5">
        <v>-0.14132055326915294</v>
      </c>
      <c r="E47" s="5">
        <v>-3.115294691683828E-2</v>
      </c>
      <c r="F47" s="5">
        <v>-0.16403057070591948</v>
      </c>
      <c r="G47" s="5">
        <v>-1.3797011325638372E-2</v>
      </c>
      <c r="H47" s="5">
        <v>-1.2820604932770938</v>
      </c>
      <c r="I47" s="5">
        <v>-7.1179553256789638E-2</v>
      </c>
      <c r="J47" s="5">
        <v>-0.15963071618930752</v>
      </c>
      <c r="K47" s="5">
        <v>-3.7531046880242523E-2</v>
      </c>
      <c r="L47" s="5">
        <v>-0.30340320101505303</v>
      </c>
      <c r="M47" s="5">
        <v>-6.13383797268513E-2</v>
      </c>
      <c r="N47" s="5">
        <v>-2.9294987609726024</v>
      </c>
      <c r="O47" s="5">
        <v>-7.0278482699510481E-2</v>
      </c>
      <c r="P47" s="5">
        <v>-0.85830950072362611</v>
      </c>
      <c r="Q47" s="5">
        <v>-5.2329675705527157E-2</v>
      </c>
      <c r="R47" s="5">
        <v>-0.3512352199851082</v>
      </c>
      <c r="S47" s="5">
        <v>-0.12157744612982095</v>
      </c>
      <c r="T47" s="5">
        <v>-0.28516095554070892</v>
      </c>
      <c r="U47" s="5">
        <v>3.0363820062631275E-2</v>
      </c>
      <c r="V47" s="5">
        <v>-5.5247780727471753E-2</v>
      </c>
      <c r="W47" s="5">
        <v>-4.2075681771925652E-2</v>
      </c>
      <c r="X47" s="5">
        <v>0.10909290008759362</v>
      </c>
      <c r="Y47" s="5">
        <v>2.0548930229964766E-2</v>
      </c>
      <c r="Z47" s="5">
        <v>0.10118923464007856</v>
      </c>
      <c r="AA47" s="5">
        <v>6.4679268306218146E-2</v>
      </c>
      <c r="AB47" s="5">
        <v>4.720135782170716E-2</v>
      </c>
      <c r="AC47" s="5">
        <v>-3.2786227425484357E-2</v>
      </c>
      <c r="AD47" s="5">
        <v>0.51379290434073255</v>
      </c>
      <c r="AE47" s="5">
        <v>1.9831525259051325E-2</v>
      </c>
      <c r="AF47" s="5">
        <v>3.8869352152063788E-2</v>
      </c>
      <c r="AG47" s="5">
        <v>6.9822235586088303E-3</v>
      </c>
      <c r="AH47" s="5">
        <v>3.4456983020100633E-2</v>
      </c>
      <c r="AI47" s="5">
        <v>6.1169099165958437E-3</v>
      </c>
      <c r="AJ47" s="5">
        <v>1.8547470444181709E-2</v>
      </c>
      <c r="AK47" s="5">
        <v>6.0927990648706506E-2</v>
      </c>
      <c r="AL47" s="5">
        <v>2.6697755456238249E-2</v>
      </c>
      <c r="AM47" s="5">
        <v>1.3039100497470456E-3</v>
      </c>
      <c r="AN47" s="5">
        <v>8.9442898243493035E-3</v>
      </c>
      <c r="AO47" s="5">
        <v>6.1376054364048927E-4</v>
      </c>
      <c r="AP47" s="5">
        <v>1.7368958313948469E-3</v>
      </c>
      <c r="AQ47" s="5">
        <v>3.9513975649144232E-4</v>
      </c>
      <c r="AR47" s="5">
        <v>2.3424126133612553E-3</v>
      </c>
      <c r="AS47" s="5"/>
      <c r="AT47" s="5"/>
      <c r="AU47" s="5"/>
      <c r="AV47" s="5"/>
      <c r="AW47" s="5"/>
      <c r="AX47" s="5"/>
      <c r="AY47" s="5"/>
      <c r="AZ47" s="5"/>
      <c r="BA47" s="5"/>
      <c r="BB47" s="5"/>
    </row>
    <row r="48" spans="1:54" x14ac:dyDescent="0.25">
      <c r="A48" s="5">
        <v>16570</v>
      </c>
      <c r="B48" s="5"/>
      <c r="C48" s="5">
        <v>-2.9690250726802558</v>
      </c>
      <c r="D48" s="5">
        <v>-0.13945207599620502</v>
      </c>
      <c r="E48" s="5">
        <v>-3.0798828976313631E-2</v>
      </c>
      <c r="F48" s="5">
        <v>-0.16247168635387835</v>
      </c>
      <c r="G48" s="5">
        <v>-1.3691724738582225E-2</v>
      </c>
      <c r="H48" s="5">
        <v>-1.274689299574838</v>
      </c>
      <c r="I48" s="5">
        <v>-7.0904894714286792E-2</v>
      </c>
      <c r="J48" s="5">
        <v>-0.15931806516981722</v>
      </c>
      <c r="K48" s="5">
        <v>-3.7529201525669104E-2</v>
      </c>
      <c r="L48" s="5">
        <v>-0.30397046306342462</v>
      </c>
      <c r="M48" s="5">
        <v>-6.1571341906426769E-2</v>
      </c>
      <c r="N48" s="5">
        <v>-2.9463019754224731</v>
      </c>
      <c r="O48" s="5">
        <v>-7.0818459624224006E-2</v>
      </c>
      <c r="P48" s="5">
        <v>-0.86658414365946757</v>
      </c>
      <c r="Q48" s="5">
        <v>-5.2937100948238627E-2</v>
      </c>
      <c r="R48" s="5">
        <v>-0.35600660020048169</v>
      </c>
      <c r="S48" s="5">
        <v>-0.12347058155547888</v>
      </c>
      <c r="T48" s="5">
        <v>-0.29017075886368104</v>
      </c>
      <c r="U48" s="5">
        <v>3.0958202539412217E-2</v>
      </c>
      <c r="V48" s="5">
        <v>-5.6440722278455757E-2</v>
      </c>
      <c r="W48" s="5">
        <v>-4.3069512360323421E-2</v>
      </c>
      <c r="X48" s="5">
        <v>0.11189199929044299</v>
      </c>
      <c r="Y48" s="5">
        <v>2.1118264350829197E-2</v>
      </c>
      <c r="Z48" s="5">
        <v>0.10420114551200921</v>
      </c>
      <c r="AA48" s="5">
        <v>6.6738308624000181E-2</v>
      </c>
      <c r="AB48" s="5">
        <v>4.8802184226926379E-2</v>
      </c>
      <c r="AC48" s="5">
        <v>-3.396672364738039E-2</v>
      </c>
      <c r="AD48" s="5">
        <v>0.5333724083119743</v>
      </c>
      <c r="AE48" s="5">
        <v>2.0629162706498998E-2</v>
      </c>
      <c r="AF48" s="5">
        <v>4.0515262039211943E-2</v>
      </c>
      <c r="AG48" s="5">
        <v>7.2927917135793361E-3</v>
      </c>
      <c r="AH48" s="5">
        <v>3.6063583697037459E-2</v>
      </c>
      <c r="AI48" s="5">
        <v>6.4153177207955919E-3</v>
      </c>
      <c r="AJ48" s="5">
        <v>1.9492526130603392E-2</v>
      </c>
      <c r="AK48" s="5">
        <v>6.4165349418695394E-2</v>
      </c>
      <c r="AL48" s="5">
        <v>2.8174853490326234E-2</v>
      </c>
      <c r="AM48" s="5">
        <v>1.3789252129854973E-3</v>
      </c>
      <c r="AN48" s="5">
        <v>9.4786848384396105E-3</v>
      </c>
      <c r="AO48" s="5">
        <v>6.5179844739768138E-4</v>
      </c>
      <c r="AP48" s="5">
        <v>1.8484311541705437E-3</v>
      </c>
      <c r="AQ48" s="5">
        <v>4.2140377432064709E-4</v>
      </c>
      <c r="AR48" s="5">
        <v>2.5034120194753614E-3</v>
      </c>
      <c r="AS48" s="5"/>
      <c r="AT48" s="5"/>
      <c r="AU48" s="5"/>
      <c r="AV48" s="5"/>
      <c r="AW48" s="5"/>
      <c r="AX48" s="5"/>
      <c r="AY48" s="5"/>
      <c r="AZ48" s="5"/>
      <c r="BA48" s="5"/>
      <c r="BB48" s="5"/>
    </row>
    <row r="49" spans="1:54" x14ac:dyDescent="0.25">
      <c r="A49" s="5">
        <v>16560</v>
      </c>
      <c r="B49" s="5"/>
      <c r="C49" s="5">
        <v>-2.9617171077573676</v>
      </c>
      <c r="D49" s="5">
        <v>-0.13755423934972494</v>
      </c>
      <c r="E49" s="5">
        <v>-3.0436808121586889E-2</v>
      </c>
      <c r="F49" s="5">
        <v>-0.16086475701294511</v>
      </c>
      <c r="G49" s="5">
        <v>-1.3581949770581692E-2</v>
      </c>
      <c r="H49" s="5">
        <v>-1.2668683351951029</v>
      </c>
      <c r="I49" s="5">
        <v>-7.0603948874979228E-2</v>
      </c>
      <c r="J49" s="5">
        <v>-0.15894464520067708</v>
      </c>
      <c r="K49" s="5">
        <v>-3.751291281132256E-2</v>
      </c>
      <c r="L49" s="5">
        <v>-0.30442192776053972</v>
      </c>
      <c r="M49" s="5">
        <v>-6.1781544637243765E-2</v>
      </c>
      <c r="N49" s="5">
        <v>-2.9620714152346257</v>
      </c>
      <c r="O49" s="5">
        <v>-7.1335451248105267E-2</v>
      </c>
      <c r="P49" s="5">
        <v>-0.87460690650022532</v>
      </c>
      <c r="Q49" s="5">
        <v>-5.3531340699122118E-2</v>
      </c>
      <c r="R49" s="5">
        <v>-0.36070686600904978</v>
      </c>
      <c r="S49" s="5">
        <v>-0.12534610766144708</v>
      </c>
      <c r="T49" s="5">
        <v>-0.29515804566079001</v>
      </c>
      <c r="U49" s="5">
        <v>3.155244208789762E-2</v>
      </c>
      <c r="V49" s="5">
        <v>-5.7637975688619628E-2</v>
      </c>
      <c r="W49" s="5">
        <v>-4.4070471654575505E-2</v>
      </c>
      <c r="X49" s="5">
        <v>0.11472050581637956</v>
      </c>
      <c r="Y49" s="5">
        <v>2.1695378022755833E-2</v>
      </c>
      <c r="Z49" s="5">
        <v>0.1072633102859903</v>
      </c>
      <c r="AA49" s="5">
        <v>6.883769824540327E-2</v>
      </c>
      <c r="AB49" s="5">
        <v>5.0438899536404534E-2</v>
      </c>
      <c r="AC49" s="5">
        <v>-3.5176933102093987E-2</v>
      </c>
      <c r="AD49" s="5">
        <v>0.55349745032289277</v>
      </c>
      <c r="AE49" s="5">
        <v>2.1451133899195052E-2</v>
      </c>
      <c r="AF49" s="5">
        <v>4.2215671874203858E-2</v>
      </c>
      <c r="AG49" s="5">
        <v>7.6144424744037003E-3</v>
      </c>
      <c r="AH49" s="5">
        <v>3.7731606060503457E-2</v>
      </c>
      <c r="AI49" s="5">
        <v>6.7258871016832337E-3</v>
      </c>
      <c r="AJ49" s="5">
        <v>2.0478466045702508E-2</v>
      </c>
      <c r="AK49" s="5">
        <v>6.7550827711907624E-2</v>
      </c>
      <c r="AL49" s="5">
        <v>2.9723197736238698E-2</v>
      </c>
      <c r="AM49" s="5">
        <v>1.4577440858034891E-3</v>
      </c>
      <c r="AN49" s="5">
        <v>1.0041494345266865E-2</v>
      </c>
      <c r="AO49" s="5">
        <v>6.9195248376499054E-4</v>
      </c>
      <c r="AP49" s="5">
        <v>1.966445589004771E-3</v>
      </c>
      <c r="AQ49" s="5">
        <v>4.492579966505248E-4</v>
      </c>
      <c r="AR49" s="5">
        <v>2.6745549565691355E-3</v>
      </c>
      <c r="AS49" s="5"/>
      <c r="AT49" s="5"/>
      <c r="AU49" s="5"/>
      <c r="AV49" s="5"/>
      <c r="AW49" s="5"/>
      <c r="AX49" s="5"/>
      <c r="AY49" s="5"/>
      <c r="AZ49" s="5"/>
      <c r="BA49" s="5"/>
      <c r="BB49" s="5"/>
    </row>
    <row r="50" spans="1:54" x14ac:dyDescent="0.25">
      <c r="A50" s="5">
        <v>16550</v>
      </c>
      <c r="B50" s="5"/>
      <c r="C50" s="5">
        <v>-2.9527065906910273</v>
      </c>
      <c r="D50" s="5">
        <v>-0.13562882805334328</v>
      </c>
      <c r="E50" s="5">
        <v>-3.0067237994854296E-2</v>
      </c>
      <c r="F50" s="5">
        <v>-0.1592113948568798</v>
      </c>
      <c r="G50" s="5">
        <v>-1.3467798102832726E-2</v>
      </c>
      <c r="H50" s="5">
        <v>-1.2586055320039018</v>
      </c>
      <c r="I50" s="5">
        <v>-7.0277010634529263E-2</v>
      </c>
      <c r="J50" s="5">
        <v>-0.15851077587738363</v>
      </c>
      <c r="K50" s="5">
        <v>-3.7482173392568777E-2</v>
      </c>
      <c r="L50" s="5">
        <v>-0.30475686420641523</v>
      </c>
      <c r="M50" s="5">
        <v>-6.1968706055778068E-2</v>
      </c>
      <c r="N50" s="5">
        <v>-2.9767874221339921</v>
      </c>
      <c r="O50" s="5">
        <v>-7.1828845479952635E-2</v>
      </c>
      <c r="P50" s="5">
        <v>-0.88236873764505375</v>
      </c>
      <c r="Q50" s="5">
        <v>-5.4111758024726134E-2</v>
      </c>
      <c r="R50" s="5">
        <v>-0.36533126263204718</v>
      </c>
      <c r="S50" s="5">
        <v>-0.12720225034897936</v>
      </c>
      <c r="T50" s="5">
        <v>-0.30011845742320065</v>
      </c>
      <c r="U50" s="5">
        <v>3.21460662571341E-2</v>
      </c>
      <c r="V50" s="5">
        <v>-5.8838692194594089E-2</v>
      </c>
      <c r="W50" s="5">
        <v>-4.5077943793735205E-2</v>
      </c>
      <c r="X50" s="5">
        <v>0.11757696616974611</v>
      </c>
      <c r="Y50" s="5">
        <v>2.2280037768250487E-2</v>
      </c>
      <c r="Z50" s="5">
        <v>0.11037484956229374</v>
      </c>
      <c r="AA50" s="5">
        <v>7.0977097893436772E-2</v>
      </c>
      <c r="AB50" s="5">
        <v>5.2111458386739792E-2</v>
      </c>
      <c r="AC50" s="5">
        <v>-3.6416994483513883E-2</v>
      </c>
      <c r="AD50" s="5">
        <v>0.57417337269557145</v>
      </c>
      <c r="AE50" s="5">
        <v>2.2297788130056426E-2</v>
      </c>
      <c r="AF50" s="5">
        <v>4.3971590287939885E-2</v>
      </c>
      <c r="AG50" s="5">
        <v>7.947423584583977E-3</v>
      </c>
      <c r="AH50" s="5">
        <v>3.9462645088308879E-2</v>
      </c>
      <c r="AI50" s="5">
        <v>7.0489755916023095E-3</v>
      </c>
      <c r="AJ50" s="5">
        <v>2.1506626473583739E-2</v>
      </c>
      <c r="AK50" s="5">
        <v>7.1089736251702396E-2</v>
      </c>
      <c r="AL50" s="5">
        <v>3.1345561776882636E-2</v>
      </c>
      <c r="AM50" s="5">
        <v>1.5405261478503719E-3</v>
      </c>
      <c r="AN50" s="5">
        <v>1.0633993059918445E-2</v>
      </c>
      <c r="AO50" s="5">
        <v>7.3432368244437884E-4</v>
      </c>
      <c r="AP50" s="5">
        <v>2.0912668483409193E-3</v>
      </c>
      <c r="AQ50" s="5">
        <v>4.7878730935056442E-4</v>
      </c>
      <c r="AR50" s="5">
        <v>2.8564109904924287E-3</v>
      </c>
      <c r="AS50" s="5"/>
      <c r="AT50" s="5"/>
      <c r="AU50" s="5"/>
      <c r="AV50" s="5"/>
      <c r="AW50" s="5"/>
      <c r="AX50" s="5"/>
      <c r="AY50" s="5"/>
      <c r="AZ50" s="5"/>
      <c r="BA50" s="5"/>
      <c r="BB50" s="5"/>
    </row>
    <row r="51" spans="1:54" x14ac:dyDescent="0.25">
      <c r="A51" s="5">
        <v>16540</v>
      </c>
      <c r="B51" s="5"/>
      <c r="C51" s="5">
        <v>-2.9419706633749954</v>
      </c>
      <c r="D51" s="5">
        <v>-0.13367763834788299</v>
      </c>
      <c r="E51" s="5">
        <v>-2.9690477571307345E-2</v>
      </c>
      <c r="F51" s="5">
        <v>-0.15751325321690579</v>
      </c>
      <c r="G51" s="5">
        <v>-1.3349385815711259E-2</v>
      </c>
      <c r="H51" s="5">
        <v>-1.2499093006139648</v>
      </c>
      <c r="I51" s="5">
        <v>-6.9924404307324661E-2</v>
      </c>
      <c r="J51" s="5">
        <v>-0.15801684662656679</v>
      </c>
      <c r="K51" s="5">
        <v>-3.7436992630407742E-2</v>
      </c>
      <c r="L51" s="5">
        <v>-0.30497467373316145</v>
      </c>
      <c r="M51" s="5">
        <v>-6.2132569414109419E-2</v>
      </c>
      <c r="N51" s="5">
        <v>-2.990431410633418</v>
      </c>
      <c r="O51" s="5">
        <v>-7.2298051776114938E-2</v>
      </c>
      <c r="P51" s="5">
        <v>-0.88986078425717474</v>
      </c>
      <c r="Q51" s="5">
        <v>-5.4677723444620643E-2</v>
      </c>
      <c r="R51" s="5">
        <v>-0.36987504963960144</v>
      </c>
      <c r="S51" s="5">
        <v>-0.12903722688626559</v>
      </c>
      <c r="T51" s="5">
        <v>-0.30504758129460607</v>
      </c>
      <c r="U51" s="5">
        <v>3.2738593036525113E-2</v>
      </c>
      <c r="V51" s="5">
        <v>-6.0041998710978504E-2</v>
      </c>
      <c r="W51" s="5">
        <v>-4.6091289239002173E-2</v>
      </c>
      <c r="X51" s="5">
        <v>0.12045985291251242</v>
      </c>
      <c r="Y51" s="5">
        <v>2.2871994076474302E-2</v>
      </c>
      <c r="Z51" s="5">
        <v>0.11353479647213485</v>
      </c>
      <c r="AA51" s="5">
        <v>7.315610853083078E-2</v>
      </c>
      <c r="AB51" s="5">
        <v>5.3819770483261309E-2</v>
      </c>
      <c r="AC51" s="5">
        <v>-3.7687015644732175E-2</v>
      </c>
      <c r="AD51" s="5">
        <v>0.59540506463710463</v>
      </c>
      <c r="AE51" s="5">
        <v>2.3169459489526287E-2</v>
      </c>
      <c r="AF51" s="5">
        <v>4.5784003176539002E-2</v>
      </c>
      <c r="AG51" s="5">
        <v>8.2919805094725709E-3</v>
      </c>
      <c r="AH51" s="5">
        <v>4.1258296471585895E-2</v>
      </c>
      <c r="AI51" s="5">
        <v>7.3849435874972485E-3</v>
      </c>
      <c r="AJ51" s="5">
        <v>2.2578362796813082E-2</v>
      </c>
      <c r="AK51" s="5">
        <v>7.478749049647479E-2</v>
      </c>
      <c r="AL51" s="5">
        <v>3.3044787307860465E-2</v>
      </c>
      <c r="AM51" s="5">
        <v>1.6274354979533389E-3</v>
      </c>
      <c r="AN51" s="5">
        <v>1.1257497825646176E-2</v>
      </c>
      <c r="AO51" s="5">
        <v>7.7901679989799061E-4</v>
      </c>
      <c r="AP51" s="5">
        <v>2.2232359280461426E-3</v>
      </c>
      <c r="AQ51" s="5">
        <v>5.1008033552502226E-4</v>
      </c>
      <c r="AR51" s="5">
        <v>3.0495766821838693E-3</v>
      </c>
      <c r="AS51" s="5"/>
      <c r="AT51" s="5"/>
      <c r="AU51" s="5"/>
      <c r="AV51" s="5"/>
      <c r="AW51" s="5"/>
      <c r="AX51" s="5"/>
      <c r="AY51" s="5"/>
      <c r="AZ51" s="5"/>
      <c r="BA51" s="5"/>
      <c r="BB51" s="5"/>
    </row>
    <row r="52" spans="1:54" x14ac:dyDescent="0.25">
      <c r="A52" s="5">
        <v>16530</v>
      </c>
      <c r="B52" s="5"/>
      <c r="C52" s="5">
        <v>-2.9294877557683807</v>
      </c>
      <c r="D52" s="5">
        <v>-0.13170247514383263</v>
      </c>
      <c r="E52" s="5">
        <v>-2.9306890567084354E-2</v>
      </c>
      <c r="F52" s="5">
        <v>-0.15577202378379693</v>
      </c>
      <c r="G52" s="5">
        <v>-1.3226833190078943E-2</v>
      </c>
      <c r="H52" s="5">
        <v>-1.240788516092477</v>
      </c>
      <c r="I52" s="5">
        <v>-6.9546483098044898E-2</v>
      </c>
      <c r="J52" s="5">
        <v>-0.15746331616810372</v>
      </c>
      <c r="K52" s="5">
        <v>-3.7377396623912762E-2</v>
      </c>
      <c r="L52" s="5">
        <v>-0.30507489145797534</v>
      </c>
      <c r="M52" s="5">
        <v>-6.2272903645990842E-2</v>
      </c>
      <c r="N52" s="5">
        <v>-3.0029859061980253</v>
      </c>
      <c r="O52" s="5">
        <v>-7.2742502289516509E-2</v>
      </c>
      <c r="P52" s="5">
        <v>-0.89707440860034249</v>
      </c>
      <c r="Q52" s="5">
        <v>-5.522861602642716E-2</v>
      </c>
      <c r="R52" s="5">
        <v>-0.37433350863785686</v>
      </c>
      <c r="S52" s="5">
        <v>-0.13084924855767416</v>
      </c>
      <c r="T52" s="5">
        <v>-0.30994095592763155</v>
      </c>
      <c r="U52" s="5">
        <v>3.3329531403899257E-2</v>
      </c>
      <c r="V52" s="5">
        <v>-6.1246998619562967E-2</v>
      </c>
      <c r="W52" s="5">
        <v>-4.7109845162343358E-2</v>
      </c>
      <c r="X52" s="5">
        <v>0.12336756498507487</v>
      </c>
      <c r="Y52" s="5">
        <v>2.3470981310484935E-2</v>
      </c>
      <c r="Z52" s="5">
        <v>0.1167420953638896</v>
      </c>
      <c r="AA52" s="5">
        <v>7.5374269920391618E-2</v>
      </c>
      <c r="AB52" s="5">
        <v>5.5563699086878179E-2</v>
      </c>
      <c r="AC52" s="5">
        <v>-3.8987072220394284E-2</v>
      </c>
      <c r="AD52" s="5">
        <v>0.61719693568046718</v>
      </c>
      <c r="AE52" s="5">
        <v>2.4066465665232462E-2</v>
      </c>
      <c r="AF52" s="5">
        <v>4.7653871063480936E-2</v>
      </c>
      <c r="AG52" s="5">
        <v>8.6483559270717544E-3</v>
      </c>
      <c r="AH52" s="5">
        <v>4.3120154037085426E-2</v>
      </c>
      <c r="AI52" s="5">
        <v>7.734153907690831E-3</v>
      </c>
      <c r="AJ52" s="5">
        <v>2.3695048296935573E-2</v>
      </c>
      <c r="AK52" s="5">
        <v>7.8649607588719639E-2</v>
      </c>
      <c r="AL52" s="5">
        <v>3.4823783413548873E-2</v>
      </c>
      <c r="AM52" s="5">
        <v>1.7186408618845047E-3</v>
      </c>
      <c r="AN52" s="5">
        <v>1.1913368070965788E-2</v>
      </c>
      <c r="AO52" s="5">
        <v>8.2614038718129142E-4</v>
      </c>
      <c r="AP52" s="5">
        <v>2.3627074315861266E-3</v>
      </c>
      <c r="AQ52" s="5">
        <v>5.4322954700812857E-4</v>
      </c>
      <c r="AR52" s="5">
        <v>3.2546765248350922E-3</v>
      </c>
      <c r="AS52" s="5"/>
      <c r="AT52" s="5"/>
      <c r="AU52" s="5"/>
      <c r="AV52" s="5"/>
      <c r="AW52" s="5"/>
      <c r="AX52" s="5"/>
      <c r="AY52" s="5"/>
      <c r="AZ52" s="5"/>
      <c r="BA52" s="5"/>
      <c r="BB52" s="5"/>
    </row>
    <row r="53" spans="1:54" x14ac:dyDescent="0.25">
      <c r="A53" s="5">
        <v>16520</v>
      </c>
      <c r="B53" s="5"/>
      <c r="C53" s="5">
        <v>-2.91523763154124</v>
      </c>
      <c r="D53" s="5">
        <v>-0.1297051491850176</v>
      </c>
      <c r="E53" s="5">
        <v>-2.8916844842841551E-2</v>
      </c>
      <c r="F53" s="5">
        <v>-0.15398943375345334</v>
      </c>
      <c r="G53" s="5">
        <v>-1.3100264501363002E-2</v>
      </c>
      <c r="H53" s="5">
        <v>-1.2312525028091938</v>
      </c>
      <c r="I53" s="5">
        <v>-6.9143628517820327E-2</v>
      </c>
      <c r="J53" s="5">
        <v>-0.15685071184276078</v>
      </c>
      <c r="K53" s="5">
        <v>-3.7303428210430992E-2</v>
      </c>
      <c r="L53" s="5">
        <v>-0.30505718758536859</v>
      </c>
      <c r="M53" s="5">
        <v>-6.2389503887214891E-2</v>
      </c>
      <c r="N53" s="5">
        <v>-3.0144345816025755</v>
      </c>
      <c r="O53" s="5">
        <v>-7.316165298735626E-2</v>
      </c>
      <c r="P53" s="5">
        <v>-0.90400120417101282</v>
      </c>
      <c r="Q53" s="5">
        <v>-5.5763824480768373E-2</v>
      </c>
      <c r="R53" s="5">
        <v>-0.37870195104520621</v>
      </c>
      <c r="S53" s="5">
        <v>-0.13263652337573764</v>
      </c>
      <c r="T53" s="5">
        <v>-0.31479407756047023</v>
      </c>
      <c r="U53" s="5">
        <v>3.3918381904180638E-2</v>
      </c>
      <c r="V53" s="5">
        <v>-6.2452772625257405E-2</v>
      </c>
      <c r="W53" s="5">
        <v>-4.813292589211908E-2</v>
      </c>
      <c r="X53" s="5">
        <v>0.12629842818351161</v>
      </c>
      <c r="Y53" s="5">
        <v>2.407671764384791E-2</v>
      </c>
      <c r="Z53" s="5">
        <v>0.11999560062352518</v>
      </c>
      <c r="AA53" s="5">
        <v>7.7631059257298185E-2</v>
      </c>
      <c r="AB53" s="5">
        <v>5.7343059537633675E-2</v>
      </c>
      <c r="AC53" s="5">
        <v>-4.0317206259435245E-2</v>
      </c>
      <c r="AD53" s="5">
        <v>0.63955288898587415</v>
      </c>
      <c r="AE53" s="5">
        <v>2.4989106722175216E-2</v>
      </c>
      <c r="AF53" s="5">
        <v>4.9582126391749914E-2</v>
      </c>
      <c r="AG53" s="5">
        <v>9.0167891999395015E-3</v>
      </c>
      <c r="AH53" s="5">
        <v>4.5049807043243753E-2</v>
      </c>
      <c r="AI53" s="5">
        <v>8.0969713203661274E-3</v>
      </c>
      <c r="AJ53" s="5">
        <v>2.4858072852384887E-2</v>
      </c>
      <c r="AK53" s="5">
        <v>8.2681702920158182E-2</v>
      </c>
      <c r="AL53" s="5">
        <v>3.6685525660747335E-2</v>
      </c>
      <c r="AM53" s="5">
        <v>1.8143155909964858E-3</v>
      </c>
      <c r="AN53" s="5">
        <v>1.2603006207170111E-2</v>
      </c>
      <c r="AO53" s="5">
        <v>8.7580685432249331E-4</v>
      </c>
      <c r="AP53" s="5">
        <v>2.5100498877996865E-3</v>
      </c>
      <c r="AQ53" s="5">
        <v>5.7833137562926669E-4</v>
      </c>
      <c r="AR53" s="5">
        <v>3.4723638903697953E-3</v>
      </c>
      <c r="AS53" s="5"/>
      <c r="AT53" s="5"/>
      <c r="AU53" s="5"/>
      <c r="AV53" s="5"/>
      <c r="AW53" s="5"/>
      <c r="AX53" s="5"/>
      <c r="AY53" s="5"/>
      <c r="AZ53" s="5"/>
      <c r="BA53" s="5"/>
      <c r="BB53" s="5"/>
    </row>
    <row r="54" spans="1:54" x14ac:dyDescent="0.25">
      <c r="A54" s="5">
        <v>16510</v>
      </c>
      <c r="B54" s="5"/>
      <c r="C54" s="5">
        <v>-2.8992014324839892</v>
      </c>
      <c r="D54" s="5">
        <v>-0.12768747422985041</v>
      </c>
      <c r="E54" s="5">
        <v>-2.8520711804339911E-2</v>
      </c>
      <c r="F54" s="5">
        <v>-0.15216724292281439</v>
      </c>
      <c r="G54" s="5">
        <v>-1.2969807806908384E-2</v>
      </c>
      <c r="H54" s="5">
        <v>-1.2213110184611209</v>
      </c>
      <c r="I54" s="5">
        <v>-6.8716249746310715E-2</v>
      </c>
      <c r="J54" s="5">
        <v>-0.15617962880660888</v>
      </c>
      <c r="K54" s="5">
        <v>-3.7215146933407592E-2</v>
      </c>
      <c r="L54" s="5">
        <v>-0.30492136845405249</v>
      </c>
      <c r="M54" s="5">
        <v>-6.2482191948693408E-2</v>
      </c>
      <c r="N54" s="5">
        <v>-3.0247622913787433</v>
      </c>
      <c r="O54" s="5">
        <v>-7.3554984734482812E-2</v>
      </c>
      <c r="P54" s="5">
        <v>-0.9106330115855169</v>
      </c>
      <c r="Q54" s="5">
        <v>-5.6282748253558071E-2</v>
      </c>
      <c r="R54" s="5">
        <v>-0.38297572594085699</v>
      </c>
      <c r="S54" s="5">
        <v>-0.13439725885070275</v>
      </c>
      <c r="T54" s="5">
        <v>-0.31960240630413644</v>
      </c>
      <c r="U54" s="5">
        <v>3.4504637258020443E-2</v>
      </c>
      <c r="V54" s="5">
        <v>-6.3658379678424776E-2</v>
      </c>
      <c r="W54" s="5">
        <v>-4.9159823416251455E-2</v>
      </c>
      <c r="X54" s="5">
        <v>0.12925069579682616</v>
      </c>
      <c r="Y54" s="5">
        <v>2.4688905027715483E-2</v>
      </c>
      <c r="Z54" s="5">
        <v>0.12329407563665022</v>
      </c>
      <c r="AA54" s="5">
        <v>7.9925889879247425E-2</v>
      </c>
      <c r="AB54" s="5">
        <v>5.9157617819953198E-2</v>
      </c>
      <c r="AC54" s="5">
        <v>-4.1677424871934737E-2</v>
      </c>
      <c r="AD54" s="5">
        <v>0.66247629456149082</v>
      </c>
      <c r="AE54" s="5">
        <v>2.593766386554585E-2</v>
      </c>
      <c r="AF54" s="5">
        <v>5.1569670749329707E-2</v>
      </c>
      <c r="AG54" s="5">
        <v>9.3975158285737308E-3</v>
      </c>
      <c r="AH54" s="5">
        <v>4.7048837350227371E-2</v>
      </c>
      <c r="AI54" s="5">
        <v>8.4737620434020867E-3</v>
      </c>
      <c r="AJ54" s="5">
        <v>2.6068841531308912E-2</v>
      </c>
      <c r="AK54" s="5">
        <v>8.6889486299277341E-2</v>
      </c>
      <c r="AL54" s="5">
        <v>3.863305500121092E-2</v>
      </c>
      <c r="AM54" s="5">
        <v>1.9146376511610646E-3</v>
      </c>
      <c r="AN54" s="5">
        <v>1.3327857961427114E-2</v>
      </c>
      <c r="AO54" s="5">
        <v>9.2813253085636627E-4</v>
      </c>
      <c r="AP54" s="5">
        <v>2.6656460610321748E-3</v>
      </c>
      <c r="AQ54" s="5">
        <v>6.1548632395112758E-4</v>
      </c>
      <c r="AR54" s="5">
        <v>3.7033219835291642E-3</v>
      </c>
      <c r="AS54" s="5"/>
      <c r="AT54" s="5"/>
      <c r="AU54" s="5"/>
      <c r="AV54" s="5"/>
      <c r="AW54" s="5"/>
      <c r="AX54" s="5"/>
      <c r="AY54" s="5"/>
      <c r="AZ54" s="5"/>
      <c r="BA54" s="5"/>
      <c r="BB54" s="5"/>
    </row>
    <row r="55" spans="1:54" x14ac:dyDescent="0.25">
      <c r="A55" s="5">
        <v>16500</v>
      </c>
      <c r="B55" s="5"/>
      <c r="C55" s="5">
        <v>-2.8813617215901655</v>
      </c>
      <c r="D55" s="5">
        <v>-0.12565126425642498</v>
      </c>
      <c r="E55" s="5">
        <v>-2.811886580144345E-2</v>
      </c>
      <c r="F55" s="5">
        <v>-0.15030724074305224</v>
      </c>
      <c r="G55" s="5">
        <v>-1.2835594727117211E-2</v>
      </c>
      <c r="H55" s="5">
        <v>-1.210974237312201</v>
      </c>
      <c r="I55" s="5">
        <v>-6.8264782941177299E-2</v>
      </c>
      <c r="J55" s="5">
        <v>-0.15545072909382382</v>
      </c>
      <c r="K55" s="5">
        <v>-3.7112628977784008E-2</v>
      </c>
      <c r="L55" s="5">
        <v>-0.30466737732456056</v>
      </c>
      <c r="M55" s="5">
        <v>-6.2550816740779405E-2</v>
      </c>
      <c r="N55" s="5">
        <v>-3.0339551042530362</v>
      </c>
      <c r="O55" s="5">
        <v>-7.3922004339503883E-2</v>
      </c>
      <c r="P55" s="5">
        <v>-0.91696193418144278</v>
      </c>
      <c r="Q55" s="5">
        <v>-5.6784798613009745E-2</v>
      </c>
      <c r="R55" s="5">
        <v>-0.38715022796844389</v>
      </c>
      <c r="S55" s="5">
        <v>-0.13612966481220273</v>
      </c>
      <c r="T55" s="5">
        <v>-0.32436137262994602</v>
      </c>
      <c r="U55" s="5">
        <v>3.5087782999643422E-2</v>
      </c>
      <c r="V55" s="5">
        <v>-6.4862857963107437E-2</v>
      </c>
      <c r="W55" s="5">
        <v>-5.0189807943316254E-2</v>
      </c>
      <c r="X55" s="5">
        <v>0.13222254940744035</v>
      </c>
      <c r="Y55" s="5">
        <v>2.5307229189421094E-2</v>
      </c>
      <c r="Z55" s="5">
        <v>0.12663619189952047</v>
      </c>
      <c r="AA55" s="5">
        <v>8.2258110060383985E-2</v>
      </c>
      <c r="AB55" s="5">
        <v>6.1007089174652709E-2</v>
      </c>
      <c r="AC55" s="5">
        <v>-4.3067698893952608E-2</v>
      </c>
      <c r="AD55" s="5">
        <v>0.68596996246562503</v>
      </c>
      <c r="AE55" s="5">
        <v>2.6912398188434817E-2</v>
      </c>
      <c r="AF55" s="5">
        <v>5.3617372031748343E-2</v>
      </c>
      <c r="AG55" s="5">
        <v>9.7907668867140592E-3</v>
      </c>
      <c r="AH55" s="5">
        <v>4.9118816464501433E-2</v>
      </c>
      <c r="AI55" s="5">
        <v>8.8648932152841416E-3</v>
      </c>
      <c r="AJ55" s="5">
        <v>2.7328773076988899E-2</v>
      </c>
      <c r="AK55" s="5">
        <v>9.127875770799021E-2</v>
      </c>
      <c r="AL55" s="5">
        <v>4.0669476474408148E-2</v>
      </c>
      <c r="AM55" s="5">
        <v>2.0197896014398672E-3</v>
      </c>
      <c r="AN55" s="5">
        <v>1.4089412640497659E-2</v>
      </c>
      <c r="AO55" s="5">
        <v>9.8323772210582683E-4</v>
      </c>
      <c r="AP55" s="5">
        <v>2.8298932523242609E-3</v>
      </c>
      <c r="AQ55" s="5">
        <v>6.547990751640633E-4</v>
      </c>
      <c r="AR55" s="5">
        <v>3.948264801705772E-3</v>
      </c>
      <c r="AS55" s="5"/>
      <c r="AT55" s="5"/>
      <c r="AU55" s="5"/>
      <c r="AV55" s="5"/>
      <c r="AW55" s="5"/>
      <c r="AX55" s="5"/>
      <c r="AY55" s="5"/>
      <c r="AZ55" s="5"/>
      <c r="BA55" s="5"/>
      <c r="BB55" s="5"/>
    </row>
    <row r="56" spans="1:54" x14ac:dyDescent="0.25">
      <c r="A56" s="5">
        <v>16490</v>
      </c>
      <c r="B56" s="5"/>
      <c r="C56" s="5">
        <v>-2.8617025247241936</v>
      </c>
      <c r="D56" s="5">
        <v>-0.12359833069761764</v>
      </c>
      <c r="E56" s="5">
        <v>-2.7711683526917469E-2</v>
      </c>
      <c r="F56" s="5">
        <v>-0.14841124333707945</v>
      </c>
      <c r="G56" s="5">
        <v>-1.2697760220904953E-2</v>
      </c>
      <c r="H56" s="5">
        <v>-1.200252732688446</v>
      </c>
      <c r="I56" s="5">
        <v>-6.7789690496565608E-2</v>
      </c>
      <c r="J56" s="5">
        <v>-0.15466474054983959</v>
      </c>
      <c r="K56" s="5">
        <v>-3.6995967073007598E-2</v>
      </c>
      <c r="L56" s="5">
        <v>-0.30429529490437596</v>
      </c>
      <c r="M56" s="5">
        <v>-6.2595254647482015E-2</v>
      </c>
      <c r="N56" s="5">
        <v>-3.0420003334808077</v>
      </c>
      <c r="O56" s="5">
        <v>-7.4262245560752393E-2</v>
      </c>
      <c r="P56" s="5">
        <v>-0.92298035329279016</v>
      </c>
      <c r="Q56" s="5">
        <v>-5.7269399728720881E-2</v>
      </c>
      <c r="R56" s="5">
        <v>-0.39122090527693276</v>
      </c>
      <c r="S56" s="5">
        <v>-0.13783195627736813</v>
      </c>
      <c r="T56" s="5">
        <v>-0.32906638404605337</v>
      </c>
      <c r="U56" s="5">
        <v>3.5667298143069681E-2</v>
      </c>
      <c r="V56" s="5">
        <v>-6.6065225950461756E-2</v>
      </c>
      <c r="W56" s="5">
        <v>-5.1222128521798395E-2</v>
      </c>
      <c r="X56" s="5">
        <v>0.13521209985777261</v>
      </c>
      <c r="Y56" s="5">
        <v>2.5931359663582738E-2</v>
      </c>
      <c r="Z56" s="5">
        <v>0.13002052828609928</v>
      </c>
      <c r="AA56" s="5">
        <v>8.4627001894902867E-2</v>
      </c>
      <c r="AB56" s="5">
        <v>6.289113676283814E-2</v>
      </c>
      <c r="AC56" s="5">
        <v>-4.4487961574314609E-2</v>
      </c>
      <c r="AD56" s="5">
        <v>0.71003611605476125</v>
      </c>
      <c r="AE56" s="5">
        <v>2.791354940682373E-2</v>
      </c>
      <c r="AF56" s="5">
        <v>5.5726061545726513E-2</v>
      </c>
      <c r="AG56" s="5">
        <v>1.0196768439078057E-2</v>
      </c>
      <c r="AH56" s="5">
        <v>5.1261302458893085E-2</v>
      </c>
      <c r="AI56" s="5">
        <v>9.2707323368704901E-3</v>
      </c>
      <c r="AJ56" s="5">
        <v>2.8639298283722192E-2</v>
      </c>
      <c r="AK56" s="5">
        <v>9.5855402634509604E-2</v>
      </c>
      <c r="AL56" s="5">
        <v>4.2797957701905739E-2</v>
      </c>
      <c r="AM56" s="5">
        <v>2.1299585619090565E-3</v>
      </c>
      <c r="AN56" s="5">
        <v>1.4889203319997907E-2</v>
      </c>
      <c r="AO56" s="5">
        <v>1.0412467607894735E-3</v>
      </c>
      <c r="AP56" s="5">
        <v>3.0032035902867937E-3</v>
      </c>
      <c r="AQ56" s="5">
        <v>6.9637860179960754E-4</v>
      </c>
      <c r="AR56" s="5">
        <v>4.2079380985121009E-3</v>
      </c>
      <c r="AS56" s="5"/>
      <c r="AT56" s="5"/>
      <c r="AU56" s="5"/>
      <c r="AV56" s="5"/>
      <c r="AW56" s="5"/>
      <c r="AX56" s="5"/>
      <c r="AY56" s="5"/>
      <c r="AZ56" s="5"/>
      <c r="BA56" s="5"/>
      <c r="BB56" s="5"/>
    </row>
    <row r="57" spans="1:54" x14ac:dyDescent="0.25">
      <c r="A57" s="5">
        <v>16480</v>
      </c>
      <c r="B57" s="5"/>
      <c r="C57" s="5">
        <v>-2.840209370786924</v>
      </c>
      <c r="D57" s="5">
        <v>-0.12153047971221245</v>
      </c>
      <c r="E57" s="5">
        <v>-2.729954341640884E-2</v>
      </c>
      <c r="F57" s="5">
        <v>-0.14648109048845198</v>
      </c>
      <c r="G57" s="5">
        <v>-1.2556442356016828E-2</v>
      </c>
      <c r="H57" s="5">
        <v>-1.1891574587709484</v>
      </c>
      <c r="I57" s="5">
        <v>-6.7291460252354066E-2</v>
      </c>
      <c r="J57" s="5">
        <v>-0.15382245563718294</v>
      </c>
      <c r="K57" s="5">
        <v>-3.6865270363778943E-2</v>
      </c>
      <c r="L57" s="5">
        <v>-0.3038053396080202</v>
      </c>
      <c r="M57" s="5">
        <v>-6.2615409849350753E-2</v>
      </c>
      <c r="N57" s="5">
        <v>-3.0488865649864154</v>
      </c>
      <c r="O57" s="5">
        <v>-7.4575270069310584E-2</v>
      </c>
      <c r="P57" s="5">
        <v>-0.92868094315864336</v>
      </c>
      <c r="Q57" s="5">
        <v>-5.7735989740165194E-2</v>
      </c>
      <c r="R57" s="5">
        <v>-0.39518326748063848</v>
      </c>
      <c r="S57" s="5">
        <v>-0.1395023563594367</v>
      </c>
      <c r="T57" s="5">
        <v>-0.3337128319510656</v>
      </c>
      <c r="U57" s="5">
        <v>3.6242655875769587E-2</v>
      </c>
      <c r="V57" s="5">
        <v>-6.7264483516490128E-2</v>
      </c>
      <c r="W57" s="5">
        <v>-5.2256013717594738E-2</v>
      </c>
      <c r="X57" s="5">
        <v>0.13821738838541564</v>
      </c>
      <c r="Y57" s="5">
        <v>2.6560949856649269E-2</v>
      </c>
      <c r="Z57" s="5">
        <v>0.13344557047814826</v>
      </c>
      <c r="AA57" s="5">
        <v>8.7031780276189338E-2</v>
      </c>
      <c r="AB57" s="5">
        <v>6.4809370386876258E-2</v>
      </c>
      <c r="AC57" s="5">
        <v>-4.593810728739911E-2</v>
      </c>
      <c r="AD57" s="5">
        <v>0.73467636534491754</v>
      </c>
      <c r="AE57" s="5">
        <v>2.8941334584408628E-2</v>
      </c>
      <c r="AF57" s="5">
        <v>5.7896531058343192E-2</v>
      </c>
      <c r="AG57" s="5">
        <v>1.0615740942122583E-2</v>
      </c>
      <c r="AH57" s="5">
        <v>5.347783676950698E-2</v>
      </c>
      <c r="AI57" s="5">
        <v>9.6916466838767035E-3</v>
      </c>
      <c r="AJ57" s="5">
        <v>3.0001858261236098E-2</v>
      </c>
      <c r="AK57" s="5">
        <v>0.10062538697006899</v>
      </c>
      <c r="AL57" s="5">
        <v>4.5021727164868894E-2</v>
      </c>
      <c r="AM57" s="5">
        <v>2.2453361700557548E-3</v>
      </c>
      <c r="AN57" s="5">
        <v>1.5728806954016582E-2</v>
      </c>
      <c r="AO57" s="5">
        <v>1.1022880535187349E-3</v>
      </c>
      <c r="AP57" s="5">
        <v>3.1860043102295461E-3</v>
      </c>
      <c r="AQ57" s="5">
        <v>7.4033827290567646E-4</v>
      </c>
      <c r="AR57" s="5">
        <v>4.4831203489123827E-3</v>
      </c>
      <c r="AS57" s="5"/>
      <c r="AT57" s="5"/>
      <c r="AU57" s="5"/>
      <c r="AV57" s="5"/>
      <c r="AW57" s="5"/>
      <c r="AX57" s="5"/>
      <c r="AY57" s="5"/>
      <c r="AZ57" s="5"/>
      <c r="BA57" s="5"/>
      <c r="BB57" s="5"/>
    </row>
    <row r="58" spans="1:54" x14ac:dyDescent="0.25">
      <c r="A58" s="5">
        <v>16470</v>
      </c>
      <c r="B58" s="5"/>
      <c r="C58" s="5">
        <v>-2.816869330294189</v>
      </c>
      <c r="D58" s="5">
        <v>-0.11944950949791718</v>
      </c>
      <c r="E58" s="5">
        <v>-2.6882825050973939E-2</v>
      </c>
      <c r="F58" s="5">
        <v>-0.14451864260879266</v>
      </c>
      <c r="G58" s="5">
        <v>-1.2411782074759851E-2</v>
      </c>
      <c r="H58" s="5">
        <v>-1.1776997317309932</v>
      </c>
      <c r="I58" s="5">
        <v>-6.6770604656058136E-2</v>
      </c>
      <c r="J58" s="5">
        <v>-0.1529247301166641</v>
      </c>
      <c r="K58" s="5">
        <v>-3.672066424875043E-2</v>
      </c>
      <c r="L58" s="5">
        <v>-0.30319786755026917</v>
      </c>
      <c r="M58" s="5">
        <v>-6.2611214593935954E-2</v>
      </c>
      <c r="N58" s="5">
        <v>-3.0546036832248591</v>
      </c>
      <c r="O58" s="5">
        <v>-7.4860668366375463E-2</v>
      </c>
      <c r="P58" s="5">
        <v>-0.9340566854257204</v>
      </c>
      <c r="Q58" s="5">
        <v>-5.8184021811914489E-2</v>
      </c>
      <c r="R58" s="5">
        <v>-0.39903289361980798</v>
      </c>
      <c r="S58" s="5">
        <v>-0.14113909921069284</v>
      </c>
      <c r="T58" s="5">
        <v>-0.33829609865206345</v>
      </c>
      <c r="U58" s="5">
        <v>3.6813324278711965E-2</v>
      </c>
      <c r="V58" s="5">
        <v>-6.8459613122983126E-2</v>
      </c>
      <c r="W58" s="5">
        <v>-5.3290672349677617E-2</v>
      </c>
      <c r="X58" s="5">
        <v>0.14123638792899229</v>
      </c>
      <c r="Y58" s="5">
        <v>2.7195637145759399E-2</v>
      </c>
      <c r="Z58" s="5">
        <v>0.13690971056502377</v>
      </c>
      <c r="AA58" s="5">
        <v>8.9471591977302478E-2</v>
      </c>
      <c r="AB58" s="5">
        <v>6.6761345273652697E-2</v>
      </c>
      <c r="AC58" s="5">
        <v>-4.7417990276090956E-2</v>
      </c>
      <c r="AD58" s="5">
        <v>0.75989168055582135</v>
      </c>
      <c r="AE58" s="5">
        <v>2.999594684993203E-2</v>
      </c>
      <c r="AF58" s="5">
        <v>6.0129529796492706E-2</v>
      </c>
      <c r="AG58" s="5">
        <v>1.1047898628497858E-2</v>
      </c>
      <c r="AH58" s="5">
        <v>5.5769940871271892E-2</v>
      </c>
      <c r="AI58" s="5">
        <v>1.0128002690009104E-2</v>
      </c>
      <c r="AJ58" s="5">
        <v>3.1417902585903684E-2</v>
      </c>
      <c r="AK58" s="5">
        <v>0.10559475145762409</v>
      </c>
      <c r="AL58" s="5">
        <v>4.7344072256294327E-2</v>
      </c>
      <c r="AM58" s="5">
        <v>2.3661185251621958E-3</v>
      </c>
      <c r="AN58" s="5">
        <v>1.6609844399799956E-2</v>
      </c>
      <c r="AO58" s="5">
        <v>1.1664941217349003E-3</v>
      </c>
      <c r="AP58" s="5">
        <v>3.3787380200474525E-3</v>
      </c>
      <c r="AQ58" s="5">
        <v>7.8679595930501928E-4</v>
      </c>
      <c r="AR58" s="5">
        <v>4.7746237135832901E-3</v>
      </c>
      <c r="AS58" s="5"/>
      <c r="AT58" s="5"/>
      <c r="AU58" s="5"/>
      <c r="AV58" s="5"/>
      <c r="AW58" s="5"/>
      <c r="AX58" s="5"/>
      <c r="AY58" s="5"/>
      <c r="AZ58" s="5"/>
      <c r="BA58" s="5"/>
      <c r="BB58" s="5"/>
    </row>
    <row r="59" spans="1:54" x14ac:dyDescent="0.25">
      <c r="A59" s="5">
        <v>16460</v>
      </c>
      <c r="B59" s="5"/>
      <c r="C59" s="5">
        <v>-2.7916710522852313</v>
      </c>
      <c r="D59" s="5">
        <v>-0.1173572076519652</v>
      </c>
      <c r="E59" s="5">
        <v>-2.6461908563503399E-2</v>
      </c>
      <c r="F59" s="5">
        <v>-0.14252577769086969</v>
      </c>
      <c r="G59" s="5">
        <v>-1.2263922955714804E-2</v>
      </c>
      <c r="H59" s="5">
        <v>-1.1658912102531751</v>
      </c>
      <c r="I59" s="5">
        <v>-6.6227659879405182E-2</v>
      </c>
      <c r="J59" s="5">
        <v>-0.15197248160694202</v>
      </c>
      <c r="K59" s="5">
        <v>-3.6562290187478579E-2</v>
      </c>
      <c r="L59" s="5">
        <v>-0.30247337227138171</v>
      </c>
      <c r="M59" s="5">
        <v>-6.2582629412867949E-2</v>
      </c>
      <c r="N59" s="5">
        <v>-3.0591428946856229</v>
      </c>
      <c r="O59" s="5">
        <v>-7.5118060652345567E-2</v>
      </c>
      <c r="P59" s="5">
        <v>-0.93910088320560325</v>
      </c>
      <c r="Q59" s="5">
        <v>-5.8612965172907691E-2</v>
      </c>
      <c r="R59" s="5">
        <v>-0.40276544010289983</v>
      </c>
      <c r="S59" s="5">
        <v>-0.14274043299337155</v>
      </c>
      <c r="T59" s="5">
        <v>-0.34281156453357592</v>
      </c>
      <c r="U59" s="5">
        <v>3.7378767071666763E-2</v>
      </c>
      <c r="V59" s="5">
        <v>-6.9649581060353613E-2</v>
      </c>
      <c r="W59" s="5">
        <v>-5.4325294283678792E-2</v>
      </c>
      <c r="X59" s="5">
        <v>0.14426700460634984</v>
      </c>
      <c r="Y59" s="5">
        <v>2.7835043012712175E-2</v>
      </c>
      <c r="Z59" s="5">
        <v>0.14041124681967621</v>
      </c>
      <c r="AA59" s="5">
        <v>9.1945514838509393E-2</v>
      </c>
      <c r="AB59" s="5">
        <v>6.8746560925352251E-2</v>
      </c>
      <c r="AC59" s="5">
        <v>-4.8927423429122027E-2</v>
      </c>
      <c r="AD59" s="5">
        <v>0.78568236591030982</v>
      </c>
      <c r="AE59" s="5">
        <v>3.1077554109852683E-2</v>
      </c>
      <c r="AF59" s="5">
        <v>6.2425761401770904E-2</v>
      </c>
      <c r="AG59" s="5">
        <v>1.1493448875944431E-2</v>
      </c>
      <c r="AH59" s="5">
        <v>5.813911283435913E-2</v>
      </c>
      <c r="AI59" s="5">
        <v>1.0580165300767835E-2</v>
      </c>
      <c r="AJ59" s="5">
        <v>3.2888887337288418E-2</v>
      </c>
      <c r="AK59" s="5">
        <v>0.11076960568132728</v>
      </c>
      <c r="AL59" s="5">
        <v>4.9768337099748219E-2</v>
      </c>
      <c r="AM59" s="5">
        <v>2.4925061200919132E-3</v>
      </c>
      <c r="AN59" s="5">
        <v>1.7533980352128803E-2</v>
      </c>
      <c r="AO59" s="5">
        <v>1.2340016366224802E-3</v>
      </c>
      <c r="AP59" s="5">
        <v>3.5818629513050169E-3</v>
      </c>
      <c r="AQ59" s="5">
        <v>8.3587413653784279E-4</v>
      </c>
      <c r="AR59" s="5">
        <v>5.0832949999990978E-3</v>
      </c>
      <c r="AS59" s="5"/>
      <c r="AT59" s="5"/>
      <c r="AU59" s="5"/>
      <c r="AV59" s="5"/>
      <c r="AW59" s="5"/>
      <c r="AX59" s="5"/>
      <c r="AY59" s="5"/>
      <c r="AZ59" s="5"/>
      <c r="BA59" s="5"/>
      <c r="BB59" s="5"/>
    </row>
    <row r="60" spans="1:54" x14ac:dyDescent="0.25">
      <c r="A60" s="5">
        <v>16450</v>
      </c>
      <c r="B60" s="5"/>
      <c r="C60" s="5">
        <v>-2.764604799480642</v>
      </c>
      <c r="D60" s="5">
        <v>-0.11525534858481948</v>
      </c>
      <c r="E60" s="5">
        <v>-2.6037174050371016E-2</v>
      </c>
      <c r="F60" s="5">
        <v>-0.1405043882544616</v>
      </c>
      <c r="G60" s="5">
        <v>-1.2113010972002378E-2</v>
      </c>
      <c r="H60" s="5">
        <v>-1.1537438754939473</v>
      </c>
      <c r="I60" s="5">
        <v>-6.5663184891717422E-2</v>
      </c>
      <c r="J60" s="5">
        <v>-0.15096668802581573</v>
      </c>
      <c r="K60" s="5">
        <v>-3.6390305476019E-2</v>
      </c>
      <c r="L60" s="5">
        <v>-0.30163248419395056</v>
      </c>
      <c r="M60" s="5">
        <v>-6.2529643284736716E-2</v>
      </c>
      <c r="N60" s="5">
        <v>-3.0624967489652239</v>
      </c>
      <c r="O60" s="5">
        <v>-7.5347097645113728E-2</v>
      </c>
      <c r="P60" s="5">
        <v>-0.9438071746483192</v>
      </c>
      <c r="Q60" s="5">
        <v>-5.902230613708883E-2</v>
      </c>
      <c r="R60" s="5">
        <v>-0.40637664861142575</v>
      </c>
      <c r="S60" s="5">
        <v>-0.14430462287194207</v>
      </c>
      <c r="T60" s="5">
        <v>-0.34725461536338798</v>
      </c>
      <c r="U60" s="5">
        <v>3.7938444382530974E-2</v>
      </c>
      <c r="V60" s="5">
        <v>-7.0833338750865102E-2</v>
      </c>
      <c r="W60" s="5">
        <v>-5.5359051282975615E-2</v>
      </c>
      <c r="X60" s="5">
        <v>0.14730707936635262</v>
      </c>
      <c r="Y60" s="5">
        <v>2.8478773213777946E-2</v>
      </c>
      <c r="Z60" s="5">
        <v>0.14394838365698895</v>
      </c>
      <c r="AA60" s="5">
        <v>9.4452557067505882E-2</v>
      </c>
      <c r="AB60" s="5">
        <v>7.076446004300041E-2</v>
      </c>
      <c r="AC60" s="5">
        <v>-5.0466177097102737E-2</v>
      </c>
      <c r="AD60" s="5">
        <v>0.81204803376310841</v>
      </c>
      <c r="AE60" s="5">
        <v>3.2186297759308959E-2</v>
      </c>
      <c r="AF60" s="5">
        <v>6.4785880846291874E-2</v>
      </c>
      <c r="AG60" s="5">
        <v>1.1952591561458446E-2</v>
      </c>
      <c r="AH60" s="5">
        <v>6.0586823764149568E-2</v>
      </c>
      <c r="AI60" s="5">
        <v>1.1048497298017573E-2</v>
      </c>
      <c r="AJ60" s="5">
        <v>3.4416273018772509E-2</v>
      </c>
      <c r="AK60" s="5">
        <v>0.11615612158627089</v>
      </c>
      <c r="AL60" s="5">
        <v>5.229792012658261E-2</v>
      </c>
      <c r="AM60" s="5">
        <v>2.6247037598931726E-3</v>
      </c>
      <c r="AN60" s="5">
        <v>1.8502923181936581E-2</v>
      </c>
      <c r="AO60" s="5">
        <v>1.3049514475225847E-3</v>
      </c>
      <c r="AP60" s="5">
        <v>3.795853193897527E-3</v>
      </c>
      <c r="AQ60" s="5">
        <v>8.8769998506778064E-4</v>
      </c>
      <c r="AR60" s="5">
        <v>5.4100166175674166E-3</v>
      </c>
      <c r="AS60" s="5"/>
      <c r="AT60" s="5"/>
      <c r="AU60" s="5"/>
      <c r="AV60" s="5"/>
      <c r="AW60" s="5"/>
      <c r="AX60" s="5"/>
      <c r="AY60" s="5"/>
      <c r="AZ60" s="5"/>
      <c r="BA60" s="5"/>
      <c r="BB60" s="5"/>
    </row>
    <row r="61" spans="1:54" x14ac:dyDescent="0.25">
      <c r="A61" s="5">
        <v>16440</v>
      </c>
      <c r="B61" s="5"/>
      <c r="C61" s="5">
        <v>-2.7356624816115782</v>
      </c>
      <c r="D61" s="5">
        <v>-0.11314569099228081</v>
      </c>
      <c r="E61" s="5">
        <v>-2.5609000989608173E-2</v>
      </c>
      <c r="F61" s="5">
        <v>-0.13845637829210172</v>
      </c>
      <c r="G61" s="5">
        <v>-1.1959194246682398E-2</v>
      </c>
      <c r="H61" s="5">
        <v>-1.1412700105244187</v>
      </c>
      <c r="I61" s="5">
        <v>-6.5077760492354739E-2</v>
      </c>
      <c r="J61" s="5">
        <v>-0.14990838591691599</v>
      </c>
      <c r="K61" s="5">
        <v>-3.6204882991639528E-2</v>
      </c>
      <c r="L61" s="5">
        <v>-0.30067596981171452</v>
      </c>
      <c r="M61" s="5">
        <v>-6.245227374309692E-2</v>
      </c>
      <c r="N61" s="5">
        <v>-3.0646591573410413</v>
      </c>
      <c r="O61" s="5">
        <v>-7.5547461345162617E-2</v>
      </c>
      <c r="P61" s="5">
        <v>-0.94816954599468006</v>
      </c>
      <c r="Q61" s="5">
        <v>-5.9411549102748748E-2</v>
      </c>
      <c r="R61" s="5">
        <v>-0.40986235394800852</v>
      </c>
      <c r="S61" s="5">
        <v>-0.14582995402002488</v>
      </c>
      <c r="T61" s="5">
        <v>-0.35162064972038909</v>
      </c>
      <c r="U61" s="5">
        <v>3.8491813539344749E-2</v>
      </c>
      <c r="V61" s="5">
        <v>-7.200982411052731E-2</v>
      </c>
      <c r="W61" s="5">
        <v>-5.6391097916697649E-2</v>
      </c>
      <c r="X61" s="5">
        <v>0.15035438981502208</v>
      </c>
      <c r="Y61" s="5">
        <v>2.9126417985992952E-2</v>
      </c>
      <c r="Z61" s="5">
        <v>0.14751923178035486</v>
      </c>
      <c r="AA61" s="5">
        <v>9.699165665780532E-2</v>
      </c>
      <c r="AB61" s="5">
        <v>7.2814427527990888E-2</v>
      </c>
      <c r="AC61" s="5">
        <v>-5.2033977951607358E-2</v>
      </c>
      <c r="AD61" s="5">
        <v>0.83898757913579802</v>
      </c>
      <c r="AE61" s="5">
        <v>3.3322291394475095E-2</v>
      </c>
      <c r="AF61" s="5">
        <v>6.721049131529748E-2</v>
      </c>
      <c r="AG61" s="5">
        <v>1.2425518401637945E-2</v>
      </c>
      <c r="AH61" s="5">
        <v>6.3114514127893345E-2</v>
      </c>
      <c r="AI61" s="5">
        <v>1.1533358595521554E-2</v>
      </c>
      <c r="AJ61" s="5">
        <v>3.6001522361309921E-2</v>
      </c>
      <c r="AK61" s="5">
        <v>0.12176052651872855</v>
      </c>
      <c r="AL61" s="5">
        <v>5.4936271403836077E-2</v>
      </c>
      <c r="AM61" s="5">
        <v>2.762920466639143E-3</v>
      </c>
      <c r="AN61" s="5">
        <v>1.9518424673653292E-2</v>
      </c>
      <c r="AO61" s="5">
        <v>1.3794886033586652E-3</v>
      </c>
      <c r="AP61" s="5">
        <v>4.0211989126063613E-3</v>
      </c>
      <c r="AQ61" s="5">
        <v>9.4240548730976166E-4</v>
      </c>
      <c r="AR61" s="5">
        <v>5.7557075239670239E-3</v>
      </c>
      <c r="AS61" s="5"/>
      <c r="AT61" s="5"/>
      <c r="AU61" s="5"/>
      <c r="AV61" s="5"/>
      <c r="AW61" s="5"/>
      <c r="AX61" s="5"/>
      <c r="AY61" s="5"/>
      <c r="AZ61" s="5"/>
      <c r="BA61" s="5"/>
      <c r="BB61" s="5"/>
    </row>
    <row r="62" spans="1:54" x14ac:dyDescent="0.25">
      <c r="A62" s="5">
        <v>16430</v>
      </c>
      <c r="B62" s="5"/>
      <c r="C62" s="5">
        <v>-2.7048376868450954</v>
      </c>
      <c r="D62" s="5">
        <v>-0.1110299753911012</v>
      </c>
      <c r="E62" s="5">
        <v>-2.5177767666875822E-2</v>
      </c>
      <c r="F62" s="5">
        <v>-0.13638366022175621</v>
      </c>
      <c r="G62" s="5">
        <v>-1.1802622805870747E-2</v>
      </c>
      <c r="H62" s="5">
        <v>-1.1284821793074213</v>
      </c>
      <c r="I62" s="5">
        <v>-6.4471988304576316E-2</v>
      </c>
      <c r="J62" s="5">
        <v>-0.14879866866578867</v>
      </c>
      <c r="K62" s="5">
        <v>-3.6006210907213336E-2</v>
      </c>
      <c r="L62" s="5">
        <v>-0.2996047306114088</v>
      </c>
      <c r="M62" s="5">
        <v>-6.2350566929069387E-2</v>
      </c>
      <c r="N62" s="5">
        <v>-3.0656254087852721</v>
      </c>
      <c r="O62" s="5">
        <v>-7.5718865745183703E-2</v>
      </c>
      <c r="P62" s="5">
        <v>-0.95218234407087454</v>
      </c>
      <c r="Q62" s="5">
        <v>-5.9780217527926893E-2</v>
      </c>
      <c r="R62" s="5">
        <v>-0.41321849180816245</v>
      </c>
      <c r="S62" s="5">
        <v>-0.14731473463501502</v>
      </c>
      <c r="T62" s="5">
        <v>-0.35590508652900704</v>
      </c>
      <c r="U62" s="5">
        <v>3.9038329883579297E-2</v>
      </c>
      <c r="V62" s="5">
        <v>-7.317796296774097E-2</v>
      </c>
      <c r="W62" s="5">
        <v>-5.7420572523885313E-2</v>
      </c>
      <c r="X62" s="5">
        <v>0.15340665221636912</v>
      </c>
      <c r="Y62" s="5">
        <v>2.9777552290503967E-2</v>
      </c>
      <c r="Z62" s="5">
        <v>0.15112180852197044</v>
      </c>
      <c r="AA62" s="5">
        <v>9.9561680930648891E-2</v>
      </c>
      <c r="AB62" s="5">
        <v>7.4895789566793186E-2</v>
      </c>
      <c r="AC62" s="5">
        <v>-5.3630507891702962E-2</v>
      </c>
      <c r="AD62" s="5">
        <v>0.86649915473617134</v>
      </c>
      <c r="AE62" s="5">
        <v>3.4485619529525065E-2</v>
      </c>
      <c r="AF62" s="5">
        <v>6.9700141062782398E-2</v>
      </c>
      <c r="AG62" s="5">
        <v>1.2912412280201294E-2</v>
      </c>
      <c r="AH62" s="5">
        <v>6.5723589971712543E-2</v>
      </c>
      <c r="AI62" s="5">
        <v>1.2035105505723929E-2</v>
      </c>
      <c r="AJ62" s="5">
        <v>3.7646098009631583E-2</v>
      </c>
      <c r="AK62" s="5">
        <v>0.12758909577804664</v>
      </c>
      <c r="AL62" s="5">
        <v>5.7686889705300039E-2</v>
      </c>
      <c r="AM62" s="5">
        <v>2.9073693699283891E-3</v>
      </c>
      <c r="AN62" s="5">
        <v>2.0582279655718873E-2</v>
      </c>
      <c r="AO62" s="5">
        <v>1.457762366575397E-3</v>
      </c>
      <c r="AP62" s="5">
        <v>4.2584065438071202E-3</v>
      </c>
      <c r="AQ62" s="5">
        <v>1.0001275210166846E-3</v>
      </c>
      <c r="AR62" s="5">
        <v>6.1213241596584245E-3</v>
      </c>
      <c r="AS62" s="5"/>
      <c r="AT62" s="5"/>
      <c r="AU62" s="5"/>
      <c r="AV62" s="5"/>
      <c r="AW62" s="5"/>
      <c r="AX62" s="5"/>
      <c r="AY62" s="5"/>
      <c r="AZ62" s="5"/>
      <c r="BA62" s="5"/>
      <c r="BB62" s="5"/>
    </row>
    <row r="63" spans="1:54" x14ac:dyDescent="0.25">
      <c r="A63" s="5">
        <v>16420</v>
      </c>
      <c r="B63" s="5"/>
      <c r="C63" s="5">
        <v>-2.672125711232991</v>
      </c>
      <c r="D63" s="5">
        <v>-0.10890992172296639</v>
      </c>
      <c r="E63" s="5">
        <v>-2.4743850610473326E-2</v>
      </c>
      <c r="F63" s="5">
        <v>-0.13428815185340598</v>
      </c>
      <c r="G63" s="5">
        <v>-1.1643448330161461E-2</v>
      </c>
      <c r="H63" s="5">
        <v>-1.115393205259958</v>
      </c>
      <c r="I63" s="5">
        <v>-6.3846489733280748E-2</v>
      </c>
      <c r="J63" s="5">
        <v>-0.14763868460965385</v>
      </c>
      <c r="K63" s="5">
        <v>-3.579449237593571E-2</v>
      </c>
      <c r="L63" s="5">
        <v>-0.29841980172946286</v>
      </c>
      <c r="M63" s="5">
        <v>-6.2224597588158757E-2</v>
      </c>
      <c r="N63" s="5">
        <v>-3.0653921833644739</v>
      </c>
      <c r="O63" s="5">
        <v>-7.5861057482069824E-2</v>
      </c>
      <c r="P63" s="5">
        <v>-0.95584028818983702</v>
      </c>
      <c r="Q63" s="5">
        <v>-6.012785487926002E-2</v>
      </c>
      <c r="R63" s="5">
        <v>-0.41644110645620358</v>
      </c>
      <c r="S63" s="5">
        <v>-0.14875729895336243</v>
      </c>
      <c r="T63" s="5">
        <v>-0.36010337268421971</v>
      </c>
      <c r="U63" s="5">
        <v>3.9577447603182964E-2</v>
      </c>
      <c r="V63" s="5">
        <v>-7.4336670536568686E-2</v>
      </c>
      <c r="W63" s="5">
        <v>-5.8446598232863488E-2</v>
      </c>
      <c r="X63" s="5">
        <v>0.15646152366771388</v>
      </c>
      <c r="Y63" s="5">
        <v>3.0431736093437679E-2</v>
      </c>
      <c r="Z63" s="5">
        <v>0.15475403838203033</v>
      </c>
      <c r="AA63" s="5">
        <v>0.1021614262056145</v>
      </c>
      <c r="AB63" s="5">
        <v>7.700781280398486E-2</v>
      </c>
      <c r="AC63" s="5">
        <v>-5.525540300237456E-2</v>
      </c>
      <c r="AD63" s="5">
        <v>0.89458014654255769</v>
      </c>
      <c r="AE63" s="5">
        <v>3.5676336321552871E-2</v>
      </c>
      <c r="AF63" s="5">
        <v>7.2255320246712856E-2</v>
      </c>
      <c r="AG63" s="5">
        <v>1.3413446563756943E-2</v>
      </c>
      <c r="AH63" s="5">
        <v>6.8415419032070227E-2</v>
      </c>
      <c r="AI63" s="5">
        <v>1.25540899781628E-2</v>
      </c>
      <c r="AJ63" s="5">
        <v>3.9351460090524287E-2</v>
      </c>
      <c r="AK63" s="5">
        <v>0.13364814467220165</v>
      </c>
      <c r="AL63" s="5">
        <v>6.0553319318551027E-2</v>
      </c>
      <c r="AM63" s="5">
        <v>3.05826758247673E-3</v>
      </c>
      <c r="AN63" s="5">
        <v>2.1696325518666383E-2</v>
      </c>
      <c r="AO63" s="5">
        <v>1.5399262190812107E-3</v>
      </c>
      <c r="AP63" s="5">
        <v>4.5079989705298961E-3</v>
      </c>
      <c r="AQ63" s="5">
        <v>1.0610079485408467E-3</v>
      </c>
      <c r="AR63" s="5">
        <v>6.5078613673595631E-3</v>
      </c>
      <c r="AS63" s="5"/>
      <c r="AT63" s="5"/>
      <c r="AU63" s="5"/>
      <c r="AV63" s="5"/>
      <c r="AW63" s="5"/>
      <c r="AX63" s="5"/>
      <c r="AY63" s="5"/>
      <c r="AZ63" s="5"/>
      <c r="BA63" s="5"/>
      <c r="BB63" s="5"/>
    </row>
    <row r="64" spans="1:54" x14ac:dyDescent="0.25">
      <c r="A64" s="5">
        <v>16410</v>
      </c>
      <c r="B64" s="5"/>
      <c r="C64" s="5">
        <v>-2.6375235861150319</v>
      </c>
      <c r="D64" s="5">
        <v>-0.10678722703147077</v>
      </c>
      <c r="E64" s="5">
        <v>-2.4307624036585259E-2</v>
      </c>
      <c r="F64" s="5">
        <v>-0.13217177337641364</v>
      </c>
      <c r="G64" s="5">
        <v>-1.1481823904941188E-2</v>
      </c>
      <c r="H64" s="5">
        <v>-1.1020161494530294</v>
      </c>
      <c r="I64" s="5">
        <v>-6.3201904889174723E-2</v>
      </c>
      <c r="J64" s="5">
        <v>-0.14642963504542142</v>
      </c>
      <c r="K64" s="5">
        <v>-3.5569945187091875E-2</v>
      </c>
      <c r="L64" s="5">
        <v>-0.2971223503460817</v>
      </c>
      <c r="M64" s="5">
        <v>-6.2074469011058474E-2</v>
      </c>
      <c r="N64" s="5">
        <v>-3.0639575629769129</v>
      </c>
      <c r="O64" s="5">
        <v>-7.597381642927116E-2</v>
      </c>
      <c r="P64" s="5">
        <v>-0.95913848142523561</v>
      </c>
      <c r="Q64" s="5">
        <v>-6.0454025551703414E-2</v>
      </c>
      <c r="R64" s="5">
        <v>-0.4195263582856712</v>
      </c>
      <c r="S64" s="5">
        <v>-0.15015601025932027</v>
      </c>
      <c r="T64" s="5">
        <v>-0.36421099075052543</v>
      </c>
      <c r="U64" s="5">
        <v>4.0108620583786773E-2</v>
      </c>
      <c r="V64" s="5">
        <v>-7.5484852942291819E-2</v>
      </c>
      <c r="W64" s="5">
        <v>-5.9468284034715171E-2</v>
      </c>
      <c r="X64" s="5">
        <v>0.1595166044488579</v>
      </c>
      <c r="Y64" s="5">
        <v>3.1088514684678731E-2</v>
      </c>
      <c r="Z64" s="5">
        <v>0.15841375377152705</v>
      </c>
      <c r="AA64" s="5">
        <v>0.10478961760491863</v>
      </c>
      <c r="AB64" s="5">
        <v>7.914970360868584E-2</v>
      </c>
      <c r="AC64" s="5">
        <v>-5.6908252569283987E-2</v>
      </c>
      <c r="AD64" s="5">
        <v>0.92322715003467715</v>
      </c>
      <c r="AE64" s="5">
        <v>3.6894464306916598E-2</v>
      </c>
      <c r="AF64" s="5">
        <v>7.4876457750766484E-2</v>
      </c>
      <c r="AG64" s="5">
        <v>1.3928784406981818E-2</v>
      </c>
      <c r="AH64" s="5">
        <v>7.1191326746335562E-2</v>
      </c>
      <c r="AI64" s="5">
        <v>1.3090658810004444E-2</v>
      </c>
      <c r="AJ64" s="5">
        <v>4.1119063663139846E-2</v>
      </c>
      <c r="AK64" s="5">
        <v>0.1399440200700813</v>
      </c>
      <c r="AL64" s="5">
        <v>6.3539146581104891E-2</v>
      </c>
      <c r="AM64" s="5">
        <v>3.2158360602425272E-3</v>
      </c>
      <c r="AN64" s="5">
        <v>2.286244161517164E-2</v>
      </c>
      <c r="AO64" s="5">
        <v>1.6261378596767137E-3</v>
      </c>
      <c r="AP64" s="5">
        <v>4.7705156740183788E-3</v>
      </c>
      <c r="AQ64" s="5">
        <v>1.1251937014649751E-3</v>
      </c>
      <c r="AR64" s="5">
        <v>6.9163532930968151E-3</v>
      </c>
      <c r="AS64" s="5"/>
      <c r="AT64" s="5"/>
      <c r="AU64" s="5"/>
      <c r="AV64" s="5"/>
      <c r="AW64" s="5"/>
      <c r="AX64" s="5"/>
      <c r="AY64" s="5"/>
      <c r="AZ64" s="5"/>
      <c r="BA64" s="5"/>
      <c r="BB64" s="5"/>
    </row>
    <row r="65" spans="1:54" x14ac:dyDescent="0.25">
      <c r="A65" s="5">
        <v>16400</v>
      </c>
      <c r="B65" s="5"/>
      <c r="C65" s="5">
        <v>-2.6010301034102632</v>
      </c>
      <c r="D65" s="5">
        <v>-0.10466356321646375</v>
      </c>
      <c r="E65" s="5">
        <v>-2.3869459305930107E-2</v>
      </c>
      <c r="F65" s="5">
        <v>-0.13003644437444242</v>
      </c>
      <c r="G65" s="5">
        <v>-1.1317903770184186E-2</v>
      </c>
      <c r="H65" s="5">
        <v>-1.0883642885015834</v>
      </c>
      <c r="I65" s="5">
        <v>-6.2538891482007697E-2</v>
      </c>
      <c r="J65" s="5">
        <v>-0.14517277214081015</v>
      </c>
      <c r="K65" s="5">
        <v>-3.5332801393681876E-2</v>
      </c>
      <c r="L65" s="5">
        <v>-0.29571367381998459</v>
      </c>
      <c r="M65" s="5">
        <v>-6.1900312918366097E-2</v>
      </c>
      <c r="N65" s="5">
        <v>-3.0613210393869332</v>
      </c>
      <c r="O65" s="5">
        <v>-7.6056956227651212E-2</v>
      </c>
      <c r="P65" s="5">
        <v>-0.96207242122521242</v>
      </c>
      <c r="Q65" s="5">
        <v>-6.0758315756597327E-2</v>
      </c>
      <c r="R65" s="5">
        <v>-0.42247053124466644</v>
      </c>
      <c r="S65" s="5">
        <v>-0.15150926387986965</v>
      </c>
      <c r="T65" s="5">
        <v>-0.36822346671777073</v>
      </c>
      <c r="U65" s="5">
        <v>4.0631303276384471E-2</v>
      </c>
      <c r="V65" s="5">
        <v>-7.6621408796735832E-2</v>
      </c>
      <c r="W65" s="5">
        <v>-6.0484725909549196E-2</v>
      </c>
      <c r="X65" s="5">
        <v>0.1625694405438983</v>
      </c>
      <c r="Y65" s="5">
        <v>3.1747419034843967E-2</v>
      </c>
      <c r="Z65" s="5">
        <v>0.16209869596300897</v>
      </c>
      <c r="AA65" s="5">
        <v>0.1074449089961701</v>
      </c>
      <c r="AB65" s="5">
        <v>8.1320607439384865E-2</v>
      </c>
      <c r="AC65" s="5">
        <v>-5.85885981543421E-2</v>
      </c>
      <c r="AD65" s="5">
        <v>0.95243594715458302</v>
      </c>
      <c r="AE65" s="5">
        <v>3.8139993152574228E-2</v>
      </c>
      <c r="AF65" s="5">
        <v>7.7563917999864548E-2</v>
      </c>
      <c r="AG65" s="5">
        <v>1.445857804845534E-2</v>
      </c>
      <c r="AH65" s="5">
        <v>7.4052592167611647E-2</v>
      </c>
      <c r="AI65" s="5">
        <v>1.364515282928495E-2</v>
      </c>
      <c r="AJ65" s="5">
        <v>4.2950356051635517E-2</v>
      </c>
      <c r="AK65" s="5">
        <v>0.14648309144464694</v>
      </c>
      <c r="AL65" s="5">
        <v>6.6647996139255483E-2</v>
      </c>
      <c r="AM65" s="5">
        <v>3.3802994465386696E-3</v>
      </c>
      <c r="AN65" s="5">
        <v>2.4082548536461367E-2</v>
      </c>
      <c r="AO65" s="5">
        <v>1.7165591924426103E-3</v>
      </c>
      <c r="AP65" s="5">
        <v>5.0465128598789046E-3</v>
      </c>
      <c r="AQ65" s="5">
        <v>1.1928368600770552E-3</v>
      </c>
      <c r="AR65" s="5">
        <v>7.3478742652534467E-3</v>
      </c>
      <c r="AS65" s="5"/>
      <c r="AT65" s="5"/>
      <c r="AU65" s="5"/>
      <c r="AV65" s="5"/>
      <c r="AW65" s="5"/>
      <c r="AX65" s="5"/>
      <c r="AY65" s="5"/>
      <c r="AZ65" s="5"/>
      <c r="BA65" s="5"/>
      <c r="BB65" s="5"/>
    </row>
    <row r="66" spans="1:54" x14ac:dyDescent="0.25">
      <c r="A66" s="5">
        <v>16390</v>
      </c>
      <c r="B66" s="5"/>
      <c r="C66" s="5">
        <v>-2.5626458387339714</v>
      </c>
      <c r="D66" s="5">
        <v>-0.10254057486986845</v>
      </c>
      <c r="E66" s="5">
        <v>-2.3429724392928571E-2</v>
      </c>
      <c r="F66" s="5">
        <v>-0.12788408087456027</v>
      </c>
      <c r="G66" s="5">
        <v>-1.115184307031152E-2</v>
      </c>
      <c r="H66" s="5">
        <v>-1.07445109219791</v>
      </c>
      <c r="I66" s="5">
        <v>-6.1858123685582765E-2</v>
      </c>
      <c r="J66" s="5">
        <v>-0.14386939675367988</v>
      </c>
      <c r="K66" s="5">
        <v>-3.508330691278734E-2</v>
      </c>
      <c r="L66" s="5">
        <v>-0.29419519756778417</v>
      </c>
      <c r="M66" s="5">
        <v>-6.170228928928706E-2</v>
      </c>
      <c r="N66" s="5">
        <v>-3.0574835195227719</v>
      </c>
      <c r="O66" s="5">
        <v>-7.611032475313248E-2</v>
      </c>
      <c r="P66" s="5">
        <v>-0.96463800933456201</v>
      </c>
      <c r="Q66" s="5">
        <v>-6.1040334375609948E-2</v>
      </c>
      <c r="R66" s="5">
        <v>-0.42527004010661151</v>
      </c>
      <c r="S66" s="5">
        <v>-0.15281549015846252</v>
      </c>
      <c r="T66" s="5">
        <v>-0.37213637779622244</v>
      </c>
      <c r="U66" s="5">
        <v>4.1144951579725239E-2</v>
      </c>
      <c r="V66" s="5">
        <v>-7.7745230820624039E-2</v>
      </c>
      <c r="W66" s="5">
        <v>-6.1495008004085604E-2</v>
      </c>
      <c r="X66" s="5">
        <v>0.16561752633401461</v>
      </c>
      <c r="Y66" s="5">
        <v>3.2407966190640437E-2</v>
      </c>
      <c r="Z66" s="5">
        <v>0.16580651625311221</v>
      </c>
      <c r="AA66" s="5">
        <v>0.11012588307813091</v>
      </c>
      <c r="AB66" s="5">
        <v>8.3519608312042443E-2</v>
      </c>
      <c r="AC66" s="5">
        <v>-6.0295932736532588E-2</v>
      </c>
      <c r="AD66" s="5">
        <v>0.98220148408182095</v>
      </c>
      <c r="AE66" s="5">
        <v>3.9412878426097461E-2</v>
      </c>
      <c r="AF66" s="5">
        <v>8.0317997777101219E-2</v>
      </c>
      <c r="AG66" s="5">
        <v>1.5002968098475376E-2</v>
      </c>
      <c r="AH66" s="5">
        <v>7.700044378949758E-2</v>
      </c>
      <c r="AI66" s="5">
        <v>1.4217906051565343E-2</v>
      </c>
      <c r="AJ66" s="5">
        <v>4.4846774060782593E-2</v>
      </c>
      <c r="AK66" s="5">
        <v>0.15327174140224994</v>
      </c>
      <c r="AL66" s="5">
        <v>6.9883526923605652E-2</v>
      </c>
      <c r="AM66" s="5">
        <v>3.5518858995991303E-3</v>
      </c>
      <c r="AN66" s="5">
        <v>2.5358607259496551E-2</v>
      </c>
      <c r="AO66" s="5">
        <v>1.8113563055540982E-3</v>
      </c>
      <c r="AP66" s="5">
        <v>5.3365635568623131E-3</v>
      </c>
      <c r="AQ66" s="5">
        <v>1.2640947271426934E-3</v>
      </c>
      <c r="AR66" s="5">
        <v>7.803539647855821E-3</v>
      </c>
      <c r="AS66" s="5"/>
      <c r="AT66" s="5"/>
      <c r="AU66" s="5"/>
      <c r="AV66" s="5"/>
      <c r="AW66" s="5"/>
      <c r="AX66" s="5"/>
      <c r="AY66" s="5"/>
      <c r="AZ66" s="5"/>
      <c r="BA66" s="5"/>
      <c r="BB66" s="5"/>
    </row>
    <row r="67" spans="1:54" x14ac:dyDescent="0.25">
      <c r="A67" s="5">
        <v>16380</v>
      </c>
      <c r="B67" s="5"/>
      <c r="C67" s="5">
        <v>-2.5223731722810485</v>
      </c>
      <c r="D67" s="5">
        <v>-0.10041987719681664</v>
      </c>
      <c r="E67" s="5">
        <v>-2.2988783368464959E-2</v>
      </c>
      <c r="F67" s="5">
        <v>-0.12571659243700248</v>
      </c>
      <c r="G67" s="5">
        <v>-1.0983797604694864E-2</v>
      </c>
      <c r="H67" s="5">
        <v>-1.0602902009422017</v>
      </c>
      <c r="I67" s="5">
        <v>-6.1160290977322583E-2</v>
      </c>
      <c r="J67" s="5">
        <v>-0.14252085616492616</v>
      </c>
      <c r="K67" s="5">
        <v>-3.4821721099637978E-2</v>
      </c>
      <c r="L67" s="5">
        <v>-0.29256847269269992</v>
      </c>
      <c r="M67" s="5">
        <v>-6.1480586134557334E-2</v>
      </c>
      <c r="N67" s="5">
        <v>-3.0524473280115343</v>
      </c>
      <c r="O67" s="5">
        <v>-7.6133804519583542E-2</v>
      </c>
      <c r="P67" s="5">
        <v>-0.96683156099557288</v>
      </c>
      <c r="Q67" s="5">
        <v>-6.1299713778149557E-2</v>
      </c>
      <c r="R67" s="5">
        <v>-0.42792143756708467</v>
      </c>
      <c r="S67" s="5">
        <v>-0.15407315740014965</v>
      </c>
      <c r="T67" s="5">
        <v>-0.37594536023289121</v>
      </c>
      <c r="U67" s="5">
        <v>4.1649023735574393E-2</v>
      </c>
      <c r="V67" s="5">
        <v>-7.8855207510053066E-2</v>
      </c>
      <c r="W67" s="5">
        <v>-6.2498203858901771E-2</v>
      </c>
      <c r="X67" s="5">
        <v>0.16865830745899296</v>
      </c>
      <c r="Y67" s="5">
        <v>3.30696597086916E-2</v>
      </c>
      <c r="Z67" s="5">
        <v>0.16953477734028011</v>
      </c>
      <c r="AA67" s="5">
        <v>0.11283105161374743</v>
      </c>
      <c r="AB67" s="5">
        <v>8.5745728376228306E-2</v>
      </c>
      <c r="AC67" s="5">
        <v>-6.2029699922423298E-2</v>
      </c>
      <c r="AD67" s="5">
        <v>1.0125178499084779</v>
      </c>
      <c r="AE67" s="5">
        <v>4.0713040388136439E-2</v>
      </c>
      <c r="AF67" s="5">
        <v>8.3138923049998939E-2</v>
      </c>
      <c r="AG67" s="5">
        <v>1.5562082820270707E-2</v>
      </c>
      <c r="AH67" s="5">
        <v>8.0036055286980198E-2</v>
      </c>
      <c r="AI67" s="5">
        <v>1.4809244810807138E-2</v>
      </c>
      <c r="AJ67" s="5">
        <v>4.6809741075589772E-2</v>
      </c>
      <c r="AK67" s="5">
        <v>0.16031635569470676</v>
      </c>
      <c r="AL67" s="5">
        <v>7.3249427835793107E-2</v>
      </c>
      <c r="AM67" s="5">
        <v>3.730826903087498E-3</v>
      </c>
      <c r="AN67" s="5">
        <v>2.6692618159389076E-2</v>
      </c>
      <c r="AO67" s="5">
        <v>1.9106994399842102E-3</v>
      </c>
      <c r="AP67" s="5">
        <v>5.6412576862744273E-3</v>
      </c>
      <c r="AQ67" s="5">
        <v>1.3391298954088862E-3</v>
      </c>
      <c r="AR67" s="5">
        <v>8.2845066641517532E-3</v>
      </c>
      <c r="AS67" s="5"/>
      <c r="AT67" s="5"/>
      <c r="AU67" s="5"/>
      <c r="AV67" s="5"/>
      <c r="AW67" s="5"/>
      <c r="AX67" s="5"/>
      <c r="AY67" s="5"/>
      <c r="AZ67" s="5"/>
      <c r="BA67" s="5"/>
      <c r="BB67" s="5"/>
    </row>
    <row r="68" spans="1:54" x14ac:dyDescent="0.25">
      <c r="A68" s="5">
        <v>16370</v>
      </c>
      <c r="B68" s="5"/>
      <c r="C68" s="5">
        <v>-2.4802163074206298</v>
      </c>
      <c r="D68" s="5">
        <v>-9.8303054025652536E-2</v>
      </c>
      <c r="E68" s="5">
        <v>-2.2546995897265325E-2</v>
      </c>
      <c r="F68" s="5">
        <v>-0.12353587929190524</v>
      </c>
      <c r="G68" s="5">
        <v>-1.0813923579378822E-2</v>
      </c>
      <c r="H68" s="5">
        <v>-1.0458954030242344</v>
      </c>
      <c r="I68" s="5">
        <v>-6.0446096955227679E-2</v>
      </c>
      <c r="J68" s="5">
        <v>-0.14112854173051126</v>
      </c>
      <c r="K68" s="5">
        <v>-3.4548316296409101E-2</v>
      </c>
      <c r="L68" s="5">
        <v>-0.29083517336800407</v>
      </c>
      <c r="M68" s="5">
        <v>-6.1235419213972096E-2</v>
      </c>
      <c r="N68" s="5">
        <v>-3.0462162069325478</v>
      </c>
      <c r="O68" s="5">
        <v>-7.6127313015565329E-2</v>
      </c>
      <c r="P68" s="5">
        <v>-0.96864981339951073</v>
      </c>
      <c r="Q68" s="5">
        <v>-6.1536110599915136E-2</v>
      </c>
      <c r="R68" s="5">
        <v>-0.43042142114760751</v>
      </c>
      <c r="S68" s="5">
        <v>-0.15528077478062666</v>
      </c>
      <c r="T68" s="5">
        <v>-0.3796461171306858</v>
      </c>
      <c r="U68" s="5">
        <v>4.2142981234930973E-2</v>
      </c>
      <c r="V68" s="5">
        <v>-7.9950224843969478E-2</v>
      </c>
      <c r="W68" s="5">
        <v>-6.349337768349228E-2</v>
      </c>
      <c r="X68" s="5">
        <v>0.17168918384471829</v>
      </c>
      <c r="Y68" s="5">
        <v>3.3731990127809107E-2</v>
      </c>
      <c r="Z68" s="5">
        <v>0.17328095492048803</v>
      </c>
      <c r="AA68" s="5">
        <v>0.11555885581445005</v>
      </c>
      <c r="AB68" s="5">
        <v>8.7997927603905637E-2</v>
      </c>
      <c r="AC68" s="5">
        <v>-6.3789293230761671E-2</v>
      </c>
      <c r="AD68" s="5">
        <v>1.0433782562998788</v>
      </c>
      <c r="AE68" s="5">
        <v>4.2040362811207446E-2</v>
      </c>
      <c r="AF68" s="5">
        <v>8.6026845814331385E-2</v>
      </c>
      <c r="AG68" s="5">
        <v>1.6136037406100735E-2</v>
      </c>
      <c r="AH68" s="5">
        <v>8.3160541180224465E-2</v>
      </c>
      <c r="AI68" s="5">
        <v>1.5419486865401974E-2</v>
      </c>
      <c r="AJ68" s="5">
        <v>4.8840664046344399E-2</v>
      </c>
      <c r="AK68" s="5">
        <v>0.16762331271199002</v>
      </c>
      <c r="AL68" s="5">
        <v>7.6749413141455197E-2</v>
      </c>
      <c r="AM68" s="5">
        <v>3.9173570590522828E-3</v>
      </c>
      <c r="AN68" s="5">
        <v>2.8086619881572156E-2</v>
      </c>
      <c r="AO68" s="5">
        <v>2.0147629475540949E-3</v>
      </c>
      <c r="AP68" s="5">
        <v>5.9612020999679485E-3</v>
      </c>
      <c r="AQ68" s="5">
        <v>1.4181103082536567E-3</v>
      </c>
      <c r="AR68" s="5">
        <v>8.7919751863466278E-3</v>
      </c>
      <c r="AS68" s="5"/>
      <c r="AT68" s="5"/>
      <c r="AU68" s="5"/>
      <c r="AV68" s="5"/>
      <c r="AW68" s="5"/>
      <c r="AX68" s="5"/>
      <c r="AY68" s="5"/>
      <c r="AZ68" s="5"/>
      <c r="BA68" s="5"/>
      <c r="BB68" s="5"/>
    </row>
    <row r="69" spans="1:54" x14ac:dyDescent="0.25">
      <c r="A69" s="5">
        <v>16360</v>
      </c>
      <c r="B69" s="5"/>
      <c r="C69" s="5">
        <v>-2.4361812869503909</v>
      </c>
      <c r="D69" s="5">
        <v>-9.6191655910074753E-2</v>
      </c>
      <c r="E69" s="5">
        <v>-2.2104716750864426E-2</v>
      </c>
      <c r="F69" s="5">
        <v>-0.12134382952912075</v>
      </c>
      <c r="G69" s="5">
        <v>-1.0642377360587166E-2</v>
      </c>
      <c r="H69" s="5">
        <v>-1.0312806118102062</v>
      </c>
      <c r="I69" s="5">
        <v>-5.9716258135113019E-2</v>
      </c>
      <c r="J69" s="5">
        <v>-0.13969388645841913</v>
      </c>
      <c r="K69" s="5">
        <v>-3.4263377356850075E-2</v>
      </c>
      <c r="L69" s="5">
        <v>-0.28899709398127016</v>
      </c>
      <c r="M69" s="5">
        <v>-6.0967031699058913E-2</v>
      </c>
      <c r="N69" s="5">
        <v>-3.0387953127778853</v>
      </c>
      <c r="O69" s="5">
        <v>-7.6090802973727736E-2</v>
      </c>
      <c r="P69" s="5">
        <v>-0.97008993336252003</v>
      </c>
      <c r="Q69" s="5">
        <v>-6.1749206480335016E-2</v>
      </c>
      <c r="R69" s="5">
        <v>-0.43276683988754749</v>
      </c>
      <c r="S69" s="5">
        <v>-0.15643689521172779</v>
      </c>
      <c r="T69" s="5">
        <v>-0.38323442625168169</v>
      </c>
      <c r="U69" s="5">
        <v>4.2626289733219754E-2</v>
      </c>
      <c r="V69" s="5">
        <v>-8.102916802937063E-2</v>
      </c>
      <c r="W69" s="5">
        <v>-6.4479585677130608E-2</v>
      </c>
      <c r="X69" s="5">
        <v>0.17470751289336142</v>
      </c>
      <c r="Y69" s="5">
        <v>3.4394435479577982E-2</v>
      </c>
      <c r="Z69" s="5">
        <v>0.17704243950334325</v>
      </c>
      <c r="AA69" s="5">
        <v>0.11830766687941585</v>
      </c>
      <c r="AB69" s="5">
        <v>9.0275103595309131E-2</v>
      </c>
      <c r="AC69" s="5">
        <v>-6.5574055455476246E-2</v>
      </c>
      <c r="AD69" s="5">
        <v>1.0747750182277636</v>
      </c>
      <c r="AE69" s="5">
        <v>4.3394691828740901E-2</v>
      </c>
      <c r="AF69" s="5">
        <v>8.8981840964052289E-2</v>
      </c>
      <c r="AG69" s="5">
        <v>1.6724933249820471E-2</v>
      </c>
      <c r="AH69" s="5">
        <v>8.6374952428513882E-2</v>
      </c>
      <c r="AI69" s="5">
        <v>1.6048940480394552E-2</v>
      </c>
      <c r="AJ69" s="5">
        <v>5.0940930360903927E-2</v>
      </c>
      <c r="AK69" s="5">
        <v>0.17519897245484009</v>
      </c>
      <c r="AL69" s="5">
        <v>8.0387217565061092E-2</v>
      </c>
      <c r="AM69" s="5">
        <v>4.1117138628597658E-3</v>
      </c>
      <c r="AN69" s="5">
        <v>2.9542688068332747E-2</v>
      </c>
      <c r="AO69" s="5">
        <v>2.1237252377859445E-3</v>
      </c>
      <c r="AP69" s="5">
        <v>6.2970205848301196E-3</v>
      </c>
      <c r="AQ69" s="5">
        <v>1.501209312877373E-3</v>
      </c>
      <c r="AR69" s="5">
        <v>9.3271884871822287E-3</v>
      </c>
      <c r="AS69" s="5"/>
      <c r="AT69" s="5"/>
      <c r="AU69" s="5"/>
      <c r="AV69" s="5"/>
      <c r="AW69" s="5"/>
      <c r="AX69" s="5"/>
      <c r="AY69" s="5"/>
      <c r="AZ69" s="5"/>
      <c r="BA69" s="5"/>
      <c r="BB69" s="5"/>
    </row>
    <row r="70" spans="1:54" x14ac:dyDescent="0.25">
      <c r="A70" s="5">
        <v>16350</v>
      </c>
      <c r="B70" s="5"/>
      <c r="C70" s="5">
        <v>-2.3902760069632643</v>
      </c>
      <c r="D70" s="5">
        <v>-9.4087198326386304E-2</v>
      </c>
      <c r="E70" s="5">
        <v>-2.1662295337079644E-2</v>
      </c>
      <c r="F70" s="5">
        <v>-0.11914231634702226</v>
      </c>
      <c r="G70" s="5">
        <v>-1.0469315230569196E-2</v>
      </c>
      <c r="H70" s="5">
        <v>-1.0164598428886538</v>
      </c>
      <c r="I70" s="5">
        <v>-5.8971502731050104E-2</v>
      </c>
      <c r="J70" s="5">
        <v>-0.1382183625164996</v>
      </c>
      <c r="K70" s="5">
        <v>-3.3967201147907376E-2</v>
      </c>
      <c r="L70" s="5">
        <v>-0.28705614604615987</v>
      </c>
      <c r="M70" s="5">
        <v>-6.0675693781589025E-2</v>
      </c>
      <c r="N70" s="5">
        <v>-3.0301912106164859</v>
      </c>
      <c r="O70" s="5">
        <v>-7.602426257182579E-2</v>
      </c>
      <c r="P70" s="5">
        <v>-0.97114952420164491</v>
      </c>
      <c r="Q70" s="5">
        <v>-6.1938708756733039E-2</v>
      </c>
      <c r="R70" s="5">
        <v>-0.43495470080564258</v>
      </c>
      <c r="S70" s="5">
        <v>-0.15754011815589705</v>
      </c>
      <c r="T70" s="5">
        <v>-0.38670614778551127</v>
      </c>
      <c r="U70" s="5">
        <v>4.3098419972413732E-2</v>
      </c>
      <c r="V70" s="5">
        <v>-8.2090923280755082E-2</v>
      </c>
      <c r="W70" s="5">
        <v>-6.545587739333418E-2</v>
      </c>
      <c r="X70" s="5">
        <v>0.17771061283238618</v>
      </c>
      <c r="Y70" s="5">
        <v>3.5056461837009625E-2</v>
      </c>
      <c r="Z70" s="5">
        <v>0.18081653845028295</v>
      </c>
      <c r="AA70" s="5">
        <v>0.12107578669314298</v>
      </c>
      <c r="AB70" s="5">
        <v>9.2576091506175059E-2</v>
      </c>
      <c r="AC70" s="5">
        <v>-6.7383278111367892E-2</v>
      </c>
      <c r="AD70" s="5">
        <v>1.1066995358623055</v>
      </c>
      <c r="AE70" s="5">
        <v>4.4775834818412172E-2</v>
      </c>
      <c r="AF70" s="5">
        <v>9.2003903196153786E-2</v>
      </c>
      <c r="AG70" s="5">
        <v>1.7328857217565434E-2</v>
      </c>
      <c r="AH70" s="5">
        <v>8.9680271962188723E-2</v>
      </c>
      <c r="AI70" s="5">
        <v>1.6697903487070651E-2</v>
      </c>
      <c r="AJ70" s="5">
        <v>5.3111904606491858E-2</v>
      </c>
      <c r="AK70" s="5">
        <v>0.18304966498809644</v>
      </c>
      <c r="AL70" s="5">
        <v>8.416659108287862E-2</v>
      </c>
      <c r="AM70" s="5">
        <v>4.3141374596598484E-3</v>
      </c>
      <c r="AN70" s="5">
        <v>3.106293393441794E-2</v>
      </c>
      <c r="AO70" s="5">
        <v>2.2377687130147451E-3</v>
      </c>
      <c r="AP70" s="5">
        <v>6.6493538316460352E-3</v>
      </c>
      <c r="AQ70" s="5">
        <v>1.5886057054136505E-3</v>
      </c>
      <c r="AR70" s="5">
        <v>9.8914339488606791E-3</v>
      </c>
      <c r="AS70" s="5"/>
      <c r="AT70" s="5"/>
      <c r="AU70" s="5"/>
      <c r="AV70" s="5"/>
      <c r="AW70" s="5"/>
      <c r="AX70" s="5"/>
      <c r="AY70" s="5"/>
      <c r="AZ70" s="5"/>
      <c r="BA70" s="5"/>
      <c r="BB70" s="5"/>
    </row>
    <row r="71" spans="1:54" x14ac:dyDescent="0.25">
      <c r="A71" s="5">
        <v>16340</v>
      </c>
      <c r="B71" s="5"/>
      <c r="C71" s="5">
        <v>-2.3425102282831194</v>
      </c>
      <c r="D71" s="5">
        <v>-9.1991159968532049E-2</v>
      </c>
      <c r="E71" s="5">
        <v>-2.1220075246853948E-2</v>
      </c>
      <c r="F71" s="5">
        <v>-0.11693319536598623</v>
      </c>
      <c r="G71" s="5">
        <v>-1.0294893146331455E-2</v>
      </c>
      <c r="H71" s="5">
        <v>-1.001447191229103</v>
      </c>
      <c r="I71" s="5">
        <v>-5.8212569421970062E-2</v>
      </c>
      <c r="J71" s="5">
        <v>-0.13670347867734861</v>
      </c>
      <c r="K71" s="5">
        <v>-3.3660096029569736E-2</v>
      </c>
      <c r="L71" s="5">
        <v>-0.28501435488913546</v>
      </c>
      <c r="M71" s="5">
        <v>-6.0361702228769784E-2</v>
      </c>
      <c r="N71" s="5">
        <v>-3.0204118654660297</v>
      </c>
      <c r="O71" s="5">
        <v>-7.5927715564507309E-2</v>
      </c>
      <c r="P71" s="5">
        <v>-0.97182663178867978</v>
      </c>
      <c r="Q71" s="5">
        <v>-6.210435111315972E-2</v>
      </c>
      <c r="R71" s="5">
        <v>-0.43698217511307069</v>
      </c>
      <c r="S71" s="5">
        <v>-0.15858909238220037</v>
      </c>
      <c r="T71" s="5">
        <v>-0.39005723206364279</v>
      </c>
      <c r="U71" s="5">
        <v>4.3558848707984356E-2</v>
      </c>
      <c r="V71" s="5">
        <v>-8.3134379630193975E-2</v>
      </c>
      <c r="W71" s="5">
        <v>-6.6421297145571226E-2</v>
      </c>
      <c r="X71" s="5">
        <v>0.180695766218021</v>
      </c>
      <c r="Y71" s="5">
        <v>3.5717523900905962E-2</v>
      </c>
      <c r="Z71" s="5">
        <v>0.18460047823609599</v>
      </c>
      <c r="AA71" s="5">
        <v>0.12386144868437006</v>
      </c>
      <c r="AB71" s="5">
        <v>9.4899664100378506E-2</v>
      </c>
      <c r="AC71" s="5">
        <v>-6.9216200966653776E-2</v>
      </c>
      <c r="AD71" s="5">
        <v>1.1391422777098839</v>
      </c>
      <c r="AE71" s="5">
        <v>4.618355932382396E-2</v>
      </c>
      <c r="AF71" s="5">
        <v>9.5092943959540849E-2</v>
      </c>
      <c r="AG71" s="5">
        <v>1.7947880918288545E-2</v>
      </c>
      <c r="AH71" s="5">
        <v>9.3077410160934626E-2</v>
      </c>
      <c r="AI71" s="5">
        <v>1.7366662321191443E-2</v>
      </c>
      <c r="AJ71" s="5">
        <v>5.5354925223671615E-2</v>
      </c>
      <c r="AK71" s="5">
        <v>0.19118167837705907</v>
      </c>
      <c r="AL71" s="5">
        <v>8.809129341102398E-2</v>
      </c>
      <c r="AM71" s="5">
        <v>4.5248703819688232E-3</v>
      </c>
      <c r="AN71" s="5">
        <v>3.2649502686571595E-2</v>
      </c>
      <c r="AO71" s="5">
        <v>2.3570796912155173E-3</v>
      </c>
      <c r="AP71" s="5">
        <v>7.018859366189084E-3</v>
      </c>
      <c r="AQ71" s="5">
        <v>1.6804837673206365E-3</v>
      </c>
      <c r="AR71" s="5">
        <v>1.0486043724632563E-2</v>
      </c>
      <c r="AS71" s="5"/>
      <c r="AT71" s="5"/>
      <c r="AU71" s="5"/>
      <c r="AV71" s="5"/>
      <c r="AW71" s="5"/>
      <c r="AX71" s="5"/>
      <c r="AY71" s="5"/>
      <c r="AZ71" s="5"/>
      <c r="BA71" s="5"/>
      <c r="BB71" s="5"/>
    </row>
    <row r="72" spans="1:54" x14ac:dyDescent="0.25">
      <c r="A72" s="5">
        <v>16330</v>
      </c>
      <c r="B72" s="5"/>
      <c r="C72" s="5">
        <v>-2.292895585430573</v>
      </c>
      <c r="D72" s="5">
        <v>-8.9904981143284157E-2</v>
      </c>
      <c r="E72" s="5">
        <v>-2.0778393819270113E-2</v>
      </c>
      <c r="F72" s="5">
        <v>-0.11471830201198878</v>
      </c>
      <c r="G72" s="5">
        <v>-1.011926650178579E-2</v>
      </c>
      <c r="H72" s="5">
        <v>-0.98625680840668628</v>
      </c>
      <c r="I72" s="5">
        <v>-5.744020610740893E-2</v>
      </c>
      <c r="J72" s="5">
        <v>-0.1351507777065149</v>
      </c>
      <c r="K72" s="5">
        <v>-3.3342381314218648E-2</v>
      </c>
      <c r="L72" s="5">
        <v>-0.28287385611909815</v>
      </c>
      <c r="M72" s="5">
        <v>-6.0025379886110695E-2</v>
      </c>
      <c r="N72" s="5">
        <v>-3.0094666308844866</v>
      </c>
      <c r="O72" s="5">
        <v>-7.580122134521064E-2</v>
      </c>
      <c r="P72" s="5">
        <v>-0.97211974976167803</v>
      </c>
      <c r="Q72" s="5">
        <v>-6.2245894181931584E-2</v>
      </c>
      <c r="R72" s="5">
        <v>-0.4388466041604584</v>
      </c>
      <c r="S72" s="5">
        <v>-0.15958251865651182</v>
      </c>
      <c r="T72" s="5">
        <v>-0.39328372720020166</v>
      </c>
      <c r="U72" s="5">
        <v>4.4007059638528453E-2</v>
      </c>
      <c r="V72" s="5">
        <v>-8.4158430764234002E-2</v>
      </c>
      <c r="W72" s="5">
        <v>-6.7374885451667102E-2</v>
      </c>
      <c r="X72" s="5">
        <v>0.18366022358823039</v>
      </c>
      <c r="Y72" s="5">
        <v>3.6377065623454899E-2</v>
      </c>
      <c r="Z72" s="5">
        <v>0.18839140693430992</v>
      </c>
      <c r="AA72" s="5">
        <v>0.12666281884897163</v>
      </c>
      <c r="AB72" s="5">
        <v>9.7244531931801881E-2</v>
      </c>
      <c r="AC72" s="5">
        <v>-7.1072011666444529E-2</v>
      </c>
      <c r="AD72" s="5">
        <v>1.1720927650824748</v>
      </c>
      <c r="AE72" s="5">
        <v>4.7617592018671398E-2</v>
      </c>
      <c r="AF72" s="5">
        <v>9.8248788457258318E-2</v>
      </c>
      <c r="AG72" s="5">
        <v>1.8582059975961018E-2</v>
      </c>
      <c r="AH72" s="5">
        <v>9.656720028730921E-2</v>
      </c>
      <c r="AI72" s="5">
        <v>1.8055491041292185E-2</v>
      </c>
      <c r="AJ72" s="5">
        <v>5.7671301055636483E-2</v>
      </c>
      <c r="AK72" s="5">
        <v>0.19960124611091684</v>
      </c>
      <c r="AL72" s="5">
        <v>9.2165088186275695E-2</v>
      </c>
      <c r="AM72" s="5">
        <v>4.744157267987539E-3</v>
      </c>
      <c r="AN72" s="5">
        <v>3.4304571782000262E-2</v>
      </c>
      <c r="AO72" s="5">
        <v>2.4818483160058739E-3</v>
      </c>
      <c r="AP72" s="5">
        <v>7.406211440364038E-3</v>
      </c>
      <c r="AQ72" s="5">
        <v>1.7770332923980573E-3</v>
      </c>
      <c r="AR72" s="5">
        <v>1.111239534819543E-2</v>
      </c>
      <c r="AS72" s="5"/>
      <c r="AT72" s="5"/>
      <c r="AU72" s="5"/>
      <c r="AV72" s="5"/>
      <c r="AW72" s="5"/>
      <c r="AX72" s="5"/>
      <c r="AY72" s="5"/>
      <c r="AZ72" s="5"/>
      <c r="BA72" s="5"/>
      <c r="BB72" s="5"/>
    </row>
    <row r="73" spans="1:54" x14ac:dyDescent="0.25">
      <c r="A73" s="5">
        <v>16320</v>
      </c>
      <c r="B73" s="5"/>
      <c r="C73" s="5">
        <v>-2.2414455930840598</v>
      </c>
      <c r="D73" s="5">
        <v>-8.7830062267644268E-2</v>
      </c>
      <c r="E73" s="5">
        <v>-2.0337581725481394E-2</v>
      </c>
      <c r="F73" s="5">
        <v>-0.11249944897551649</v>
      </c>
      <c r="G73" s="5">
        <v>-9.9425898938320881E-3</v>
      </c>
      <c r="H73" s="5">
        <v>-0.9709028799453463</v>
      </c>
      <c r="I73" s="5">
        <v>-5.6655168655384204E-2</v>
      </c>
      <c r="J73" s="5">
        <v>-0.13356183370045507</v>
      </c>
      <c r="K73" s="5">
        <v>-3.3014386706823044E-2</v>
      </c>
      <c r="L73" s="5">
        <v>-0.2806368918885474</v>
      </c>
      <c r="M73" s="5">
        <v>-5.9667075129102763E-2</v>
      </c>
      <c r="N73" s="5">
        <v>-2.99736623480094</v>
      </c>
      <c r="O73" s="5">
        <v>-7.5644874937701112E-2</v>
      </c>
      <c r="P73" s="5">
        <v>-0.97202782387611575</v>
      </c>
      <c r="Q73" s="5">
        <v>-6.2363126096034248E-2</v>
      </c>
      <c r="R73" s="5">
        <v>-0.44054550510176416</v>
      </c>
      <c r="S73" s="5">
        <v>-0.16051915235857969</v>
      </c>
      <c r="T73" s="5">
        <v>-0.39638178663984369</v>
      </c>
      <c r="U73" s="5">
        <v>4.4442544335869423E-2</v>
      </c>
      <c r="V73" s="5">
        <v>-8.5161976883679533E-2</v>
      </c>
      <c r="W73" s="5">
        <v>-6.8315680514211288E-2</v>
      </c>
      <c r="X73" s="5">
        <v>0.18660120725973661</v>
      </c>
      <c r="Y73" s="5">
        <v>3.7034520868465204E-2</v>
      </c>
      <c r="Z73" s="5">
        <v>0.19218639692644157</v>
      </c>
      <c r="AA73" s="5">
        <v>0.12947799693909201</v>
      </c>
      <c r="AB73" s="5">
        <v>9.9609343659015415E-2</v>
      </c>
      <c r="AC73" s="5">
        <v>-7.2949845451113521E-2</v>
      </c>
      <c r="AD73" s="5">
        <v>1.2055395579844999</v>
      </c>
      <c r="AE73" s="5">
        <v>4.9077617717540399E-2</v>
      </c>
      <c r="AF73" s="5">
        <v>0.10147117271163175</v>
      </c>
      <c r="AG73" s="5">
        <v>1.9231433305314745E-2</v>
      </c>
      <c r="AH73" s="5">
        <v>0.10015039388495894</v>
      </c>
      <c r="AI73" s="5">
        <v>1.8764650328574699E-2</v>
      </c>
      <c r="AJ73" s="5">
        <v>6.0062307796422187E-2</v>
      </c>
      <c r="AK73" s="5">
        <v>0.20831453401890668</v>
      </c>
      <c r="AL73" s="5">
        <v>9.6391736838111405E-2</v>
      </c>
      <c r="AM73" s="5">
        <v>4.9722445603066923E-3</v>
      </c>
      <c r="AN73" s="5">
        <v>3.6030349020967661E-2</v>
      </c>
      <c r="AO73" s="5">
        <v>2.6122684532900822E-3</v>
      </c>
      <c r="AP73" s="5">
        <v>7.8121008812141023E-3</v>
      </c>
      <c r="AQ73" s="5">
        <v>1.8784496037598079E-3</v>
      </c>
      <c r="AR73" s="5">
        <v>1.1771912285878634E-2</v>
      </c>
      <c r="AS73" s="5"/>
      <c r="AT73" s="5"/>
      <c r="AU73" s="5"/>
      <c r="AV73" s="5"/>
      <c r="AW73" s="5"/>
      <c r="AX73" s="5"/>
      <c r="AY73" s="5"/>
      <c r="AZ73" s="5"/>
      <c r="BA73" s="5"/>
      <c r="BB73" s="5"/>
    </row>
    <row r="74" spans="1:54" x14ac:dyDescent="0.25">
      <c r="A74" s="5">
        <v>16310</v>
      </c>
      <c r="B74" s="5"/>
      <c r="C74" s="5">
        <v>-2.18817565000613</v>
      </c>
      <c r="D74" s="5">
        <v>-8.5767762470213213E-2</v>
      </c>
      <c r="E74" s="5">
        <v>-1.9897962572239088E-2</v>
      </c>
      <c r="F74" s="5">
        <v>-0.11027842375070922</v>
      </c>
      <c r="G74" s="5">
        <v>-9.7650168928763159E-3</v>
      </c>
      <c r="H74" s="5">
        <v>-0.95539960283150216</v>
      </c>
      <c r="I74" s="5">
        <v>-5.5858219645396667E-2</v>
      </c>
      <c r="J74" s="5">
        <v>-0.13193824938077037</v>
      </c>
      <c r="K74" s="5">
        <v>-3.2676451727364046E-2</v>
      </c>
      <c r="L74" s="5">
        <v>-0.27830580695543972</v>
      </c>
      <c r="M74" s="5">
        <v>-5.9287161264991783E-2</v>
      </c>
      <c r="N74" s="5">
        <v>-2.9841227626130613</v>
      </c>
      <c r="O74" s="5">
        <v>-7.5458806916968449E-2</v>
      </c>
      <c r="P74" s="5">
        <v>-0.97155025547998974</v>
      </c>
      <c r="Q74" s="5">
        <v>-6.2455862990665002E-2</v>
      </c>
      <c r="R74" s="5">
        <v>-0.44207657625856722</v>
      </c>
      <c r="S74" s="5">
        <v>-0.16139780601878673</v>
      </c>
      <c r="T74" s="5">
        <v>-0.39934767659317777</v>
      </c>
      <c r="U74" s="5">
        <v>4.4864803173395841E-2</v>
      </c>
      <c r="V74" s="5">
        <v>-8.614392658217998E-2</v>
      </c>
      <c r="W74" s="5">
        <v>-6.9242719734106617E-2</v>
      </c>
      <c r="X74" s="5">
        <v>0.18951591526306649</v>
      </c>
      <c r="Y74" s="5">
        <v>3.7689314107525865E-2</v>
      </c>
      <c r="Z74" s="5">
        <v>0.19598244783438998</v>
      </c>
      <c r="AA74" s="5">
        <v>0.13230501782036327</v>
      </c>
      <c r="AB74" s="5">
        <v>0.10199268649608011</v>
      </c>
      <c r="AC74" s="5">
        <v>-7.4848784973357146E-2</v>
      </c>
      <c r="AD74" s="5">
        <v>1.2394702425012825</v>
      </c>
      <c r="AE74" s="5">
        <v>5.0563278437530466E-2</v>
      </c>
      <c r="AF74" s="5">
        <v>0.10475974070208674</v>
      </c>
      <c r="AG74" s="5">
        <v>1.9896022393081234E-2</v>
      </c>
      <c r="AH74" s="5">
        <v>0.10382765615147256</v>
      </c>
      <c r="AI74" s="5">
        <v>1.9494386470063418E-2</v>
      </c>
      <c r="AJ74" s="5">
        <v>6.2529184342089178E-2</v>
      </c>
      <c r="AK74" s="5">
        <v>0.21732762668670147</v>
      </c>
      <c r="AL74" s="5">
        <v>0.10077499215125763</v>
      </c>
      <c r="AM74" s="5">
        <v>5.2093801846897232E-3</v>
      </c>
      <c r="AN74" s="5">
        <v>3.7829070468920992E-2</v>
      </c>
      <c r="AO74" s="5">
        <v>2.7485375740173403E-3</v>
      </c>
      <c r="AP74" s="5">
        <v>8.2372348955880321E-3</v>
      </c>
      <c r="AQ74" s="5">
        <v>1.9849335600791835E-3</v>
      </c>
      <c r="AR74" s="5">
        <v>1.2466064426418452E-2</v>
      </c>
      <c r="AS74" s="5"/>
      <c r="AT74" s="5"/>
      <c r="AU74" s="5"/>
      <c r="AV74" s="5"/>
      <c r="AW74" s="5"/>
      <c r="AX74" s="5"/>
      <c r="AY74" s="5"/>
      <c r="AZ74" s="5"/>
      <c r="BA74" s="5"/>
      <c r="BB74" s="5"/>
    </row>
    <row r="75" spans="1:54" x14ac:dyDescent="0.25">
      <c r="A75" s="5">
        <v>16300</v>
      </c>
      <c r="B75" s="5"/>
      <c r="C75" s="5">
        <v>-2.1331030404091154</v>
      </c>
      <c r="D75" s="5">
        <v>-8.3719398297970177E-2</v>
      </c>
      <c r="E75" s="5">
        <v>-1.9459852525636402E-2</v>
      </c>
      <c r="F75" s="5">
        <v>-0.10805698625938187</v>
      </c>
      <c r="G75" s="5">
        <v>-9.586699818268235E-3</v>
      </c>
      <c r="H75" s="5">
        <v>-0.93976116324913295</v>
      </c>
      <c r="I75" s="5">
        <v>-5.5050127109543975E-2</v>
      </c>
      <c r="J75" s="5">
        <v>-0.13028165335134295</v>
      </c>
      <c r="K75" s="5">
        <v>-3.2328925116923056E-2</v>
      </c>
      <c r="L75" s="5">
        <v>-0.27588304455545398</v>
      </c>
      <c r="M75" s="5">
        <v>-5.8886035886068812E-2</v>
      </c>
      <c r="N75" s="5">
        <v>-2.9697496375862378</v>
      </c>
      <c r="O75" s="5">
        <v>-7.5243183259400728E-2</v>
      </c>
      <c r="P75" s="5">
        <v>-0.97068690409944158</v>
      </c>
      <c r="Q75" s="5">
        <v>-6.2523949452317359E-2</v>
      </c>
      <c r="R75" s="5">
        <v>-0.44343770216895384</v>
      </c>
      <c r="S75" s="5">
        <v>-0.16221735176756069</v>
      </c>
      <c r="T75" s="5">
        <v>-0.40217778334025961</v>
      </c>
      <c r="U75" s="5">
        <v>4.5273346250364895E-2</v>
      </c>
      <c r="V75" s="5">
        <v>-8.710319873939544E-2</v>
      </c>
      <c r="W75" s="5">
        <v>-7.0155041254239076E-2</v>
      </c>
      <c r="X75" s="5">
        <v>0.19240152540906932</v>
      </c>
      <c r="Y75" s="5">
        <v>3.8340861151255366E-2</v>
      </c>
      <c r="Z75" s="5">
        <v>0.19977648967467304</v>
      </c>
      <c r="AA75" s="5">
        <v>0.13514185299863246</v>
      </c>
      <c r="AB75" s="5">
        <v>0.10439308680249963</v>
      </c>
      <c r="AC75" s="5">
        <v>-7.6767860217622386E-2</v>
      </c>
      <c r="AD75" s="5">
        <v>1.273871419772669</v>
      </c>
      <c r="AE75" s="5">
        <v>5.2074172514892159E-2</v>
      </c>
      <c r="AF75" s="5">
        <v>0.10811404158559493</v>
      </c>
      <c r="AG75" s="5">
        <v>2.0575830586742339E-2</v>
      </c>
      <c r="AH75" s="5">
        <v>0.10759956129633245</v>
      </c>
      <c r="AI75" s="5">
        <v>2.0244930326806482E-2</v>
      </c>
      <c r="AJ75" s="5">
        <v>6.5073129049453199E-2</v>
      </c>
      <c r="AK75" s="5">
        <v>0.2266465133823774</v>
      </c>
      <c r="AL75" s="5">
        <v>0.1053185915189131</v>
      </c>
      <c r="AM75" s="5">
        <v>5.4558132086672028E-3</v>
      </c>
      <c r="AN75" s="5">
        <v>3.9702998203795088E-2</v>
      </c>
      <c r="AO75" s="5">
        <v>2.8908566225364718E-3</v>
      </c>
      <c r="AP75" s="5">
        <v>8.6823368282607314E-3</v>
      </c>
      <c r="AQ75" s="5">
        <v>2.0966915504115982E-3</v>
      </c>
      <c r="AR75" s="5">
        <v>1.3196368502972905E-2</v>
      </c>
      <c r="AS75" s="5"/>
      <c r="AT75" s="5"/>
      <c r="AU75" s="5"/>
      <c r="AV75" s="5"/>
      <c r="AW75" s="5"/>
      <c r="AX75" s="5"/>
      <c r="AY75" s="5"/>
      <c r="AZ75" s="5"/>
      <c r="BA75" s="5"/>
      <c r="BB75" s="5"/>
    </row>
    <row r="76" spans="1:54" x14ac:dyDescent="0.25">
      <c r="A76" s="5">
        <v>16290</v>
      </c>
      <c r="B76" s="5"/>
      <c r="C76" s="5">
        <v>-2.0762469327392119</v>
      </c>
      <c r="D76" s="5">
        <v>-8.1686242529601688E-2</v>
      </c>
      <c r="E76" s="5">
        <v>-1.9023559955623666E-2</v>
      </c>
      <c r="F76" s="5">
        <v>-0.10583686656427874</v>
      </c>
      <c r="G76" s="5">
        <v>-9.4077895191244914E-3</v>
      </c>
      <c r="H76" s="5">
        <v>-0.92400171458617597</v>
      </c>
      <c r="I76" s="5">
        <v>-5.4231663274717824E-2</v>
      </c>
      <c r="J76" s="5">
        <v>-0.12859369732506495</v>
      </c>
      <c r="K76" s="5">
        <v>-3.1972164228904539E-2</v>
      </c>
      <c r="L76" s="5">
        <v>-0.27337114209488167</v>
      </c>
      <c r="M76" s="5">
        <v>-5.8464120176031663E-2</v>
      </c>
      <c r="N76" s="5">
        <v>-2.9542615985969372</v>
      </c>
      <c r="O76" s="5">
        <v>-7.4998205122348824E-2</v>
      </c>
      <c r="P76" s="5">
        <v>-0.96943808912390883</v>
      </c>
      <c r="Q76" s="5">
        <v>-6.2567258913943047E-2</v>
      </c>
      <c r="R76" s="5">
        <v>-0.44462695830590809</v>
      </c>
      <c r="S76" s="5">
        <v>-0.1629767236905362</v>
      </c>
      <c r="T76" s="5">
        <v>-0.40486862038274296</v>
      </c>
      <c r="U76" s="5">
        <v>4.5667694309872234E-2</v>
      </c>
      <c r="V76" s="5">
        <v>-8.8038724424415502E-2</v>
      </c>
      <c r="W76" s="5">
        <v>-7.1051685530107558E-2</v>
      </c>
      <c r="X76" s="5">
        <v>0.19525519947986111</v>
      </c>
      <c r="Y76" s="5">
        <v>3.8988569914685828E-2</v>
      </c>
      <c r="Z76" s="5">
        <v>0.20356538623246009</v>
      </c>
      <c r="AA76" s="5">
        <v>0.13798641231716005</v>
      </c>
      <c r="AB76" s="5">
        <v>0.10680901081503973</v>
      </c>
      <c r="AC76" s="5">
        <v>-7.8706048525372024E-2</v>
      </c>
      <c r="AD76" s="5">
        <v>1.3087286966329903</v>
      </c>
      <c r="AE76" s="5">
        <v>5.3609853780880755E-2</v>
      </c>
      <c r="AF76" s="5">
        <v>0.11153352700984479</v>
      </c>
      <c r="AG76" s="5">
        <v>2.1270842392877076E-2</v>
      </c>
      <c r="AH76" s="5">
        <v>0.11146658789496264</v>
      </c>
      <c r="AI76" s="5">
        <v>2.1016496289043105E-2</v>
      </c>
      <c r="AJ76" s="5">
        <v>6.7695295907386571E-2</v>
      </c>
      <c r="AK76" s="5">
        <v>0.23627707350316776</v>
      </c>
      <c r="AL76" s="5">
        <v>0.11002624988773077</v>
      </c>
      <c r="AM76" s="5">
        <v>5.7117934797202242E-3</v>
      </c>
      <c r="AN76" s="5">
        <v>4.1654417884410259E-2</v>
      </c>
      <c r="AO76" s="5">
        <v>3.039429870042605E-3</v>
      </c>
      <c r="AP76" s="5">
        <v>9.1481458713025803E-3</v>
      </c>
      <c r="AQ76" s="5">
        <v>2.2139354768891087E-3</v>
      </c>
      <c r="AR76" s="5">
        <v>1.3964388441874467E-2</v>
      </c>
      <c r="AS76" s="5"/>
      <c r="AT76" s="5"/>
      <c r="AU76" s="5"/>
      <c r="AV76" s="5"/>
      <c r="AW76" s="5"/>
      <c r="AX76" s="5"/>
      <c r="AY76" s="5"/>
      <c r="AZ76" s="5"/>
      <c r="BA76" s="5"/>
      <c r="BB76" s="5"/>
    </row>
    <row r="77" spans="1:54" x14ac:dyDescent="0.25">
      <c r="A77" s="5">
        <v>16280</v>
      </c>
      <c r="B77" s="5"/>
      <c r="C77" s="5">
        <v>-2.0176283758623863</v>
      </c>
      <c r="D77" s="5">
        <v>-7.9669523096199291E-2</v>
      </c>
      <c r="E77" s="5">
        <v>-1.8589385101784813E-2</v>
      </c>
      <c r="F77" s="5">
        <v>-0.10361976267561752</v>
      </c>
      <c r="G77" s="5">
        <v>-9.2284351609816049E-3</v>
      </c>
      <c r="H77" s="5">
        <v>-0.90813535576091575</v>
      </c>
      <c r="I77" s="5">
        <v>-5.3403603308827152E-2</v>
      </c>
      <c r="J77" s="5">
        <v>-0.12687605332688892</v>
      </c>
      <c r="K77" s="5">
        <v>-3.1606534406902795E-2</v>
      </c>
      <c r="L77" s="5">
        <v>-0.27077272667484859</v>
      </c>
      <c r="M77" s="5">
        <v>-5.8021858171106944E-2</v>
      </c>
      <c r="N77" s="5">
        <v>-2.9376746752703635</v>
      </c>
      <c r="O77" s="5">
        <v>-7.4724108553390442E-2</v>
      </c>
      <c r="P77" s="5">
        <v>-0.96780459058223656</v>
      </c>
      <c r="Q77" s="5">
        <v>-6.2585693994865188E-2</v>
      </c>
      <c r="R77" s="5">
        <v>-0.44564261545089084</v>
      </c>
      <c r="S77" s="5">
        <v>-0.16367492008275847</v>
      </c>
      <c r="T77" s="5">
        <v>-0.40741683542546436</v>
      </c>
      <c r="U77" s="5">
        <v>4.6047379648169864E-2</v>
      </c>
      <c r="V77" s="5">
        <v>-8.8949448804976766E-2</v>
      </c>
      <c r="W77" s="5">
        <v>-7.1931696924111166E-2</v>
      </c>
      <c r="X77" s="5">
        <v>0.19807408753658412</v>
      </c>
      <c r="Y77" s="5">
        <v>3.9631841215705517E-2</v>
      </c>
      <c r="Z77" s="5">
        <v>0.20734593865275044</v>
      </c>
      <c r="AA77" s="5">
        <v>0.14083654582482261</v>
      </c>
      <c r="AB77" s="5">
        <v>0.10923886552381037</v>
      </c>
      <c r="AC77" s="5">
        <v>-8.0662274729486449E-2</v>
      </c>
      <c r="AD77" s="5">
        <v>1.3440266779973258</v>
      </c>
      <c r="AE77" s="5">
        <v>5.5169830800993622E-2</v>
      </c>
      <c r="AF77" s="5">
        <v>0.11501754852936615</v>
      </c>
      <c r="AG77" s="5">
        <v>2.19810227872386E-2</v>
      </c>
      <c r="AH77" s="5">
        <v>0.11542911425032917</v>
      </c>
      <c r="AI77" s="5">
        <v>2.1809281220376078E-2</v>
      </c>
      <c r="AJ77" s="5">
        <v>7.0396790626241171E-2</v>
      </c>
      <c r="AK77" s="5">
        <v>0.24622506155629537</v>
      </c>
      <c r="AL77" s="5">
        <v>0.11490165239661107</v>
      </c>
      <c r="AM77" s="5">
        <v>5.9775712428777319E-3</v>
      </c>
      <c r="AN77" s="5">
        <v>4.3685636136177514E-2</v>
      </c>
      <c r="AO77" s="5">
        <v>3.1944647526246394E-3</v>
      </c>
      <c r="AP77" s="5">
        <v>9.6354167225028188E-3</v>
      </c>
      <c r="AQ77" s="5">
        <v>2.3368827245726859E-3</v>
      </c>
      <c r="AR77" s="5">
        <v>1.4771735632469057E-2</v>
      </c>
      <c r="AS77" s="5"/>
      <c r="AT77" s="5"/>
      <c r="AU77" s="5"/>
      <c r="AV77" s="5"/>
      <c r="AW77" s="5"/>
      <c r="AX77" s="5"/>
      <c r="AY77" s="5"/>
      <c r="AZ77" s="5"/>
      <c r="BA77" s="5"/>
      <c r="BB77" s="5"/>
    </row>
    <row r="78" spans="1:54" x14ac:dyDescent="0.25">
      <c r="A78" s="5">
        <v>16270</v>
      </c>
      <c r="B78" s="5"/>
      <c r="C78" s="5">
        <v>-1.9572702926405423</v>
      </c>
      <c r="D78" s="5">
        <v>-7.7670422109852824E-2</v>
      </c>
      <c r="E78" s="5">
        <v>-1.8157619760800183E-2</v>
      </c>
      <c r="F78" s="5">
        <v>-0.10140733845466024</v>
      </c>
      <c r="G78" s="5">
        <v>-9.0487840187041518E-3</v>
      </c>
      <c r="H78" s="5">
        <v>-0.89217610991569418</v>
      </c>
      <c r="I78" s="5">
        <v>-5.2566724073962331E-2</v>
      </c>
      <c r="J78" s="5">
        <v>-0.12513041087996229</v>
      </c>
      <c r="K78" s="5">
        <v>-3.1232408350750085E-2</v>
      </c>
      <c r="L78" s="5">
        <v>-0.26809051045800936</v>
      </c>
      <c r="M78" s="5">
        <v>-5.7559715977741524E-2</v>
      </c>
      <c r="N78" s="5">
        <v>-2.9200061605697849</v>
      </c>
      <c r="O78" s="5">
        <v>-7.4421164129800529E-2</v>
      </c>
      <c r="P78" s="5">
        <v>-0.96578764900367398</v>
      </c>
      <c r="Q78" s="5">
        <v>-6.2579186784261776E-2</v>
      </c>
      <c r="R78" s="5">
        <v>-0.44648314370911396</v>
      </c>
      <c r="S78" s="5">
        <v>-0.16431100559541872</v>
      </c>
      <c r="T78" s="5">
        <v>-0.40981921716841524</v>
      </c>
      <c r="U78" s="5">
        <v>4.6411947013004183E-2</v>
      </c>
      <c r="V78" s="5">
        <v>-8.9834333057949259E-2</v>
      </c>
      <c r="W78" s="5">
        <v>-7.2794125320051473E-2</v>
      </c>
      <c r="X78" s="5">
        <v>0.20085533233593247</v>
      </c>
      <c r="Y78" s="5">
        <v>4.0270069605363563E-2</v>
      </c>
      <c r="Z78" s="5">
        <v>0.21111488924527205</v>
      </c>
      <c r="AA78" s="5">
        <v>0.14369004581534309</v>
      </c>
      <c r="AB78" s="5">
        <v>0.1116809996946632</v>
      </c>
      <c r="AC78" s="5">
        <v>-8.2635411400895517E-2</v>
      </c>
      <c r="AD78" s="5">
        <v>1.3797489610709768</v>
      </c>
      <c r="AE78" s="5">
        <v>5.675356618174654E-2</v>
      </c>
      <c r="AF78" s="5">
        <v>0.11856535513493364</v>
      </c>
      <c r="AG78" s="5">
        <v>2.2706316538757435E-2</v>
      </c>
      <c r="AH78" s="5">
        <v>0.11948741377402201</v>
      </c>
      <c r="AI78" s="5">
        <v>2.2623463393112667E-2</v>
      </c>
      <c r="AJ78" s="5">
        <v>7.3178666651449578E-2</v>
      </c>
      <c r="AK78" s="5">
        <v>0.25649609168909476</v>
      </c>
      <c r="AL78" s="5">
        <v>0.11994844671236823</v>
      </c>
      <c r="AM78" s="5">
        <v>6.2533967376079873E-3</v>
      </c>
      <c r="AN78" s="5">
        <v>4.5798977750655556E-2</v>
      </c>
      <c r="AO78" s="5">
        <v>3.3561716934393665E-3</v>
      </c>
      <c r="AP78" s="5">
        <v>1.0144919190670582E-2</v>
      </c>
      <c r="AQ78" s="5">
        <v>2.4657561177411761E-3</v>
      </c>
      <c r="AR78" s="5">
        <v>1.562006911226183E-2</v>
      </c>
      <c r="AS78" s="5"/>
      <c r="AT78" s="5"/>
      <c r="AU78" s="5"/>
      <c r="AV78" s="5"/>
      <c r="AW78" s="5"/>
      <c r="AX78" s="5"/>
      <c r="AY78" s="5"/>
      <c r="AZ78" s="5"/>
      <c r="BA78" s="5"/>
      <c r="BB78" s="5"/>
    </row>
    <row r="79" spans="1:54" x14ac:dyDescent="0.25">
      <c r="A79" s="5">
        <v>16260</v>
      </c>
      <c r="B79" s="5"/>
      <c r="C79" s="5">
        <v>-1.8951974708907517</v>
      </c>
      <c r="D79" s="5">
        <v>-7.5690075000356516E-2</v>
      </c>
      <c r="E79" s="5">
        <v>-1.7728546995954934E-2</v>
      </c>
      <c r="F79" s="5">
        <v>-9.9201221617747859E-2</v>
      </c>
      <c r="G79" s="5">
        <v>-8.8689812760492492E-3</v>
      </c>
      <c r="H79" s="5">
        <v>-0.87613790352377929</v>
      </c>
      <c r="I79" s="5">
        <v>-5.1721802889364898E-2</v>
      </c>
      <c r="J79" s="5">
        <v>-0.12335847418160842</v>
      </c>
      <c r="K79" s="5">
        <v>-3.0850165472311154E-2</v>
      </c>
      <c r="L79" s="5">
        <v>-0.26532728588926013</v>
      </c>
      <c r="M79" s="5">
        <v>-5.7078180948797033E-2</v>
      </c>
      <c r="N79" s="5">
        <v>-2.9012745809020837</v>
      </c>
      <c r="O79" s="5">
        <v>-7.4089676528931864E-2</v>
      </c>
      <c r="P79" s="5">
        <v>-0.96338896436021404</v>
      </c>
      <c r="Q79" s="5">
        <v>-6.254769906718706E-2</v>
      </c>
      <c r="R79" s="5">
        <v>-0.44714721615390129</v>
      </c>
      <c r="S79" s="5">
        <v>-0.16488411326884572</v>
      </c>
      <c r="T79" s="5">
        <v>-0.41207270189036194</v>
      </c>
      <c r="U79" s="5">
        <v>4.6760954488636375E-2</v>
      </c>
      <c r="V79" s="5">
        <v>-9.0692356276460953E-2</v>
      </c>
      <c r="W79" s="5">
        <v>-7.363802775429143E-2</v>
      </c>
      <c r="X79" s="5">
        <v>0.20359607384684758</v>
      </c>
      <c r="Y79" s="5">
        <v>4.0902644228720933E-2</v>
      </c>
      <c r="Z79" s="5">
        <v>0.21486892549906189</v>
      </c>
      <c r="AA79" s="5">
        <v>0.14654464903710071</v>
      </c>
      <c r="AB79" s="5">
        <v>0.11413370503959586</v>
      </c>
      <c r="AC79" s="5">
        <v>-8.4624279210284814E-2</v>
      </c>
      <c r="AD79" s="5">
        <v>1.4158781314571798</v>
      </c>
      <c r="AE79" s="5">
        <v>5.8360475949084681E-2</v>
      </c>
      <c r="AF79" s="5">
        <v>0.12217609090664334</v>
      </c>
      <c r="AG79" s="5">
        <v>2.3446647549708925E-2</v>
      </c>
      <c r="AH79" s="5">
        <v>0.12364165039923689</v>
      </c>
      <c r="AI79" s="5">
        <v>2.3459201417070065E-2</v>
      </c>
      <c r="AJ79" s="5">
        <v>7.6041921107844412E-2</v>
      </c>
      <c r="AK79" s="5">
        <v>0.26709562178579144</v>
      </c>
      <c r="AL79" s="5">
        <v>0.12517023506638963</v>
      </c>
      <c r="AM79" s="5">
        <v>6.5395197739337744E-3</v>
      </c>
      <c r="AN79" s="5">
        <v>4.7996782695857124E-2</v>
      </c>
      <c r="AO79" s="5">
        <v>3.5247639085590177E-3</v>
      </c>
      <c r="AP79" s="5">
        <v>1.0677437745664913E-2</v>
      </c>
      <c r="AQ79" s="5">
        <v>2.6007838618913744E-3</v>
      </c>
      <c r="AR79" s="5">
        <v>1.6511095661468841E-2</v>
      </c>
      <c r="AS79" s="5"/>
      <c r="AT79" s="5"/>
      <c r="AU79" s="5"/>
      <c r="AV79" s="5"/>
      <c r="AW79" s="5"/>
      <c r="AX79" s="5"/>
      <c r="AY79" s="5"/>
      <c r="AZ79" s="5"/>
      <c r="BA79" s="5"/>
      <c r="BB79" s="5"/>
    </row>
    <row r="80" spans="1:54" x14ac:dyDescent="0.25">
      <c r="A80" s="5">
        <v>16250</v>
      </c>
      <c r="B80" s="5"/>
      <c r="C80" s="5">
        <v>-1.8314365517254845</v>
      </c>
      <c r="D80" s="5">
        <v>-7.3729569759950264E-2</v>
      </c>
      <c r="E80" s="5">
        <v>-1.7302440868985348E-2</v>
      </c>
      <c r="F80" s="5">
        <v>-9.7003001843896597E-2</v>
      </c>
      <c r="G80" s="5">
        <v>-8.6891698322665648E-3</v>
      </c>
      <c r="H80" s="5">
        <v>-0.86003454595360618</v>
      </c>
      <c r="I80" s="5">
        <v>-5.0869616307020436E-2</v>
      </c>
      <c r="J80" s="5">
        <v>-0.12156195927589755</v>
      </c>
      <c r="K80" s="5">
        <v>-3.0460191242610003E-2</v>
      </c>
      <c r="L80" s="5">
        <v>-0.26248592078240146</v>
      </c>
      <c r="M80" s="5">
        <v>-5.657776082029102E-2</v>
      </c>
      <c r="N80" s="5">
        <v>-2.8814996638110371</v>
      </c>
      <c r="O80" s="5">
        <v>-7.3729984030402679E-2</v>
      </c>
      <c r="P80" s="5">
        <v>-0.96061069408926714</v>
      </c>
      <c r="Q80" s="5">
        <v>-6.2491222492252876E-2</v>
      </c>
      <c r="R80" s="5">
        <v>-0.44763371208845371</v>
      </c>
      <c r="S80" s="5">
        <v>-0.16539344644572423</v>
      </c>
      <c r="T80" s="5">
        <v>-0.41417437980569727</v>
      </c>
      <c r="U80" s="5">
        <v>4.709397436521532E-2</v>
      </c>
      <c r="V80" s="5">
        <v>-9.1522517368971518E-2</v>
      </c>
      <c r="W80" s="5">
        <v>-7.4462470059890221E-2</v>
      </c>
      <c r="X80" s="5">
        <v>0.2062934538583821</v>
      </c>
      <c r="Y80" s="5">
        <v>4.152894971481378E-2</v>
      </c>
      <c r="Z80" s="5">
        <v>0.21860468430189622</v>
      </c>
      <c r="AA80" s="5">
        <v>0.14939803907257007</v>
      </c>
      <c r="AB80" s="5">
        <v>0.11659521753647914</v>
      </c>
      <c r="AC80" s="5">
        <v>-8.6627647407514108E-2</v>
      </c>
      <c r="AD80" s="5">
        <v>1.4523957612343401</v>
      </c>
      <c r="AE80" s="5">
        <v>5.9989929002477495E-2</v>
      </c>
      <c r="AF80" s="5">
        <v>0.12584879280109049</v>
      </c>
      <c r="AG80" s="5">
        <v>2.4201918214332718E-2</v>
      </c>
      <c r="AH80" s="5">
        <v>0.12789187403847316</v>
      </c>
      <c r="AI80" s="5">
        <v>2.4316633164248064E-2</v>
      </c>
      <c r="AJ80" s="5">
        <v>7.8987490681770536E-2</v>
      </c>
      <c r="AK80" s="5">
        <v>0.27802893715042648</v>
      </c>
      <c r="AL80" s="5">
        <v>0.13057056599750186</v>
      </c>
      <c r="AM80" s="5">
        <v>6.8361892877644489E-3</v>
      </c>
      <c r="AN80" s="5">
        <v>5.0281402934609885E-2</v>
      </c>
      <c r="AO80" s="5">
        <v>3.700457196060178E-3</v>
      </c>
      <c r="AP80" s="5">
        <v>1.1233771011037636E-2</v>
      </c>
      <c r="AQ80" s="5">
        <v>2.7421994707209677E-3</v>
      </c>
      <c r="AR80" s="5">
        <v>1.7446569800955943E-2</v>
      </c>
      <c r="AS80" s="5"/>
      <c r="AT80" s="5"/>
      <c r="AU80" s="5"/>
      <c r="AV80" s="5"/>
      <c r="AW80" s="5"/>
      <c r="AX80" s="5"/>
      <c r="AY80" s="5"/>
      <c r="AZ80" s="5"/>
      <c r="BA80" s="5"/>
      <c r="BB80" s="5"/>
    </row>
    <row r="81" spans="1:54" x14ac:dyDescent="0.25">
      <c r="A81" s="5">
        <v>16240</v>
      </c>
      <c r="B81" s="5"/>
      <c r="C81" s="5">
        <v>-1.766016015276217</v>
      </c>
      <c r="D81" s="5">
        <v>-7.1789946295724064E-2</v>
      </c>
      <c r="E81" s="5">
        <v>-1.6879566194491977E-2</v>
      </c>
      <c r="F81" s="5">
        <v>-9.4814228988733137E-2</v>
      </c>
      <c r="G81" s="5">
        <v>-8.5094901160886333E-3</v>
      </c>
      <c r="H81" s="5">
        <v>-0.8438797095328715</v>
      </c>
      <c r="I81" s="5">
        <v>-5.0010938902629462E-2</v>
      </c>
      <c r="J81" s="5">
        <v>-0.11974259122951514</v>
      </c>
      <c r="K81" s="5">
        <v>-3.0062876531888522E-2</v>
      </c>
      <c r="L81" s="5">
        <v>-0.25956935328499953</v>
      </c>
      <c r="M81" s="5">
        <v>-5.605898281083499E-2</v>
      </c>
      <c r="N81" s="5">
        <v>-2.8607023033366263</v>
      </c>
      <c r="O81" s="5">
        <v>-7.3342457951182188E-2</v>
      </c>
      <c r="P81" s="5">
        <v>-0.9574554501982474</v>
      </c>
      <c r="Q81" s="5">
        <v>-6.2409778680249529E-2</v>
      </c>
      <c r="R81" s="5">
        <v>-0.44794171991431347</v>
      </c>
      <c r="S81" s="5">
        <v>-0.16583828055878558</v>
      </c>
      <c r="T81" s="5">
        <v>-0.41612150117654245</v>
      </c>
      <c r="U81" s="5">
        <v>4.7410593990179835E-2</v>
      </c>
      <c r="V81" s="5">
        <v>-9.2323836945550505E-2</v>
      </c>
      <c r="W81" s="5">
        <v>-7.5266528519934636E-2</v>
      </c>
      <c r="X81" s="5">
        <v>0.20894462066922129</v>
      </c>
      <c r="Y81" s="5">
        <v>4.2148367094179247E-2</v>
      </c>
      <c r="Z81" s="5">
        <v>0.22231875635911874</v>
      </c>
      <c r="AA81" s="5">
        <v>0.15224784888590448</v>
      </c>
      <c r="AB81" s="5">
        <v>0.11906371889903004</v>
      </c>
      <c r="AC81" s="5">
        <v>-8.8644234421093121E-2</v>
      </c>
      <c r="AD81" s="5">
        <v>1.4892824090715422</v>
      </c>
      <c r="AE81" s="5">
        <v>6.1641246648652989E-2</v>
      </c>
      <c r="AF81" s="5">
        <v>0.12958238858308185</v>
      </c>
      <c r="AG81" s="5">
        <v>2.4972008798220407E-2</v>
      </c>
      <c r="AH81" s="5">
        <v>0.13223801609916899</v>
      </c>
      <c r="AI81" s="5">
        <v>2.5195874691907476E-2</v>
      </c>
      <c r="AJ81" s="5">
        <v>8.201624744858052E-2</v>
      </c>
      <c r="AK81" s="5">
        <v>0.28930113379752531</v>
      </c>
      <c r="AL81" s="5">
        <v>0.13615292580739449</v>
      </c>
      <c r="AM81" s="5">
        <v>7.1436528754956459E-3</v>
      </c>
      <c r="AN81" s="5">
        <v>5.2655199048671442E-2</v>
      </c>
      <c r="AO81" s="5">
        <v>3.8834697079470292E-3</v>
      </c>
      <c r="AP81" s="5">
        <v>1.1814731197223814E-2</v>
      </c>
      <c r="AQ81" s="5">
        <v>2.8902416773659472E-3</v>
      </c>
      <c r="AR81" s="5">
        <v>1.8428293687455372E-2</v>
      </c>
      <c r="AS81" s="5"/>
      <c r="AT81" s="5"/>
      <c r="AU81" s="5"/>
      <c r="AV81" s="5"/>
      <c r="AW81" s="5"/>
      <c r="AX81" s="5"/>
      <c r="AY81" s="5"/>
      <c r="AZ81" s="5"/>
      <c r="BA81" s="5"/>
      <c r="BB81" s="5"/>
    </row>
    <row r="82" spans="1:54" x14ac:dyDescent="0.25">
      <c r="A82" s="5">
        <v>16230</v>
      </c>
      <c r="B82" s="5"/>
      <c r="C82" s="5">
        <v>-1.6989661638078617</v>
      </c>
      <c r="D82" s="5">
        <v>-6.9872195889035121E-2</v>
      </c>
      <c r="E82" s="5">
        <v>-1.6460178317080767E-2</v>
      </c>
      <c r="F82" s="5">
        <v>-9.263641140721178E-2</v>
      </c>
      <c r="G82" s="5">
        <v>-8.3300799074406892E-3</v>
      </c>
      <c r="H82" s="5">
        <v>-0.82768691015309748</v>
      </c>
      <c r="I82" s="5">
        <v>-4.9146542084643349E-2</v>
      </c>
      <c r="J82" s="5">
        <v>-0.11790210131757015</v>
      </c>
      <c r="K82" s="5">
        <v>-2.9658616944209303E-2</v>
      </c>
      <c r="L82" s="5">
        <v>-0.25658058673398865</v>
      </c>
      <c r="M82" s="5">
        <v>-5.552239268602318E-2</v>
      </c>
      <c r="N82" s="5">
        <v>-2.8389045231251666</v>
      </c>
      <c r="O82" s="5">
        <v>-7.2927502014854442E-2</v>
      </c>
      <c r="P82" s="5">
        <v>-0.95392629545521412</v>
      </c>
      <c r="Q82" s="5">
        <v>-6.2303419273147212E-2</v>
      </c>
      <c r="R82" s="5">
        <v>-0.44807053959684123</v>
      </c>
      <c r="S82" s="5">
        <v>-0.16621796478751599</v>
      </c>
      <c r="T82" s="5">
        <v>-0.41791148216256468</v>
      </c>
      <c r="U82" s="5">
        <v>4.7710416599386615E-2</v>
      </c>
      <c r="V82" s="5">
        <v>-9.3095359186564433E-2</v>
      </c>
      <c r="W82" s="5">
        <v>-7.6049291526182478E-2</v>
      </c>
      <c r="X82" s="5">
        <v>0.21154673384897929</v>
      </c>
      <c r="Y82" s="5">
        <v>4.2760274742278906E-2</v>
      </c>
      <c r="Z82" s="5">
        <v>0.22600769080562172</v>
      </c>
      <c r="AA82" s="5">
        <v>0.15509166353669074</v>
      </c>
      <c r="AB82" s="5">
        <v>0.12153733819754631</v>
      </c>
      <c r="AC82" s="5">
        <v>-9.0672708579805084E-2</v>
      </c>
      <c r="AD82" s="5">
        <v>1.5265176224466193</v>
      </c>
      <c r="AE82" s="5">
        <v>6.3313702218847356E-2</v>
      </c>
      <c r="AF82" s="5">
        <v>0.13337569491228102</v>
      </c>
      <c r="AG82" s="5">
        <v>2.5756776840826955E-2</v>
      </c>
      <c r="AH82" s="5">
        <v>0.13667988507092935</v>
      </c>
      <c r="AI82" s="5">
        <v>2.6097019166690539E-2</v>
      </c>
      <c r="AJ82" s="5">
        <v>8.5128994653576234E-2</v>
      </c>
      <c r="AK82" s="5">
        <v>0.30091710137442884</v>
      </c>
      <c r="AL82" s="5">
        <v>0.1419207297361256</v>
      </c>
      <c r="AM82" s="5">
        <v>7.4621563079920478E-3</v>
      </c>
      <c r="AN82" s="5">
        <v>5.5120536666779053E-2</v>
      </c>
      <c r="AO82" s="5">
        <v>4.0740217045314425E-3</v>
      </c>
      <c r="AP82" s="5">
        <v>1.2421143473264101E-2</v>
      </c>
      <c r="AQ82" s="5">
        <v>3.0451543291665634E-3</v>
      </c>
      <c r="AR82" s="5">
        <v>1.9458116899870918E-2</v>
      </c>
      <c r="AS82" s="5"/>
      <c r="AT82" s="5"/>
      <c r="AU82" s="5"/>
      <c r="AV82" s="5"/>
      <c r="AW82" s="5"/>
      <c r="AX82" s="5"/>
      <c r="AY82" s="5"/>
      <c r="AZ82" s="5"/>
      <c r="BA82" s="5"/>
      <c r="BB82" s="5"/>
    </row>
    <row r="83" spans="1:54" x14ac:dyDescent="0.25">
      <c r="A83" s="5">
        <v>16220</v>
      </c>
      <c r="B83" s="5"/>
      <c r="C83" s="5">
        <v>-1.6303191022358881</v>
      </c>
      <c r="D83" s="5">
        <v>-6.7977260760996611E-2</v>
      </c>
      <c r="E83" s="5">
        <v>-1.604452291132976E-2</v>
      </c>
      <c r="F83" s="5">
        <v>-9.0471014387222215E-2</v>
      </c>
      <c r="G83" s="5">
        <v>-8.1510741671741889E-3</v>
      </c>
      <c r="H83" s="5">
        <v>-0.81146948845331912</v>
      </c>
      <c r="I83" s="5">
        <v>-4.8277192923976912E-2</v>
      </c>
      <c r="J83" s="5">
        <v>-0.11604222422591493</v>
      </c>
      <c r="K83" s="5">
        <v>-2.9247812148218571E-2</v>
      </c>
      <c r="L83" s="5">
        <v>-0.2535226844148204</v>
      </c>
      <c r="M83" s="5">
        <v>-5.4968553790112819E-2</v>
      </c>
      <c r="N83" s="5">
        <v>-2.8161294373813126</v>
      </c>
      <c r="O83" s="5">
        <v>-7.2485551656526662E-2</v>
      </c>
      <c r="P83" s="5">
        <v>-0.95002673867229315</v>
      </c>
      <c r="Q83" s="5">
        <v>-6.2172225923083503E-2</v>
      </c>
      <c r="R83" s="5">
        <v>-0.44801968471908016</v>
      </c>
      <c r="S83" s="5">
        <v>-0.16653192357873714</v>
      </c>
      <c r="T83" s="5">
        <v>-0.41954191039152666</v>
      </c>
      <c r="U83" s="5">
        <v>4.7993062125684563E-2</v>
      </c>
      <c r="V83" s="5">
        <v>-9.38361536889665E-2</v>
      </c>
      <c r="W83" s="5">
        <v>-7.6809861239056074E-2</v>
      </c>
      <c r="X83" s="5">
        <v>0.21409696906094813</v>
      </c>
      <c r="Y83" s="5">
        <v>4.3364049347047857E-2</v>
      </c>
      <c r="Z83" s="5">
        <v>0.2296680000041138</v>
      </c>
      <c r="AA83" s="5">
        <v>0.15792702305733577</v>
      </c>
      <c r="AB83" s="5">
        <v>0.12401415363049746</v>
      </c>
      <c r="AC83" s="5">
        <v>-9.2711688958281718E-2</v>
      </c>
      <c r="AD83" s="5">
        <v>1.5640799420279037</v>
      </c>
      <c r="AE83" s="5">
        <v>6.5006520773340348E-2</v>
      </c>
      <c r="AF83" s="5">
        <v>0.13722741559511731</v>
      </c>
      <c r="AG83" s="5">
        <v>2.6556056583480862E-2</v>
      </c>
      <c r="AH83" s="5">
        <v>0.1412171621982706</v>
      </c>
      <c r="AI83" s="5">
        <v>2.7020135792550044E-2</v>
      </c>
      <c r="AJ83" s="5">
        <v>8.8326462455023916E-2</v>
      </c>
      <c r="AK83" s="5">
        <v>0.31288150574131995</v>
      </c>
      <c r="AL83" s="5">
        <v>0.14787731286643874</v>
      </c>
      <c r="AM83" s="5">
        <v>7.791943024138508E-3</v>
      </c>
      <c r="AN83" s="5">
        <v>5.767978269528147E-2</v>
      </c>
      <c r="AO83" s="5">
        <v>4.2723352909219432E-3</v>
      </c>
      <c r="AP83" s="5">
        <v>1.3053845275111553E-2</v>
      </c>
      <c r="AQ83" s="5">
        <v>3.2071862652401965E-3</v>
      </c>
      <c r="AR83" s="5">
        <v>2.0537936110406021E-2</v>
      </c>
      <c r="AS83" s="5"/>
      <c r="AT83" s="5"/>
      <c r="AU83" s="5"/>
      <c r="AV83" s="5"/>
      <c r="AW83" s="5"/>
      <c r="AX83" s="5"/>
      <c r="AY83" s="5"/>
      <c r="AZ83" s="5"/>
      <c r="BA83" s="5"/>
      <c r="BB83" s="5"/>
    </row>
    <row r="84" spans="1:54" x14ac:dyDescent="0.25">
      <c r="A84" s="5">
        <v>16210</v>
      </c>
      <c r="B84" s="5"/>
      <c r="C84" s="5">
        <v>-1.5601087160631453</v>
      </c>
      <c r="D84" s="5">
        <v>-6.6106033742838355E-2</v>
      </c>
      <c r="E84" s="5">
        <v>-1.5632835804614796E-2</v>
      </c>
      <c r="F84" s="5">
        <v>-8.8319458695852865E-2</v>
      </c>
      <c r="G84" s="5">
        <v>-7.9726048751021326E-3</v>
      </c>
      <c r="H84" s="5">
        <v>-0.79524059161948502</v>
      </c>
      <c r="I84" s="5">
        <v>-4.7403653006921918E-2</v>
      </c>
      <c r="J84" s="5">
        <v>-0.11416469527643318</v>
      </c>
      <c r="K84" s="5">
        <v>-2.8830865205687305E-2</v>
      </c>
      <c r="L84" s="5">
        <v>-0.25039876423716484</v>
      </c>
      <c r="M84" s="5">
        <v>-5.439804604742797E-2</v>
      </c>
      <c r="N84" s="5">
        <v>-2.7924012097589586</v>
      </c>
      <c r="O84" s="5">
        <v>-7.2017073265031123E-2</v>
      </c>
      <c r="P84" s="5">
        <v>-0.94576072909117104</v>
      </c>
      <c r="Q84" s="5">
        <v>-6.2016310221108685E-2</v>
      </c>
      <c r="R84" s="5">
        <v>-0.44778888411647533</v>
      </c>
      <c r="S84" s="5">
        <v>-0.16677965802625741</v>
      </c>
      <c r="T84" s="5">
        <v>-0.4210105502341796</v>
      </c>
      <c r="U84" s="5">
        <v>4.8258167982692002E-2</v>
      </c>
      <c r="V84" s="5">
        <v>-9.4545317285355396E-2</v>
      </c>
      <c r="W84" s="5">
        <v>-7.7547355244951544E-2</v>
      </c>
      <c r="X84" s="5">
        <v>0.21659252293560266</v>
      </c>
      <c r="Y84" s="5">
        <v>4.3959066898682765E-2</v>
      </c>
      <c r="Z84" s="5">
        <v>0.23329616452202387</v>
      </c>
      <c r="AA84" s="5">
        <v>0.16075142549102989</v>
      </c>
      <c r="AB84" s="5">
        <v>0.12649219444663332</v>
      </c>
      <c r="AC84" s="5">
        <v>-9.4759746348002188E-2</v>
      </c>
      <c r="AD84" s="5">
        <v>1.6019469082756068</v>
      </c>
      <c r="AE84" s="5">
        <v>6.6718878896903713E-2</v>
      </c>
      <c r="AF84" s="5">
        <v>0.14113614001218636</v>
      </c>
      <c r="AG84" s="5">
        <v>2.7369658425285364E-2</v>
      </c>
      <c r="AH84" s="5">
        <v>0.14584939725321119</v>
      </c>
      <c r="AI84" s="5">
        <v>2.7965268745342598E-2</v>
      </c>
      <c r="AJ84" s="5">
        <v>9.1609303638314349E-2</v>
      </c>
      <c r="AK84" s="5">
        <v>0.32519877123729724</v>
      </c>
      <c r="AL84" s="5">
        <v>0.15402592076686236</v>
      </c>
      <c r="AM84" s="5">
        <v>8.1332536042128031E-3</v>
      </c>
      <c r="AN84" s="5">
        <v>6.0335301350525436E-2</v>
      </c>
      <c r="AO84" s="5">
        <v>4.4786341353074462E-3</v>
      </c>
      <c r="AP84" s="5">
        <v>1.3713685548650637E-2</v>
      </c>
      <c r="AQ84" s="5">
        <v>3.3765911761487002E-3</v>
      </c>
      <c r="AR84" s="5">
        <v>2.166969463420957E-2</v>
      </c>
      <c r="AS84" s="5"/>
      <c r="AT84" s="5"/>
      <c r="AU84" s="5"/>
      <c r="AV84" s="5"/>
      <c r="AW84" s="5"/>
      <c r="AX84" s="5"/>
      <c r="AY84" s="5"/>
      <c r="AZ84" s="5"/>
      <c r="BA84" s="5"/>
      <c r="BB84" s="5"/>
    </row>
    <row r="85" spans="1:54" x14ac:dyDescent="0.25">
      <c r="A85" s="5">
        <v>16200</v>
      </c>
      <c r="B85" s="5"/>
      <c r="C85" s="5">
        <v>-1.4883706467576074</v>
      </c>
      <c r="D85" s="5">
        <v>-6.4259358049672893E-2</v>
      </c>
      <c r="E85" s="5">
        <v>-1.5225342822764392E-2</v>
      </c>
      <c r="F85" s="5">
        <v>-8.618311923974975E-2</v>
      </c>
      <c r="G85" s="5">
        <v>-7.7948008765861224E-3</v>
      </c>
      <c r="H85" s="5">
        <v>-0.7790131558340021</v>
      </c>
      <c r="I85" s="5">
        <v>-4.6526677313700512E-2</v>
      </c>
      <c r="J85" s="5">
        <v>-0.11227124768164654</v>
      </c>
      <c r="K85" s="5">
        <v>-2.8408181899441099E-2</v>
      </c>
      <c r="L85" s="5">
        <v>-0.24721199334033228</v>
      </c>
      <c r="M85" s="5">
        <v>-5.3811464935989858E-2</v>
      </c>
      <c r="N85" s="5">
        <v>-2.767745010293738</v>
      </c>
      <c r="O85" s="5">
        <v>-7.1522563364245284E-2</v>
      </c>
      <c r="P85" s="5">
        <v>-0.94113264988249379</v>
      </c>
      <c r="Q85" s="5">
        <v>-6.1835813565629102E-2</v>
      </c>
      <c r="R85" s="5">
        <v>-0.44737808308605009</v>
      </c>
      <c r="S85" s="5">
        <v>-0.16696074710514089</v>
      </c>
      <c r="T85" s="5">
        <v>-0.42231534776775892</v>
      </c>
      <c r="U85" s="5">
        <v>4.85053898215708E-2</v>
      </c>
      <c r="V85" s="5">
        <v>-9.5221975830990249E-2</v>
      </c>
      <c r="W85" s="5">
        <v>-7.8260908206758739E-2</v>
      </c>
      <c r="X85" s="5">
        <v>0.21903061798384268</v>
      </c>
      <c r="Y85" s="5">
        <v>4.4544703699685675E-2</v>
      </c>
      <c r="Z85" s="5">
        <v>0.2368886382787832</v>
      </c>
      <c r="AA85" s="5">
        <v>0.1635623300866807</v>
      </c>
      <c r="AB85" s="5">
        <v>0.12896944301682717</v>
      </c>
      <c r="AC85" s="5">
        <v>-9.681540435490732E-2</v>
      </c>
      <c r="AD85" s="5">
        <v>1.6400950703149544</v>
      </c>
      <c r="AE85" s="5">
        <v>6.844990458867016E-2</v>
      </c>
      <c r="AF85" s="5">
        <v>0.14510034173122183</v>
      </c>
      <c r="AG85" s="5">
        <v>2.8197368409317958E-2</v>
      </c>
      <c r="AH85" s="5">
        <v>0.15057600442226665</v>
      </c>
      <c r="AI85" s="5">
        <v>2.8932436117063115E-2</v>
      </c>
      <c r="AJ85" s="5">
        <v>9.4978089310868388E-2</v>
      </c>
      <c r="AK85" s="5">
        <v>0.33787306266312067</v>
      </c>
      <c r="AL85" s="5">
        <v>0.1603696998848296</v>
      </c>
      <c r="AM85" s="5">
        <v>8.4863252234061246E-3</v>
      </c>
      <c r="AN85" s="5">
        <v>6.3089449992711849E-2</v>
      </c>
      <c r="AO85" s="5">
        <v>4.6931431687600566E-3</v>
      </c>
      <c r="AP85" s="5">
        <v>1.4401523925643367E-2</v>
      </c>
      <c r="AQ85" s="5">
        <v>3.553627444956335E-3</v>
      </c>
      <c r="AR85" s="5">
        <v>2.2855381851204518E-2</v>
      </c>
      <c r="AS85" s="5"/>
      <c r="AT85" s="5"/>
      <c r="AU85" s="5"/>
      <c r="AV85" s="5"/>
      <c r="AW85" s="5"/>
      <c r="AX85" s="5"/>
      <c r="AY85" s="5"/>
      <c r="AZ85" s="5"/>
      <c r="BA85" s="5"/>
      <c r="BB85" s="5"/>
    </row>
    <row r="86" spans="1:54" x14ac:dyDescent="0.25">
      <c r="A86" s="5">
        <v>16190</v>
      </c>
      <c r="B86" s="5"/>
      <c r="C86" s="5">
        <v>-1.4151422645974505</v>
      </c>
      <c r="D86" s="5">
        <v>-6.2438027155949094E-2</v>
      </c>
      <c r="E86" s="5">
        <v>-1.4822259658452141E-2</v>
      </c>
      <c r="F86" s="5">
        <v>-8.4063323840661369E-2</v>
      </c>
      <c r="G86" s="5">
        <v>-7.617787737899946E-3</v>
      </c>
      <c r="H86" s="5">
        <v>-0.76279988940762433</v>
      </c>
      <c r="I86" s="5">
        <v>-4.5647013124993877E-2</v>
      </c>
      <c r="J86" s="5">
        <v>-0.11036360983484159</v>
      </c>
      <c r="K86" s="5">
        <v>-2.7980170062281418E-2</v>
      </c>
      <c r="L86" s="5">
        <v>-0.24396558264172907</v>
      </c>
      <c r="M86" s="5">
        <v>-5.3209420435952212E-2</v>
      </c>
      <c r="N86" s="5">
        <v>-2.7421869704850992</v>
      </c>
      <c r="O86" s="5">
        <v>-7.1002547735529359E-2</v>
      </c>
      <c r="P86" s="5">
        <v>-0.93614731077353408</v>
      </c>
      <c r="Q86" s="5">
        <v>-6.1630906970658483E-2</v>
      </c>
      <c r="R86" s="5">
        <v>-0.4467874441647961</v>
      </c>
      <c r="S86" s="5">
        <v>-0.16707484875651932</v>
      </c>
      <c r="T86" s="5">
        <v>-0.42345443541307548</v>
      </c>
      <c r="U86" s="5">
        <v>4.8734402258643839E-2</v>
      </c>
      <c r="V86" s="5">
        <v>-9.5865285953954202E-2</v>
      </c>
      <c r="W86" s="5">
        <v>-7.8949673503447337E-2</v>
      </c>
      <c r="X86" s="5">
        <v>0.22140850753858418</v>
      </c>
      <c r="Y86" s="5">
        <v>4.5120337393075638E-2</v>
      </c>
      <c r="Z86" s="5">
        <v>0.24044185385446154</v>
      </c>
      <c r="AA86" s="5">
        <v>0.16635716064667774</v>
      </c>
      <c r="AB86" s="5">
        <v>0.13144383705441404</v>
      </c>
      <c r="AC86" s="5">
        <v>-9.8877140624445303E-2</v>
      </c>
      <c r="AD86" s="5">
        <v>1.6784999971273842</v>
      </c>
      <c r="AE86" s="5">
        <v>7.0198677249754954E-2</v>
      </c>
      <c r="AF86" s="5">
        <v>0.14911837731554101</v>
      </c>
      <c r="AG86" s="5">
        <v>2.9038947741528803E-2</v>
      </c>
      <c r="AH86" s="5">
        <v>0.1553962583226598</v>
      </c>
      <c r="AI86" s="5">
        <v>2.9921628872775469E-2</v>
      </c>
      <c r="AJ86" s="5">
        <v>9.8433304587873999E-2</v>
      </c>
      <c r="AK86" s="5">
        <v>0.35090826701343408</v>
      </c>
      <c r="AL86" s="5">
        <v>0.16691168770234979</v>
      </c>
      <c r="AM86" s="5">
        <v>8.8513910858964272E-3</v>
      </c>
      <c r="AN86" s="5">
        <v>6.5944574761519645E-2</v>
      </c>
      <c r="AO86" s="5">
        <v>4.9160882663199989E-3</v>
      </c>
      <c r="AP86" s="5">
        <v>1.5118229830914612E-2</v>
      </c>
      <c r="AQ86" s="5">
        <v>3.7385579689900375E-3</v>
      </c>
      <c r="AR86" s="5">
        <v>2.4097032493744411E-2</v>
      </c>
      <c r="AS86" s="5"/>
      <c r="AT86" s="5"/>
      <c r="AU86" s="5"/>
      <c r="AV86" s="5"/>
      <c r="AW86" s="5"/>
      <c r="AX86" s="5"/>
      <c r="AY86" s="5"/>
      <c r="AZ86" s="5"/>
      <c r="BA86" s="5"/>
      <c r="BB86" s="5"/>
    </row>
    <row r="87" spans="1:54" x14ac:dyDescent="0.25">
      <c r="A87" s="5">
        <v>16180</v>
      </c>
      <c r="B87" s="5"/>
      <c r="C87" s="5">
        <v>-1.3404626390139072</v>
      </c>
      <c r="D87" s="5">
        <v>-6.0642784770633285E-2</v>
      </c>
      <c r="E87" s="5">
        <v>-1.4423791762175208E-2</v>
      </c>
      <c r="F87" s="5">
        <v>-8.1961352126933298E-2</v>
      </c>
      <c r="G87" s="5">
        <v>-7.4416876105647305E-3</v>
      </c>
      <c r="H87" s="5">
        <v>-0.74661325662356259</v>
      </c>
      <c r="I87" s="5">
        <v>-4.4765398958680938E-2</v>
      </c>
      <c r="J87" s="5">
        <v>-0.10844350264176625</v>
      </c>
      <c r="K87" s="5">
        <v>-2.7547238908485927E-2</v>
      </c>
      <c r="L87" s="5">
        <v>-0.24066278134172459</v>
      </c>
      <c r="M87" s="5">
        <v>-5.2592535955473599E-2</v>
      </c>
      <c r="N87" s="5">
        <v>-2.7157541366409874</v>
      </c>
      <c r="O87" s="5">
        <v>-7.0457580483441848E-2</v>
      </c>
      <c r="P87" s="5">
        <v>-0.93080993982095861</v>
      </c>
      <c r="Q87" s="5">
        <v>-6.1401790814156795E-2</v>
      </c>
      <c r="R87" s="5">
        <v>-0.4460173474732203</v>
      </c>
      <c r="S87" s="5">
        <v>-0.16712170081925937</v>
      </c>
      <c r="T87" s="5">
        <v>-0.42442613623095243</v>
      </c>
      <c r="U87" s="5">
        <v>4.8944899571756899E-2</v>
      </c>
      <c r="V87" s="5">
        <v>-9.6474436763709731E-2</v>
      </c>
      <c r="W87" s="5">
        <v>-7.9612824854534775E-2</v>
      </c>
      <c r="X87" s="5">
        <v>0.22372348071307338</v>
      </c>
      <c r="Y87" s="5">
        <v>4.5685348006587641E-2</v>
      </c>
      <c r="Z87" s="5">
        <v>0.24395222795014743</v>
      </c>
      <c r="AA87" s="5">
        <v>0.16913330902278131</v>
      </c>
      <c r="AB87" s="5">
        <v>0.13391327198232233</v>
      </c>
      <c r="AC87" s="5">
        <v>-0.10094338819456036</v>
      </c>
      <c r="AD87" s="5">
        <v>1.7171362911016392</v>
      </c>
      <c r="AE87" s="5">
        <v>7.1964227771804667E-2</v>
      </c>
      <c r="AF87" s="5">
        <v>0.15318848533764001</v>
      </c>
      <c r="AG87" s="5">
        <v>2.9894132344742187E-2</v>
      </c>
      <c r="AH87" s="5">
        <v>0.16030929016280482</v>
      </c>
      <c r="AI87" s="5">
        <v>3.0932809823404954E-2</v>
      </c>
      <c r="AJ87" s="5">
        <v>0.10197534427938007</v>
      </c>
      <c r="AK87" s="5">
        <v>0.3643079749936905</v>
      </c>
      <c r="AL87" s="5">
        <v>0.17365480266807967</v>
      </c>
      <c r="AM87" s="5">
        <v>9.2286798399554455E-3</v>
      </c>
      <c r="AN87" s="5">
        <v>6.8903006014395654E-2</v>
      </c>
      <c r="AO87" s="5">
        <v>5.147695909168244E-3</v>
      </c>
      <c r="AP87" s="5">
        <v>1.586468151919938E-2</v>
      </c>
      <c r="AQ87" s="5">
        <v>3.9316499616298337E-3</v>
      </c>
      <c r="AR87" s="5">
        <v>2.5396725793763258E-2</v>
      </c>
      <c r="AS87" s="5"/>
      <c r="AT87" s="5"/>
      <c r="AU87" s="5"/>
      <c r="AV87" s="5"/>
      <c r="AW87" s="5"/>
      <c r="AX87" s="5"/>
      <c r="AY87" s="5"/>
      <c r="AZ87" s="5"/>
      <c r="BA87" s="5"/>
      <c r="BB87" s="5"/>
    </row>
    <row r="88" spans="1:54" x14ac:dyDescent="0.25">
      <c r="A88" s="5">
        <v>16170</v>
      </c>
      <c r="B88" s="5"/>
      <c r="C88" s="5">
        <v>-1.2643725064673712</v>
      </c>
      <c r="D88" s="5">
        <v>-5.8874324909933939E-2</v>
      </c>
      <c r="E88" s="5">
        <v>-1.4030134255606929E-2</v>
      </c>
      <c r="F88" s="5">
        <v>-7.9878434541381244E-2</v>
      </c>
      <c r="G88" s="5">
        <v>-7.2666191048245581E-3</v>
      </c>
      <c r="H88" s="5">
        <v>-0.73046546232132492</v>
      </c>
      <c r="I88" s="5">
        <v>-4.3882563538910277E-2</v>
      </c>
      <c r="J88" s="5">
        <v>-0.10651263689976513</v>
      </c>
      <c r="K88" s="5">
        <v>-2.7109798369453424E-2</v>
      </c>
      <c r="L88" s="5">
        <v>-0.23730687139834927</v>
      </c>
      <c r="M88" s="5">
        <v>-5.196144723671782E-2</v>
      </c>
      <c r="N88" s="5">
        <v>-2.6884744216027094</v>
      </c>
      <c r="O88" s="5">
        <v>-6.9888243047055973E-2</v>
      </c>
      <c r="P88" s="5">
        <v>-0.92512617434796895</v>
      </c>
      <c r="Q88" s="5">
        <v>-6.1148694526906321E-2</v>
      </c>
      <c r="R88" s="5">
        <v>-0.44506839062119818</v>
      </c>
      <c r="S88" s="5">
        <v>-0.16710112180520331</v>
      </c>
      <c r="T88" s="5">
        <v>-0.42522896786459297</v>
      </c>
      <c r="U88" s="5">
        <v>4.9136596363350597E-2</v>
      </c>
      <c r="V88" s="5">
        <v>-9.7048651513329101E-2</v>
      </c>
      <c r="W88" s="5">
        <v>-8.0249557925224105E-2</v>
      </c>
      <c r="X88" s="5">
        <v>0.22597286736398786</v>
      </c>
      <c r="Y88" s="5">
        <v>4.6239119010587124E-2</v>
      </c>
      <c r="Z88" s="5">
        <v>0.24741616698973184</v>
      </c>
      <c r="AA88" s="5">
        <v>0.17188813875492187</v>
      </c>
      <c r="AB88" s="5">
        <v>0.13637560344482674</v>
      </c>
      <c r="AC88" s="5">
        <v>-0.10301253697674115</v>
      </c>
      <c r="AD88" s="5">
        <v>1.7559776039801567</v>
      </c>
      <c r="AE88" s="5">
        <v>7.3745538729435331E-2</v>
      </c>
      <c r="AF88" s="5">
        <v>0.15730878560735356</v>
      </c>
      <c r="AG88" s="5">
        <v>3.076263245014375E-2</v>
      </c>
      <c r="AH88" s="5">
        <v>0.16531408406224962</v>
      </c>
      <c r="AI88" s="5">
        <v>3.1965912617622348E-2</v>
      </c>
      <c r="AJ88" s="5">
        <v>0.10560450858976078</v>
      </c>
      <c r="AK88" s="5">
        <v>0.37807546235910156</v>
      </c>
      <c r="AL88" s="5">
        <v>0.18060183392097137</v>
      </c>
      <c r="AM88" s="5">
        <v>9.6184149746505604E-3</v>
      </c>
      <c r="AN88" s="5">
        <v>7.1967053569067768E-2</v>
      </c>
      <c r="AO88" s="5">
        <v>5.3881928277407804E-3</v>
      </c>
      <c r="AP88" s="5">
        <v>1.6641765040197133E-2</v>
      </c>
      <c r="AQ88" s="5">
        <v>4.1331747334774878E-3</v>
      </c>
      <c r="AR88" s="5">
        <v>2.6756584483119343E-2</v>
      </c>
      <c r="AS88" s="5"/>
      <c r="AT88" s="5"/>
      <c r="AU88" s="5"/>
      <c r="AV88" s="5"/>
      <c r="AW88" s="5"/>
      <c r="AX88" s="5"/>
      <c r="AY88" s="5"/>
      <c r="AZ88" s="5"/>
      <c r="BA88" s="5"/>
      <c r="BB88" s="5"/>
    </row>
    <row r="89" spans="1:54" x14ac:dyDescent="0.25">
      <c r="A89" s="5">
        <v>16160</v>
      </c>
      <c r="B89" s="5"/>
      <c r="C89" s="5">
        <v>-1.1869142358962064</v>
      </c>
      <c r="D89" s="5">
        <v>-5.7133292065155564E-2</v>
      </c>
      <c r="E89" s="5">
        <v>-1.3641471867057067E-2</v>
      </c>
      <c r="F89" s="5">
        <v>-7.7815751465647787E-2</v>
      </c>
      <c r="G89" s="5">
        <v>-7.0926971724031337E-3</v>
      </c>
      <c r="H89" s="5">
        <v>-0.71436843724535615</v>
      </c>
      <c r="I89" s="5">
        <v>-4.2999224799513271E-2</v>
      </c>
      <c r="J89" s="5">
        <v>-0.10457271073003287</v>
      </c>
      <c r="K89" s="5">
        <v>-2.6668258435036889E-2</v>
      </c>
      <c r="L89" s="5">
        <v>-0.23390116198525229</v>
      </c>
      <c r="M89" s="5">
        <v>-5.1316801244711815E-2</v>
      </c>
      <c r="N89" s="5">
        <v>-2.6603765549718434</v>
      </c>
      <c r="O89" s="5">
        <v>-6.9295143159349287E-2</v>
      </c>
      <c r="P89" s="5">
        <v>-0.91910205106746634</v>
      </c>
      <c r="Q89" s="5">
        <v>-6.0871876222544308E-2</v>
      </c>
      <c r="R89" s="5">
        <v>-0.44394138817450274</v>
      </c>
      <c r="S89" s="5">
        <v>-0.16701301151512093</v>
      </c>
      <c r="T89" s="5">
        <v>-0.42586164611534344</v>
      </c>
      <c r="U89" s="5">
        <v>4.930922818827943E-2</v>
      </c>
      <c r="V89" s="5">
        <v>-9.7587189210760109E-2</v>
      </c>
      <c r="W89" s="5">
        <v>-8.0859091907996228E-2</v>
      </c>
      <c r="X89" s="5">
        <v>0.22815404304721487</v>
      </c>
      <c r="Y89" s="5">
        <v>4.6781038387345063E-2</v>
      </c>
      <c r="Z89" s="5">
        <v>0.25083007285219722</v>
      </c>
      <c r="AA89" s="5">
        <v>0.17461898884712274</v>
      </c>
      <c r="AB89" s="5">
        <v>0.1388286499612725</v>
      </c>
      <c r="AC89" s="5">
        <v>-0.10508293536489963</v>
      </c>
      <c r="AD89" s="5">
        <v>1.7949966552310737</v>
      </c>
      <c r="AE89" s="5">
        <v>7.5541544679335521E-2</v>
      </c>
      <c r="AF89" s="5">
        <v>0.16147727862369263</v>
      </c>
      <c r="AG89" s="5">
        <v>3.1644132228621662E-2</v>
      </c>
      <c r="AH89" s="5">
        <v>0.17040947354637964</v>
      </c>
      <c r="AI89" s="5">
        <v>3.3020840756144157E-2</v>
      </c>
      <c r="AJ89" s="5">
        <v>0.10932099884100581</v>
      </c>
      <c r="AK89" s="5">
        <v>0.39221367111526156</v>
      </c>
      <c r="AL89" s="5">
        <v>0.18775543082202401</v>
      </c>
      <c r="AM89" s="5">
        <v>1.0020814198790364E-2</v>
      </c>
      <c r="AN89" s="5">
        <v>7.5139001752472026E-2</v>
      </c>
      <c r="AO89" s="5">
        <v>5.6378056256856319E-3</v>
      </c>
      <c r="AP89" s="5">
        <v>1.7450373130507138E-2</v>
      </c>
      <c r="AQ89" s="5">
        <v>4.3434074522756185E-3</v>
      </c>
      <c r="AR89" s="5">
        <v>2.8178773640879611E-2</v>
      </c>
      <c r="AS89" s="5"/>
      <c r="AT89" s="5"/>
      <c r="AU89" s="5"/>
      <c r="AV89" s="5"/>
      <c r="AW89" s="5"/>
      <c r="AX89" s="5"/>
      <c r="AY89" s="5"/>
      <c r="AZ89" s="5"/>
      <c r="BA89" s="5"/>
      <c r="BB89" s="5"/>
    </row>
    <row r="90" spans="1:54" x14ac:dyDescent="0.25">
      <c r="A90" s="5">
        <v>16150</v>
      </c>
      <c r="B90" s="5"/>
      <c r="C90" s="5">
        <v>-1.1081317917825071</v>
      </c>
      <c r="D90" s="5">
        <v>-5.5420281463072506E-2</v>
      </c>
      <c r="E90" s="5">
        <v>-1.325797888871574E-2</v>
      </c>
      <c r="F90" s="5">
        <v>-7.5774432460817581E-2</v>
      </c>
      <c r="G90" s="5">
        <v>-6.9200329986533774E-3</v>
      </c>
      <c r="H90" s="5">
        <v>-0.69833382418107448</v>
      </c>
      <c r="I90" s="5">
        <v>-4.2116088923646586E-2</v>
      </c>
      <c r="J90" s="5">
        <v>-0.10262540706845868</v>
      </c>
      <c r="K90" s="5">
        <v>-2.6223028502076317E-2</v>
      </c>
      <c r="L90" s="5">
        <v>-0.23044898394628924</v>
      </c>
      <c r="M90" s="5">
        <v>-5.065925504182528E-2</v>
      </c>
      <c r="N90" s="5">
        <v>-2.6314900319648418</v>
      </c>
      <c r="O90" s="5">
        <v>-6.8678913757282398E-2</v>
      </c>
      <c r="P90" s="5">
        <v>-0.91274399541520101</v>
      </c>
      <c r="Q90" s="5">
        <v>-6.0571622269538827E-2</v>
      </c>
      <c r="R90" s="5">
        <v>-0.44263737068161718</v>
      </c>
      <c r="S90" s="5">
        <v>-0.16685735149294217</v>
      </c>
      <c r="T90" s="5">
        <v>-0.42632308814024766</v>
      </c>
      <c r="U90" s="5">
        <v>4.9462552144494819E-2</v>
      </c>
      <c r="V90" s="5">
        <v>-9.8089346174571129E-2</v>
      </c>
      <c r="W90" s="5">
        <v>-8.1440671076439014E-2</v>
      </c>
      <c r="X90" s="5">
        <v>0.2302644339539611</v>
      </c>
      <c r="Y90" s="5">
        <v>4.731049970923977E-2</v>
      </c>
      <c r="Z90" s="5">
        <v>0.25419034872282842</v>
      </c>
      <c r="AA90" s="5">
        <v>0.17732317767424605</v>
      </c>
      <c r="AB90" s="5">
        <v>0.14127019571864222</v>
      </c>
      <c r="AC90" s="5">
        <v>-0.10715289197147304</v>
      </c>
      <c r="AD90" s="5">
        <v>1.834165252869153</v>
      </c>
      <c r="AE90" s="5">
        <v>7.7351132568570347E-2</v>
      </c>
      <c r="AF90" s="5">
        <v>0.16569184525912289</v>
      </c>
      <c r="AG90" s="5">
        <v>3.2538289464287898E-2</v>
      </c>
      <c r="AH90" s="5">
        <v>0.17559413823130815</v>
      </c>
      <c r="AI90" s="5">
        <v>3.4097466631831337E-2</v>
      </c>
      <c r="AJ90" s="5">
        <v>0.11312491323167047</v>
      </c>
      <c r="AK90" s="5">
        <v>0.40672519062228851</v>
      </c>
      <c r="AL90" s="5">
        <v>0.19511809231202049</v>
      </c>
      <c r="AM90" s="5">
        <v>1.0436088802840965E-2</v>
      </c>
      <c r="AN90" s="5">
        <v>7.8421104259013275E-2</v>
      </c>
      <c r="AO90" s="5">
        <v>5.8967603846160326E-3</v>
      </c>
      <c r="AP90" s="5">
        <v>1.8291404031272735E-2</v>
      </c>
      <c r="AQ90" s="5">
        <v>4.5626268809766416E-3</v>
      </c>
      <c r="AR90" s="5">
        <v>2.9665499381384325E-2</v>
      </c>
      <c r="AS90" s="5"/>
      <c r="AT90" s="5"/>
      <c r="AU90" s="5"/>
      <c r="AV90" s="5"/>
      <c r="AW90" s="5"/>
      <c r="AX90" s="5"/>
      <c r="AY90" s="5"/>
      <c r="AZ90" s="5"/>
      <c r="BA90" s="5"/>
      <c r="BB90" s="5"/>
    </row>
    <row r="91" spans="1:54" x14ac:dyDescent="0.25">
      <c r="A91" s="5">
        <v>16140</v>
      </c>
      <c r="B91" s="5"/>
      <c r="C91" s="5">
        <v>-1.0280706948828504</v>
      </c>
      <c r="D91" s="5">
        <v>-5.3735839416013488E-2</v>
      </c>
      <c r="E91" s="5">
        <v>-1.287981915530532E-2</v>
      </c>
      <c r="F91" s="5">
        <v>-7.3755555623763833E-2</v>
      </c>
      <c r="G91" s="5">
        <v>-6.7487339041856307E-3</v>
      </c>
      <c r="H91" s="5">
        <v>-0.6823729648983814</v>
      </c>
      <c r="I91" s="5">
        <v>-4.1233849421423857E-2</v>
      </c>
      <c r="J91" s="5">
        <v>-0.10067239122030316</v>
      </c>
      <c r="K91" s="5">
        <v>-2.5774516731611526E-2</v>
      </c>
      <c r="L91" s="5">
        <v>-0.22695368426001816</v>
      </c>
      <c r="M91" s="5">
        <v>-4.9989474650665722E-2</v>
      </c>
      <c r="N91" s="5">
        <v>-2.6018450610244366</v>
      </c>
      <c r="O91" s="5">
        <v>-6.8040211845317319E-2</v>
      </c>
      <c r="P91" s="5">
        <v>-0.90605881011911082</v>
      </c>
      <c r="Q91" s="5">
        <v>-6.0248246806061043E-2</v>
      </c>
      <c r="R91" s="5">
        <v>-0.44115758326168109</v>
      </c>
      <c r="S91" s="5">
        <v>-0.16663420531628365</v>
      </c>
      <c r="T91" s="5">
        <v>-0.42661241526076099</v>
      </c>
      <c r="U91" s="5">
        <v>4.9596347424793144E-2</v>
      </c>
      <c r="V91" s="5">
        <v>-9.8554457529714701E-2</v>
      </c>
      <c r="W91" s="5">
        <v>-8.1993566307119001E-2</v>
      </c>
      <c r="X91" s="5">
        <v>0.23230152181473951</v>
      </c>
      <c r="Y91" s="5">
        <v>4.7826903223380096E-2</v>
      </c>
      <c r="Z91" s="5">
        <v>0.25749340505125023</v>
      </c>
      <c r="AA91" s="5">
        <v>0.17999800701273652</v>
      </c>
      <c r="AB91" s="5">
        <v>0.1436979934993538</v>
      </c>
      <c r="AC91" s="5">
        <v>-0.10922067748972993</v>
      </c>
      <c r="AD91" s="5">
        <v>1.8734543167433084</v>
      </c>
      <c r="AE91" s="5">
        <v>7.9173142254398504E-2</v>
      </c>
      <c r="AF91" s="5">
        <v>0.1699502466846661</v>
      </c>
      <c r="AG91" s="5">
        <v>3.3444735272475781E-2</v>
      </c>
      <c r="AH91" s="5">
        <v>0.1808666007143557</v>
      </c>
      <c r="AI91" s="5">
        <v>3.5195630599028277E-2</v>
      </c>
      <c r="AJ91" s="5">
        <v>0.11701624264378499</v>
      </c>
      <c r="AK91" s="5">
        <v>0.42161223864639236</v>
      </c>
      <c r="AL91" s="5">
        <v>0.20269215611448793</v>
      </c>
      <c r="AM91" s="5">
        <v>1.0864443004633999E-2</v>
      </c>
      <c r="AN91" s="5">
        <v>8.1815578821780699E-2</v>
      </c>
      <c r="AO91" s="5">
        <v>6.1652822496704521E-3</v>
      </c>
      <c r="AP91" s="5">
        <v>1.916576023051287E-2</v>
      </c>
      <c r="AQ91" s="5">
        <v>4.7911150933919698E-3</v>
      </c>
      <c r="AR91" s="5">
        <v>3.1219007377044316E-2</v>
      </c>
      <c r="AS91" s="5"/>
      <c r="AT91" s="5"/>
      <c r="AU91" s="5"/>
      <c r="AV91" s="5"/>
      <c r="AW91" s="5"/>
      <c r="AX91" s="5"/>
      <c r="AY91" s="5"/>
      <c r="AZ91" s="5"/>
      <c r="BA91" s="5"/>
      <c r="BB91" s="5"/>
    </row>
    <row r="92" spans="1:54" x14ac:dyDescent="0.25">
      <c r="A92" s="5">
        <v>16130</v>
      </c>
      <c r="B92" s="5"/>
      <c r="C92" s="5">
        <v>-0.94677798067665975</v>
      </c>
      <c r="D92" s="5">
        <v>-5.2080463758665763E-2</v>
      </c>
      <c r="E92" s="5">
        <v>-1.2507146043713394E-2</v>
      </c>
      <c r="F92" s="5">
        <v>-7.176014705837766E-2</v>
      </c>
      <c r="G92" s="5">
        <v>-6.5789032560308299E-3</v>
      </c>
      <c r="H92" s="5">
        <v>-0.66649688792017925</v>
      </c>
      <c r="I92" s="5">
        <v>-4.0353186247172691E-2</v>
      </c>
      <c r="J92" s="5">
        <v>-9.8715308483718595E-2</v>
      </c>
      <c r="K92" s="5">
        <v>-2.5323129416213102E-2</v>
      </c>
      <c r="L92" s="5">
        <v>-0.22341862052727041</v>
      </c>
      <c r="M92" s="5">
        <v>-4.9308133908192317E-2</v>
      </c>
      <c r="N92" s="5">
        <v>-2.5714725103199245</v>
      </c>
      <c r="O92" s="5">
        <v>-6.7379717315253912E-2</v>
      </c>
      <c r="P92" s="5">
        <v>-0.89905366303320844</v>
      </c>
      <c r="Q92" s="5">
        <v>-5.9902091198870369E-2</v>
      </c>
      <c r="R92" s="5">
        <v>-0.43950348375566844</v>
      </c>
      <c r="S92" s="5">
        <v>-0.16634371872173401</v>
      </c>
      <c r="T92" s="5">
        <v>-0.42672895537301858</v>
      </c>
      <c r="U92" s="5">
        <v>4.9710415827924334E-2</v>
      </c>
      <c r="V92" s="5">
        <v>-9.8981898638975219E-2</v>
      </c>
      <c r="W92" s="5">
        <v>-8.2517076565325406E-2</v>
      </c>
      <c r="X92" s="5">
        <v>0.23426284875863918</v>
      </c>
      <c r="Y92" s="5">
        <v>4.8329656940079499E-2</v>
      </c>
      <c r="Z92" s="5">
        <v>0.26073566560356282</v>
      </c>
      <c r="AA92" s="5">
        <v>0.18264076618800357</v>
      </c>
      <c r="AB92" s="5">
        <v>0.1461097677401943</v>
      </c>
      <c r="AC92" s="5">
        <v>-0.11128452668090309</v>
      </c>
      <c r="AD92" s="5">
        <v>1.912833904300868</v>
      </c>
      <c r="AE92" s="5">
        <v>8.1006367137639756E-2</v>
      </c>
      <c r="AF92" s="5">
        <v>0.17425012454377503</v>
      </c>
      <c r="AG92" s="5">
        <v>3.4363073864454627E-2</v>
      </c>
      <c r="AH92" s="5">
        <v>0.18622522368549893</v>
      </c>
      <c r="AI92" s="5">
        <v>3.6315140075647186E-2</v>
      </c>
      <c r="AJ92" s="5">
        <v>0.1209948665103302</v>
      </c>
      <c r="AK92" s="5">
        <v>0.43687664240506052</v>
      </c>
      <c r="AL92" s="5">
        <v>0.21047978780448234</v>
      </c>
      <c r="AM92" s="5">
        <v>1.1306073279771369E-2</v>
      </c>
      <c r="AN92" s="5">
        <v>8.5324601701093253E-2</v>
      </c>
      <c r="AO92" s="5">
        <v>6.4435949959465539E-3</v>
      </c>
      <c r="AP92" s="5">
        <v>2.0074347129294304E-2</v>
      </c>
      <c r="AQ92" s="5">
        <v>5.0291571668869993E-3</v>
      </c>
      <c r="AR92" s="5">
        <v>3.284158120994448E-2</v>
      </c>
      <c r="AS92" s="5"/>
      <c r="AT92" s="5"/>
      <c r="AU92" s="5"/>
      <c r="AV92" s="5"/>
      <c r="AW92" s="5"/>
      <c r="AX92" s="5"/>
      <c r="AY92" s="5"/>
      <c r="AZ92" s="5"/>
      <c r="BA92" s="5"/>
      <c r="BB92" s="5"/>
    </row>
    <row r="93" spans="1:54" x14ac:dyDescent="0.25">
      <c r="A93" s="5">
        <v>16120</v>
      </c>
      <c r="B93" s="5"/>
      <c r="C93" s="5">
        <v>-0.86430215558838119</v>
      </c>
      <c r="D93" s="5">
        <v>-5.0454604368447786E-2</v>
      </c>
      <c r="E93" s="5">
        <v>-1.2140102493131626E-2</v>
      </c>
      <c r="F93" s="5">
        <v>-6.9789180460539862E-2</v>
      </c>
      <c r="G93" s="5">
        <v>-6.4106403883688341E-3</v>
      </c>
      <c r="H93" s="5">
        <v>-0.65071629713087265</v>
      </c>
      <c r="I93" s="5">
        <v>-3.9474764957815149E-2</v>
      </c>
      <c r="J93" s="5">
        <v>-9.6755781846868033E-2</v>
      </c>
      <c r="K93" s="5">
        <v>-2.4869270358830676E-2</v>
      </c>
      <c r="L93" s="5">
        <v>-0.21984715549477371</v>
      </c>
      <c r="M93" s="5">
        <v>-4.8615913313866638E-2</v>
      </c>
      <c r="N93" s="5">
        <v>-2.5404038532709876</v>
      </c>
      <c r="O93" s="5">
        <v>-6.6698131725375559E-2</v>
      </c>
      <c r="P93" s="5">
        <v>-0.89173607426644863</v>
      </c>
      <c r="Q93" s="5">
        <v>-5.9533523447489765E-2</v>
      </c>
      <c r="R93" s="5">
        <v>-0.43767674044413984</v>
      </c>
      <c r="S93" s="5">
        <v>-0.16598611956382608</v>
      </c>
      <c r="T93" s="5">
        <v>-0.42667224495110795</v>
      </c>
      <c r="U93" s="5">
        <v>4.9804582227454812E-2</v>
      </c>
      <c r="V93" s="5">
        <v>-9.937108646588913E-2</v>
      </c>
      <c r="W93" s="5">
        <v>-8.3010530350568087E-2</v>
      </c>
      <c r="X93" s="5">
        <v>0.23614602211521413</v>
      </c>
      <c r="Y93" s="5">
        <v>4.8818177722553403E-2</v>
      </c>
      <c r="Z93" s="5">
        <v>0.26391357359538981</v>
      </c>
      <c r="AA93" s="5">
        <v>0.18524873633061384</v>
      </c>
      <c r="AB93" s="5">
        <v>0.14850321771781355</v>
      </c>
      <c r="AC93" s="5">
        <v>-0.11334264048433532</v>
      </c>
      <c r="AD93" s="5">
        <v>1.9522732388326038</v>
      </c>
      <c r="AE93" s="5">
        <v>8.2849554911379714E-2</v>
      </c>
      <c r="AF93" s="5">
        <v>0.17858900138246445</v>
      </c>
      <c r="AG93" s="5">
        <v>3.5292882361042985E-2</v>
      </c>
      <c r="AH93" s="5">
        <v>0.19166820727513367</v>
      </c>
      <c r="AI93" s="5">
        <v>3.7455768681524712E-2</v>
      </c>
      <c r="AJ93" s="5">
        <v>0.12506054875627515</v>
      </c>
      <c r="AK93" s="5">
        <v>0.45251981965391719</v>
      </c>
      <c r="AL93" s="5">
        <v>0.21848296976514811</v>
      </c>
      <c r="AM93" s="5">
        <v>1.1761167677721378E-2</v>
      </c>
      <c r="AN93" s="5">
        <v>8.895030199551783E-2</v>
      </c>
      <c r="AO93" s="5">
        <v>6.7319205759371614E-3</v>
      </c>
      <c r="AP93" s="5">
        <v>2.1018071631079775E-2</v>
      </c>
      <c r="AQ93" s="5">
        <v>5.2770408516259323E-3</v>
      </c>
      <c r="AR93" s="5">
        <v>3.4535540546507794E-2</v>
      </c>
      <c r="AS93" s="5"/>
      <c r="AT93" s="5"/>
      <c r="AU93" s="5"/>
      <c r="AV93" s="5"/>
      <c r="AW93" s="5"/>
      <c r="AX93" s="5"/>
      <c r="AY93" s="5"/>
      <c r="AZ93" s="5"/>
      <c r="BA93" s="5"/>
      <c r="BB93" s="5"/>
    </row>
    <row r="94" spans="1:54" x14ac:dyDescent="0.25">
      <c r="A94" s="5">
        <v>16110</v>
      </c>
      <c r="B94" s="5"/>
      <c r="C94" s="5">
        <v>-0.7806931510439894</v>
      </c>
      <c r="D94" s="5">
        <v>-4.8858663766133778E-2</v>
      </c>
      <c r="E94" s="5">
        <v>-1.1778821045179189E-2</v>
      </c>
      <c r="F94" s="5">
        <v>-6.7843576815401901E-2</v>
      </c>
      <c r="G94" s="5">
        <v>-6.2440405328250039E-3</v>
      </c>
      <c r="H94" s="5">
        <v>-0.6350415612372593</v>
      </c>
      <c r="I94" s="5">
        <v>-3.8599235913737109E-2</v>
      </c>
      <c r="J94" s="5">
        <v>-9.4795409763134927E-2</v>
      </c>
      <c r="K94" s="5">
        <v>-2.4413340264507807E-2</v>
      </c>
      <c r="L94" s="5">
        <v>-0.21624265162759401</v>
      </c>
      <c r="M94" s="5">
        <v>-4.7913498874648616E-2</v>
      </c>
      <c r="N94" s="5">
        <v>-2.5086711132318227</v>
      </c>
      <c r="O94" s="5">
        <v>-6.5996177042006166E-2</v>
      </c>
      <c r="P94" s="5">
        <v>-0.8841139026389776</v>
      </c>
      <c r="Q94" s="5">
        <v>-5.9142937535103954E-2</v>
      </c>
      <c r="R94" s="5">
        <v>-0.4356792293361596</v>
      </c>
      <c r="S94" s="5">
        <v>-0.16556171760708932</v>
      </c>
      <c r="T94" s="5">
        <v>-0.42644203063589892</v>
      </c>
      <c r="U94" s="5">
        <v>4.9878694996885006E-2</v>
      </c>
      <c r="V94" s="5">
        <v>-9.972148086508327E-2</v>
      </c>
      <c r="W94" s="5">
        <v>-8.3473287097769869E-2</v>
      </c>
      <c r="X94" s="5">
        <v>0.23794871914631505</v>
      </c>
      <c r="Y94" s="5">
        <v>4.9291892375160559E-2</v>
      </c>
      <c r="Z94" s="5">
        <v>0.26702359789208774</v>
      </c>
      <c r="AA94" s="5">
        <v>0.18781919473294334</v>
      </c>
      <c r="AB94" s="5">
        <v>0.15087602085572566</v>
      </c>
      <c r="AC94" s="5">
        <v>-0.11539318824843799</v>
      </c>
      <c r="AD94" s="5">
        <v>1.9917407401945533</v>
      </c>
      <c r="AE94" s="5">
        <v>8.4701408426499064E-2</v>
      </c>
      <c r="AF94" s="5">
        <v>0.18296428134266926</v>
      </c>
      <c r="AG94" s="5">
        <v>3.6233710657240216E-2</v>
      </c>
      <c r="AH94" s="5">
        <v>0.19719358665332007</v>
      </c>
      <c r="AI94" s="5">
        <v>3.8617255416630684E-2</v>
      </c>
      <c r="AJ94" s="5">
        <v>0.1292129338264924</v>
      </c>
      <c r="AK94" s="5">
        <v>0.46854275986539673</v>
      </c>
      <c r="AL94" s="5">
        <v>0.22670349005534671</v>
      </c>
      <c r="AM94" s="5">
        <v>1.2229905124695541E-2</v>
      </c>
      <c r="AN94" s="5">
        <v>9.2694755781300806E-2</v>
      </c>
      <c r="AO94" s="5">
        <v>7.03047864816265E-3</v>
      </c>
      <c r="AP94" s="5">
        <v>2.1997840653783803E-2</v>
      </c>
      <c r="AQ94" s="5">
        <v>5.5350562159134477E-3</v>
      </c>
      <c r="AR94" s="5">
        <v>3.630323912967072E-2</v>
      </c>
      <c r="AS94" s="5"/>
      <c r="AT94" s="5"/>
      <c r="AU94" s="5"/>
      <c r="AV94" s="5"/>
      <c r="AW94" s="5"/>
      <c r="AX94" s="5"/>
      <c r="AY94" s="5"/>
      <c r="AZ94" s="5"/>
      <c r="BA94" s="5"/>
      <c r="BB94" s="5"/>
    </row>
    <row r="95" spans="1:54" x14ac:dyDescent="0.25">
      <c r="A95" s="5">
        <v>16100</v>
      </c>
      <c r="B95" s="5"/>
      <c r="C95" s="5">
        <v>-0.69600227542564819</v>
      </c>
      <c r="D95" s="5">
        <v>-4.7292997793285038E-2</v>
      </c>
      <c r="E95" s="5">
        <v>-1.1423423903446884E-2</v>
      </c>
      <c r="F95" s="5">
        <v>-6.5924204205264084E-2</v>
      </c>
      <c r="G95" s="5">
        <v>-6.0791947583108642E-3</v>
      </c>
      <c r="H95" s="5">
        <v>-0.61948270409164152</v>
      </c>
      <c r="I95" s="5">
        <v>-3.7727233523372733E-2</v>
      </c>
      <c r="J95" s="5">
        <v>-9.2835764008641422E-2</v>
      </c>
      <c r="K95" s="5">
        <v>-2.3955736146265089E-2</v>
      </c>
      <c r="L95" s="5">
        <v>-0.21260846574292613</v>
      </c>
      <c r="M95" s="5">
        <v>-4.7201580949643718E-2</v>
      </c>
      <c r="N95" s="5">
        <v>-2.4763068074740269</v>
      </c>
      <c r="O95" s="5">
        <v>-6.5274594346674181E-2</v>
      </c>
      <c r="P95" s="5">
        <v>-0.87619533150002837</v>
      </c>
      <c r="Q95" s="5">
        <v>-5.873075272776742E-2</v>
      </c>
      <c r="R95" s="5">
        <v>-0.4335130310351919</v>
      </c>
      <c r="S95" s="5">
        <v>-0.16507090415104964</v>
      </c>
      <c r="T95" s="5">
        <v>-0.4260382704031101</v>
      </c>
      <c r="U95" s="5">
        <v>4.9932626389632521E-2</v>
      </c>
      <c r="V95" s="5">
        <v>-0.10003258579613197</v>
      </c>
      <c r="W95" s="5">
        <v>-8.3904738530163822E-2</v>
      </c>
      <c r="X95" s="5">
        <v>0.23966869169516283</v>
      </c>
      <c r="Y95" s="5">
        <v>4.9750238727470503E-2</v>
      </c>
      <c r="Z95" s="5">
        <v>0.27006223926197215</v>
      </c>
      <c r="AA95" s="5">
        <v>0.19034941929748919</v>
      </c>
      <c r="AB95" s="5">
        <v>0.15322583614728008</v>
      </c>
      <c r="AC95" s="5">
        <v>-0.1174343100798572</v>
      </c>
      <c r="AD95" s="5">
        <v>2.0312040579961463</v>
      </c>
      <c r="AE95" s="5">
        <v>8.656058667523267E-2</v>
      </c>
      <c r="AF95" s="5">
        <v>0.18737325112525174</v>
      </c>
      <c r="AG95" s="5">
        <v>3.7185081339906709E-2</v>
      </c>
      <c r="AH95" s="5">
        <v>0.20279922989548282</v>
      </c>
      <c r="AI95" s="5">
        <v>3.9799303882705549E-2</v>
      </c>
      <c r="AJ95" s="5">
        <v>0.13345154281411736</v>
      </c>
      <c r="AK95" s="5">
        <v>0.48494600555124612</v>
      </c>
      <c r="AL95" s="5">
        <v>0.23514293121296875</v>
      </c>
      <c r="AM95" s="5">
        <v>1.2712454714483243E-2</v>
      </c>
      <c r="AN95" s="5">
        <v>9.6559980086959749E-2</v>
      </c>
      <c r="AO95" s="5">
        <v>7.3394860872588912E-3</v>
      </c>
      <c r="AP95" s="5">
        <v>2.3014559564275693E-2</v>
      </c>
      <c r="AQ95" s="5">
        <v>5.8034952672271194E-3</v>
      </c>
      <c r="AR95" s="5">
        <v>3.8147062583233179E-2</v>
      </c>
      <c r="AS95" s="5"/>
      <c r="AT95" s="5"/>
      <c r="AU95" s="5"/>
      <c r="AV95" s="5"/>
      <c r="AW95" s="5"/>
      <c r="AX95" s="5"/>
      <c r="AY95" s="5"/>
      <c r="AZ95" s="5"/>
      <c r="BA95" s="5"/>
      <c r="BB95" s="5"/>
    </row>
    <row r="96" spans="1:54" x14ac:dyDescent="0.25">
      <c r="A96" s="5">
        <v>16090</v>
      </c>
      <c r="B96" s="5"/>
      <c r="C96" s="5">
        <v>-0.61028216399244395</v>
      </c>
      <c r="D96" s="5">
        <v>-4.5757916362910801E-2</v>
      </c>
      <c r="E96" s="5">
        <v>-1.1074023011855758E-2</v>
      </c>
      <c r="F96" s="5">
        <v>-6.4031877726064196E-2</v>
      </c>
      <c r="G96" s="5">
        <v>-5.9161899203595669E-3</v>
      </c>
      <c r="H96" s="5">
        <v>-0.60404939588444229</v>
      </c>
      <c r="I96" s="5">
        <v>-3.6859375532590673E-2</v>
      </c>
      <c r="J96" s="5">
        <v>-9.087838762600417E-2</v>
      </c>
      <c r="K96" s="5">
        <v>-2.3496850746395341E-2</v>
      </c>
      <c r="L96" s="5">
        <v>-0.20894794371746203</v>
      </c>
      <c r="M96" s="5">
        <v>-4.648085309717899E-2</v>
      </c>
      <c r="N96" s="5">
        <v>-2.4433438906079212</v>
      </c>
      <c r="O96" s="5">
        <v>-6.453414251216695E-2</v>
      </c>
      <c r="P96" s="5">
        <v>-0.86798885394349445</v>
      </c>
      <c r="Q96" s="5">
        <v>-5.829741282365497E-2</v>
      </c>
      <c r="R96" s="5">
        <v>-0.431180427189015</v>
      </c>
      <c r="S96" s="5">
        <v>-0.1645141514885195</v>
      </c>
      <c r="T96" s="5">
        <v>-0.42546113430545762</v>
      </c>
      <c r="U96" s="5">
        <v>4.9966272872610185E-2</v>
      </c>
      <c r="V96" s="5">
        <v>-0.10030395045721918</v>
      </c>
      <c r="W96" s="5">
        <v>-8.4304309959998575E-2</v>
      </c>
      <c r="X96" s="5">
        <v>0.24130377074005213</v>
      </c>
      <c r="Y96" s="5">
        <v>5.0192666711400123E-2</v>
      </c>
      <c r="Z96" s="5">
        <v>0.27302603666792702</v>
      </c>
      <c r="AA96" s="5">
        <v>0.19283669306757878</v>
      </c>
      <c r="AB96" s="5">
        <v>0.15555030768862102</v>
      </c>
      <c r="AC96" s="5">
        <v>-0.11946411930780172</v>
      </c>
      <c r="AD96" s="5">
        <v>2.0706301072357771</v>
      </c>
      <c r="AE96" s="5">
        <v>8.8425705893629566E-2</v>
      </c>
      <c r="AF96" s="5">
        <v>0.19181308122848745</v>
      </c>
      <c r="AG96" s="5">
        <v>3.8146489660447341E-2</v>
      </c>
      <c r="AH96" s="5">
        <v>0.20848283612935786</v>
      </c>
      <c r="AI96" s="5">
        <v>4.1001581551935694E-2</v>
      </c>
      <c r="AJ96" s="5">
        <v>0.13777576970320171</v>
      </c>
      <c r="AK96" s="5">
        <v>0.50172963378257962</v>
      </c>
      <c r="AL96" s="5">
        <v>0.24380265901985054</v>
      </c>
      <c r="AM96" s="5">
        <v>1.3208974988512669E-2</v>
      </c>
      <c r="AN96" s="5">
        <v>0.10054792671061179</v>
      </c>
      <c r="AO96" s="5">
        <v>7.659156475849041E-3</v>
      </c>
      <c r="AP96" s="5">
        <v>2.4069130535290036E-2</v>
      </c>
      <c r="AQ96" s="5">
        <v>6.0826515485846106E-3</v>
      </c>
      <c r="AR96" s="5">
        <v>4.0069426023320059E-2</v>
      </c>
      <c r="AS96" s="5"/>
      <c r="AT96" s="5"/>
      <c r="AU96" s="5"/>
      <c r="AV96" s="5"/>
      <c r="AW96" s="5"/>
      <c r="AX96" s="5"/>
      <c r="AY96" s="5"/>
      <c r="AZ96" s="5"/>
      <c r="BA96" s="5"/>
      <c r="BB96" s="5"/>
    </row>
    <row r="97" spans="1:54" x14ac:dyDescent="0.25">
      <c r="A97" s="5">
        <v>16080</v>
      </c>
      <c r="B97" s="5"/>
      <c r="C97" s="5">
        <v>-0.52358672683800866</v>
      </c>
      <c r="D97" s="5">
        <v>-4.4253684279671676E-2</v>
      </c>
      <c r="E97" s="5">
        <v>-1.0730720151188918E-2</v>
      </c>
      <c r="F97" s="5">
        <v>-6.2167359510242846E-2</v>
      </c>
      <c r="G97" s="5">
        <v>-5.7551086198815108E-3</v>
      </c>
      <c r="H97" s="5">
        <v>-0.58875094521105864</v>
      </c>
      <c r="I97" s="5">
        <v>-3.59962623598271E-2</v>
      </c>
      <c r="J97" s="5">
        <v>-8.8924792957971704E-2</v>
      </c>
      <c r="K97" s="5">
        <v>-2.3037071974360092E-2</v>
      </c>
      <c r="L97" s="5">
        <v>-0.20526441528023387</v>
      </c>
      <c r="M97" s="5">
        <v>-4.5752010927064497E-2</v>
      </c>
      <c r="N97" s="5">
        <v>-2.4098156975827276</v>
      </c>
      <c r="O97" s="5">
        <v>-6.3775596850832866E-2</v>
      </c>
      <c r="P97" s="5">
        <v>-0.85950325745883593</v>
      </c>
      <c r="Q97" s="5">
        <v>-5.7843385354230205E-2</v>
      </c>
      <c r="R97" s="5">
        <v>-0.4286838965318836</v>
      </c>
      <c r="S97" s="5">
        <v>-0.16389201219799623</v>
      </c>
      <c r="T97" s="5">
        <v>-0.42471100478491131</v>
      </c>
      <c r="U97" s="5">
        <v>4.9979555412250132E-2</v>
      </c>
      <c r="V97" s="5">
        <v>-0.10053517033507756</v>
      </c>
      <c r="W97" s="5">
        <v>-8.467146153325647E-2</v>
      </c>
      <c r="X97" s="5">
        <v>0.24285187084012735</v>
      </c>
      <c r="Y97" s="5">
        <v>5.0618639428641553E-2</v>
      </c>
      <c r="Z97" s="5">
        <v>0.27591157358244395</v>
      </c>
      <c r="AA97" s="5">
        <v>0.19527830883079095</v>
      </c>
      <c r="AB97" s="5">
        <v>0.15784706831517112</v>
      </c>
      <c r="AC97" s="5">
        <v>-0.12148070506011513</v>
      </c>
      <c r="AD97" s="5">
        <v>2.1099851063581103</v>
      </c>
      <c r="AE97" s="5">
        <v>9.0295340783484293E-2</v>
      </c>
      <c r="AF97" s="5">
        <v>0.19628082746723113</v>
      </c>
      <c r="AG97" s="5">
        <v>3.9117403564345989E-2</v>
      </c>
      <c r="AH97" s="5">
        <v>0.21424193397756608</v>
      </c>
      <c r="AI97" s="5">
        <v>4.222371908624805E-2</v>
      </c>
      <c r="AJ97" s="5">
        <v>0.14218487773973454</v>
      </c>
      <c r="AK97" s="5">
        <v>0.51889323796306541</v>
      </c>
      <c r="AL97" s="5">
        <v>0.25268381125548067</v>
      </c>
      <c r="AM97" s="5">
        <v>1.3719613206503034E-2</v>
      </c>
      <c r="AN97" s="5">
        <v>0.10466047588848293</v>
      </c>
      <c r="AO97" s="5">
        <v>7.9896995786020459E-3</v>
      </c>
      <c r="AP97" s="5">
        <v>2.5162450824940404E-2</v>
      </c>
      <c r="AQ97" s="5">
        <v>6.3728197099469138E-3</v>
      </c>
      <c r="AR97" s="5">
        <v>4.2072771472185105E-2</v>
      </c>
      <c r="AS97" s="5"/>
      <c r="AT97" s="5"/>
      <c r="AU97" s="5"/>
      <c r="AV97" s="5"/>
      <c r="AW97" s="5"/>
      <c r="AX97" s="5"/>
      <c r="AY97" s="5"/>
      <c r="AZ97" s="5"/>
      <c r="BA97" s="5"/>
      <c r="BB97" s="5"/>
    </row>
    <row r="98" spans="1:54" x14ac:dyDescent="0.25">
      <c r="A98" s="5">
        <v>16070</v>
      </c>
      <c r="B98" s="5"/>
      <c r="C98" s="5">
        <v>-0.43597109495971498</v>
      </c>
      <c r="D98" s="5">
        <v>-4.2780522125840464E-2</v>
      </c>
      <c r="E98" s="5">
        <v>-1.0393607053117777E-2</v>
      </c>
      <c r="F98" s="5">
        <v>-6.0331358853495276E-2</v>
      </c>
      <c r="G98" s="5">
        <v>-5.5960291712399161E-3</v>
      </c>
      <c r="H98" s="5">
        <v>-0.57359629201517903</v>
      </c>
      <c r="I98" s="5">
        <v>-3.5138476477766051E-2</v>
      </c>
      <c r="J98" s="5">
        <v>-8.6976459774270931E-2</v>
      </c>
      <c r="K98" s="5">
        <v>-2.2576782362414782E-2</v>
      </c>
      <c r="L98" s="5">
        <v>-0.20156118890249006</v>
      </c>
      <c r="M98" s="5">
        <v>-4.5015750960755323E-2</v>
      </c>
      <c r="N98" s="5">
        <v>-2.3757558864063775</v>
      </c>
      <c r="O98" s="5">
        <v>-6.2999747738553075E-2</v>
      </c>
      <c r="P98" s="5">
        <v>-0.85074760805649541</v>
      </c>
      <c r="Q98" s="5">
        <v>-5.7369160739343297E-2</v>
      </c>
      <c r="R98" s="5">
        <v>-0.42602611052835326</v>
      </c>
      <c r="S98" s="5">
        <v>-0.16320511827146536</v>
      </c>
      <c r="T98" s="5">
        <v>-0.42378847655229679</v>
      </c>
      <c r="U98" s="5">
        <v>4.9972419711952841E-2</v>
      </c>
      <c r="V98" s="5">
        <v>-0.10072588816788708</v>
      </c>
      <c r="W98" s="5">
        <v>-8.5005689414702282E-2</v>
      </c>
      <c r="X98" s="5">
        <v>0.24431099446084564</v>
      </c>
      <c r="Y98" s="5">
        <v>5.1027634205584892E-2</v>
      </c>
      <c r="Z98" s="5">
        <v>0.27871548431073545</v>
      </c>
      <c r="AA98" s="5">
        <v>0.19767157378497585</v>
      </c>
      <c r="AB98" s="5">
        <v>0.16011374333474368</v>
      </c>
      <c r="AC98" s="5">
        <v>-0.12348213494722429</v>
      </c>
      <c r="AD98" s="5">
        <v>2.1492346176987818</v>
      </c>
      <c r="AE98" s="5">
        <v>9.216802585395556E-2</v>
      </c>
      <c r="AF98" s="5">
        <v>0.20077343277728854</v>
      </c>
      <c r="AG98" s="5">
        <v>4.0097263779301652E-2</v>
      </c>
      <c r="AH98" s="5">
        <v>0.22007388030993441</v>
      </c>
      <c r="AI98" s="5">
        <v>4.346530971081429E-2</v>
      </c>
      <c r="AJ98" s="5">
        <v>0.14667799594522496</v>
      </c>
      <c r="AK98" s="5">
        <v>0.53643590991221957</v>
      </c>
      <c r="AL98" s="5">
        <v>0.26178728646792371</v>
      </c>
      <c r="AM98" s="5">
        <v>1.4244504609160125E-2</v>
      </c>
      <c r="AN98" s="5">
        <v>0.10889942982385978</v>
      </c>
      <c r="AO98" s="5">
        <v>8.3313207989526815E-3</v>
      </c>
      <c r="AP98" s="5">
        <v>2.6295410979269573E-2</v>
      </c>
      <c r="AQ98" s="5">
        <v>6.6742950544147351E-3</v>
      </c>
      <c r="AR98" s="5">
        <v>4.4159565069897225E-2</v>
      </c>
      <c r="AS98" s="5"/>
      <c r="AT98" s="5"/>
      <c r="AU98" s="5"/>
      <c r="AV98" s="5"/>
      <c r="AW98" s="5"/>
      <c r="AX98" s="5"/>
      <c r="AY98" s="5"/>
      <c r="AZ98" s="5"/>
      <c r="BA98" s="5"/>
      <c r="BB98" s="5"/>
    </row>
    <row r="99" spans="1:54" x14ac:dyDescent="0.25">
      <c r="A99" s="5">
        <v>16060</v>
      </c>
      <c r="B99" s="5"/>
      <c r="C99" s="5">
        <v>-0.34749156451669289</v>
      </c>
      <c r="D99" s="5">
        <v>-4.1338607209157566E-2</v>
      </c>
      <c r="E99" s="5">
        <v>-1.0062765531013556E-2</v>
      </c>
      <c r="F99" s="5">
        <v>-5.8524532442693747E-2</v>
      </c>
      <c r="G99" s="5">
        <v>-5.4390255795238917E-3</v>
      </c>
      <c r="H99" s="5">
        <v>-0.55859400140831172</v>
      </c>
      <c r="I99" s="5">
        <v>-3.4286581842229553E-2</v>
      </c>
      <c r="J99" s="5">
        <v>-8.5034833494695927E-2</v>
      </c>
      <c r="K99" s="5">
        <v>-2.2116358540025034E-2</v>
      </c>
      <c r="L99" s="5">
        <v>-0.19784154679574922</v>
      </c>
      <c r="M99" s="5">
        <v>-4.4272769502082795E-2</v>
      </c>
      <c r="N99" s="5">
        <v>-2.3411983807254879</v>
      </c>
      <c r="O99" s="5">
        <v>-6.2207399217859193E-2</v>
      </c>
      <c r="P99" s="5">
        <v>-0.84173123390838678</v>
      </c>
      <c r="Q99" s="5">
        <v>-5.6875251398399461E-2</v>
      </c>
      <c r="R99" s="5">
        <v>-0.42320992862932083</v>
      </c>
      <c r="S99" s="5">
        <v>-0.16245418007937995</v>
      </c>
      <c r="T99" s="5">
        <v>-0.42269435603270011</v>
      </c>
      <c r="U99" s="5">
        <v>4.9944836400071857E-2</v>
      </c>
      <c r="V99" s="5">
        <v>-0.10087579481803269</v>
      </c>
      <c r="W99" s="5">
        <v>-8.5306526909713826E-2</v>
      </c>
      <c r="X99" s="5">
        <v>0.24567923616689633</v>
      </c>
      <c r="Y99" s="5">
        <v>5.1419143632931583E-2</v>
      </c>
      <c r="Z99" s="5">
        <v>0.28143446030633212</v>
      </c>
      <c r="AA99" s="5">
        <v>0.20001381425640866</v>
      </c>
      <c r="AB99" s="5">
        <v>0.16234795434994753</v>
      </c>
      <c r="AC99" s="5">
        <v>-0.12546645784971011</v>
      </c>
      <c r="AD99" s="5">
        <v>2.1883435902750596</v>
      </c>
      <c r="AE99" s="5">
        <v>9.4042256882761202E-2</v>
      </c>
      <c r="AF99" s="5">
        <v>0.2052877293088434</v>
      </c>
      <c r="AG99" s="5">
        <v>4.1085483963588312E-2</v>
      </c>
      <c r="AH99" s="5">
        <v>0.22597585931918496</v>
      </c>
      <c r="AI99" s="5">
        <v>4.4725908645301439E-2</v>
      </c>
      <c r="AJ99" s="5">
        <v>0.15125411578725817</v>
      </c>
      <c r="AK99" s="5">
        <v>0.55435622231736725</v>
      </c>
      <c r="AL99" s="5">
        <v>0.27111373279157891</v>
      </c>
      <c r="AM99" s="5">
        <v>1.4783771674458107E-2</v>
      </c>
      <c r="AN99" s="5">
        <v>0.11326650608665892</v>
      </c>
      <c r="AO99" s="5">
        <v>8.6842206190340387E-3</v>
      </c>
      <c r="AP99" s="5">
        <v>2.7468892958538972E-2</v>
      </c>
      <c r="AQ99" s="5">
        <v>6.987373059041754E-3</v>
      </c>
      <c r="AR99" s="5">
        <v>4.6332294079827259E-2</v>
      </c>
      <c r="AS99" s="5"/>
      <c r="AT99" s="5"/>
      <c r="AU99" s="5"/>
      <c r="AV99" s="5"/>
      <c r="AW99" s="5"/>
      <c r="AX99" s="5"/>
      <c r="AY99" s="5"/>
      <c r="AZ99" s="5"/>
      <c r="BA99" s="5"/>
      <c r="BB99" s="5"/>
    </row>
    <row r="100" spans="1:54" x14ac:dyDescent="0.25">
      <c r="A100" s="5">
        <v>16050</v>
      </c>
      <c r="B100" s="5"/>
      <c r="C100" s="5">
        <v>-0.25820553935745805</v>
      </c>
      <c r="D100" s="5">
        <v>-3.9928074568639407E-2</v>
      </c>
      <c r="E100" s="5">
        <v>-9.7382676268053005E-3</v>
      </c>
      <c r="F100" s="5">
        <v>-5.674748468204617E-2</v>
      </c>
      <c r="G100" s="5">
        <v>-5.2841675268719846E-3</v>
      </c>
      <c r="H100" s="5">
        <v>-0.54375225836284424</v>
      </c>
      <c r="I100" s="5">
        <v>-3.3441123368791917E-2</v>
      </c>
      <c r="J100" s="5">
        <v>-8.31013235111496E-2</v>
      </c>
      <c r="K100" s="5">
        <v>-2.1656170728072001E-2</v>
      </c>
      <c r="L100" s="5">
        <v>-0.19410874002874837</v>
      </c>
      <c r="M100" s="5">
        <v>-4.3523761521175236E-2</v>
      </c>
      <c r="N100" s="5">
        <v>-2.3061773124056262</v>
      </c>
      <c r="O100" s="5">
        <v>-6.1399367583710507E-2</v>
      </c>
      <c r="P100" s="5">
        <v>-0.8324637085452633</v>
      </c>
      <c r="Q100" s="5">
        <v>-5.6362190819860304E-2</v>
      </c>
      <c r="R100" s="5">
        <v>-0.42023839315195283</v>
      </c>
      <c r="S100" s="5">
        <v>-0.16163998517505396</v>
      </c>
      <c r="T100" s="5">
        <v>-0.42142966037637553</v>
      </c>
      <c r="U100" s="5">
        <v>4.9896801167680652E-2</v>
      </c>
      <c r="V100" s="5">
        <v>-0.10098463005185224</v>
      </c>
      <c r="W100" s="5">
        <v>-8.557354551948633E-2</v>
      </c>
      <c r="X100" s="5">
        <v>0.24695478667057347</v>
      </c>
      <c r="Y100" s="5">
        <v>5.1792676587196683E-2</v>
      </c>
      <c r="Z100" s="5">
        <v>0.28406525646326164</v>
      </c>
      <c r="AA100" s="5">
        <v>0.20230238045922255</v>
      </c>
      <c r="AB100" s="5">
        <v>0.16454732316213058</v>
      </c>
      <c r="AC100" s="5">
        <v>-0.12743170680484295</v>
      </c>
      <c r="AD100" s="5">
        <v>2.2272764048722316</v>
      </c>
      <c r="AE100" s="5">
        <v>9.5916492496457673E-2</v>
      </c>
      <c r="AF100" s="5">
        <v>0.20982044081200185</v>
      </c>
      <c r="AG100" s="5">
        <v>4.2081450916146727E-2</v>
      </c>
      <c r="AH100" s="5">
        <v>0.23194488193313112</v>
      </c>
      <c r="AI100" s="5">
        <v>4.6005032596389779E-2</v>
      </c>
      <c r="AJ100" s="5">
        <v>0.15591208802144399</v>
      </c>
      <c r="AK100" s="5">
        <v>0.57265221161398461</v>
      </c>
      <c r="AL100" s="5">
        <v>0.28066353684253809</v>
      </c>
      <c r="AM100" s="5">
        <v>1.5337523369146113E-2</v>
      </c>
      <c r="AN100" s="5">
        <v>0.11776333089464024</v>
      </c>
      <c r="AO100" s="5">
        <v>9.0485940234551494E-3</v>
      </c>
      <c r="AP100" s="5">
        <v>2.8683768188215098E-2</v>
      </c>
      <c r="AQ100" s="5">
        <v>7.3123488701544188E-3</v>
      </c>
      <c r="AR100" s="5">
        <v>4.8593463684250049E-2</v>
      </c>
      <c r="AS100" s="5"/>
      <c r="AT100" s="5"/>
      <c r="AU100" s="5"/>
      <c r="AV100" s="5"/>
      <c r="AW100" s="5"/>
      <c r="AX100" s="5"/>
      <c r="AY100" s="5"/>
      <c r="AZ100" s="5"/>
      <c r="BA100" s="5"/>
      <c r="BB100" s="5"/>
    </row>
    <row r="101" spans="1:54" x14ac:dyDescent="0.25">
      <c r="A101" s="5">
        <v>16040</v>
      </c>
      <c r="B101" s="5"/>
      <c r="C101" s="5">
        <v>-0.16817147190011383</v>
      </c>
      <c r="D101" s="5">
        <v>-3.8549018034354912E-2</v>
      </c>
      <c r="E101" s="5">
        <v>-9.4201757731199251E-3</v>
      </c>
      <c r="F101" s="5">
        <v>-5.5000768114345247E-2</v>
      </c>
      <c r="G101" s="5">
        <v>-5.1315203676781905E-3</v>
      </c>
      <c r="H101" s="5">
        <v>-0.52907886327357001</v>
      </c>
      <c r="I101" s="5">
        <v>-3.2602626457494087E-2</v>
      </c>
      <c r="J101" s="5">
        <v>-8.1177301611033523E-2</v>
      </c>
      <c r="K101" s="5">
        <v>-2.1196582253774115E-2</v>
      </c>
      <c r="L101" s="5">
        <v>-0.19036598377356667</v>
      </c>
      <c r="M101" s="5">
        <v>-4.2769419554118546E-2</v>
      </c>
      <c r="N101" s="5">
        <v>-2.2707269642506804</v>
      </c>
      <c r="O101" s="5">
        <v>-6.0576479955478789E-2</v>
      </c>
      <c r="P101" s="5">
        <v>-0.82295483365388888</v>
      </c>
      <c r="Q101" s="5">
        <v>-5.5830532591458482E-2</v>
      </c>
      <c r="R101" s="5">
        <v>-0.41711472379625497</v>
      </c>
      <c r="S101" s="5">
        <v>-0.16076339694118014</v>
      </c>
      <c r="T101" s="5">
        <v>-0.41999561603609348</v>
      </c>
      <c r="U101" s="5">
        <v>4.9828334855507854E-2</v>
      </c>
      <c r="V101" s="5">
        <v>-0.10105218322374973</v>
      </c>
      <c r="W101" s="5">
        <v>-8.5806355926360212E-2</v>
      </c>
      <c r="X101" s="5">
        <v>0.24813593672387793</v>
      </c>
      <c r="Y101" s="5">
        <v>5.2147759231308252E-2</v>
      </c>
      <c r="Z101" s="5">
        <v>0.28660469736876698</v>
      </c>
      <c r="AA101" s="5">
        <v>0.20453465128495979</v>
      </c>
      <c r="AB101" s="5">
        <v>0.16670947574870398</v>
      </c>
      <c r="AC101" s="5">
        <v>-0.12937590198700047</v>
      </c>
      <c r="AD101" s="5">
        <v>2.2659969213682847</v>
      </c>
      <c r="AE101" s="5">
        <v>9.7789155868972175E-2</v>
      </c>
      <c r="AF101" s="5">
        <v>0.21436818531679305</v>
      </c>
      <c r="AG101" s="5">
        <v>4.3084524849771925E-2</v>
      </c>
      <c r="AH101" s="5">
        <v>0.23797778557601418</v>
      </c>
      <c r="AI101" s="5">
        <v>4.7302159314997511E-2</v>
      </c>
      <c r="AJ101" s="5">
        <v>0.16065061971927647</v>
      </c>
      <c r="AK101" s="5">
        <v>0.59132136135549773</v>
      </c>
      <c r="AL101" s="5">
        <v>0.29043681272339905</v>
      </c>
      <c r="AM101" s="5">
        <v>1.5905854397197189E-2</v>
      </c>
      <c r="AN101" s="5">
        <v>0.12239143228818247</v>
      </c>
      <c r="AO101" s="5">
        <v>9.4246299076337775E-3</v>
      </c>
      <c r="AP101" s="5">
        <v>2.9940895535898331E-2</v>
      </c>
      <c r="AQ101" s="5">
        <v>7.649516773139799E-3</v>
      </c>
      <c r="AR101" s="5">
        <v>5.0945593566790889E-2</v>
      </c>
      <c r="AS101" s="5"/>
      <c r="AT101" s="5"/>
      <c r="AU101" s="5"/>
      <c r="AV101" s="5"/>
      <c r="AW101" s="5"/>
      <c r="AX101" s="5"/>
      <c r="AY101" s="5"/>
      <c r="AZ101" s="5"/>
      <c r="BA101" s="5"/>
      <c r="BB101" s="5"/>
    </row>
    <row r="102" spans="1:54" x14ac:dyDescent="0.25">
      <c r="A102" s="5">
        <v>16030</v>
      </c>
      <c r="B102" s="5"/>
      <c r="C102" s="5">
        <v>-7.7448802451236226E-2</v>
      </c>
      <c r="D102" s="5">
        <v>-3.7201491337138057E-2</v>
      </c>
      <c r="E102" s="5">
        <v>-9.1085429699166894E-3</v>
      </c>
      <c r="F102" s="5">
        <v>-5.3284883933984083E-2</v>
      </c>
      <c r="G102" s="5">
        <v>-4.9811451324913219E-3</v>
      </c>
      <c r="H102" s="5">
        <v>-0.51458122838029796</v>
      </c>
      <c r="I102" s="5">
        <v>-3.177159656589152E-2</v>
      </c>
      <c r="J102" s="5">
        <v>-7.9264100504059937E-2</v>
      </c>
      <c r="K102" s="5">
        <v>-2.0737949087184019E-2</v>
      </c>
      <c r="L102" s="5">
        <v>-0.1866164526907009</v>
      </c>
      <c r="M102" s="5">
        <v>-4.201043262084625E-2</v>
      </c>
      <c r="N102" s="5">
        <v>-2.2348817129988836</v>
      </c>
      <c r="O102" s="5">
        <v>-5.9739572838703715E-2</v>
      </c>
      <c r="P102" s="5">
        <v>-0.81321462151790258</v>
      </c>
      <c r="Q102" s="5">
        <v>-5.5280849393610498E-2</v>
      </c>
      <c r="R102" s="5">
        <v>-0.41384231181207165</v>
      </c>
      <c r="S102" s="5">
        <v>-0.15982535308163098</v>
      </c>
      <c r="T102" s="5">
        <v>-0.41839365691311875</v>
      </c>
      <c r="U102" s="5">
        <v>4.9739483489569122E-2</v>
      </c>
      <c r="V102" s="5">
        <v>-0.10107829386230247</v>
      </c>
      <c r="W102" s="5">
        <v>-8.6004608906188176E-2</v>
      </c>
      <c r="X102" s="5">
        <v>0.24922108084290734</v>
      </c>
      <c r="Y102" s="5">
        <v>5.2483935991533129E-2</v>
      </c>
      <c r="Z102" s="5">
        <v>0.28904968350031168</v>
      </c>
      <c r="AA102" s="5">
        <v>0.20670803911077962</v>
      </c>
      <c r="AB102" s="5">
        <v>0.16883204630530432</v>
      </c>
      <c r="AC102" s="5">
        <v>-0.13129705377653311</v>
      </c>
      <c r="AD102" s="5">
        <v>2.3044685282305593</v>
      </c>
      <c r="AE102" s="5">
        <v>9.965863653716496E-2</v>
      </c>
      <c r="AF102" s="5">
        <v>0.21892747810913243</v>
      </c>
      <c r="AG102" s="5">
        <v>4.4094039728625557E-2</v>
      </c>
      <c r="AH102" s="5">
        <v>0.24407123429095293</v>
      </c>
      <c r="AI102" s="5">
        <v>4.861672722160916E-2</v>
      </c>
      <c r="AJ102" s="5">
        <v>0.16546827149641724</v>
      </c>
      <c r="AK102" s="5">
        <v>0.61036058613439848</v>
      </c>
      <c r="AL102" s="5">
        <v>0.30043339117041457</v>
      </c>
      <c r="AM102" s="5">
        <v>1.6488844447013241E-2</v>
      </c>
      <c r="AN102" s="5">
        <v>0.12715223321141997</v>
      </c>
      <c r="AO102" s="5">
        <v>9.8125104714762608E-3</v>
      </c>
      <c r="AP102" s="5">
        <v>3.1241119215725394E-2</v>
      </c>
      <c r="AQ102" s="5">
        <v>7.9991696367392433E-3</v>
      </c>
      <c r="AR102" s="5">
        <v>5.3391214278931301E-2</v>
      </c>
      <c r="AS102" s="5"/>
      <c r="AT102" s="5"/>
      <c r="AU102" s="5"/>
      <c r="AV102" s="5"/>
      <c r="AW102" s="5"/>
      <c r="AX102" s="5"/>
      <c r="AY102" s="5"/>
      <c r="AZ102" s="5"/>
      <c r="BA102" s="5"/>
      <c r="BB102" s="5"/>
    </row>
    <row r="103" spans="1:54" x14ac:dyDescent="0.25">
      <c r="A103" s="5">
        <v>16020</v>
      </c>
      <c r="B103" s="5"/>
      <c r="C103" s="5">
        <v>1.3902102948445943E-2</v>
      </c>
      <c r="D103" s="5">
        <v>-3.5885509264178404E-2</v>
      </c>
      <c r="E103" s="5">
        <v>-8.8034129748091796E-3</v>
      </c>
      <c r="F103" s="5">
        <v>-5.1600282588227596E-2</v>
      </c>
      <c r="G103" s="5">
        <v>-4.8330985403976061E-3</v>
      </c>
      <c r="H103" s="5">
        <v>-0.50026637504191784</v>
      </c>
      <c r="I103" s="5">
        <v>-3.0948518830530458E-2</v>
      </c>
      <c r="J103" s="5">
        <v>-7.7363012454234076E-2</v>
      </c>
      <c r="K103" s="5">
        <v>-2.0280619400043484E-2</v>
      </c>
      <c r="L103" s="5">
        <v>-0.18286327646235809</v>
      </c>
      <c r="M103" s="5">
        <v>-4.1247485163662626E-2</v>
      </c>
      <c r="N103" s="5">
        <v>-2.198675972731027</v>
      </c>
      <c r="O103" s="5">
        <v>-5.8889490680189963E-2</v>
      </c>
      <c r="P103" s="5">
        <v>-0.80325327714708872</v>
      </c>
      <c r="Q103" s="5">
        <v>-5.4713731958613211E-2</v>
      </c>
      <c r="R103" s="5">
        <v>-0.41042471383130019</v>
      </c>
      <c r="S103" s="5">
        <v>-0.15882686396215975</v>
      </c>
      <c r="T103" s="5">
        <v>-0.41662542207525943</v>
      </c>
      <c r="U103" s="5">
        <v>4.9630318265168991E-2</v>
      </c>
      <c r="V103" s="5">
        <v>-0.10106285215625581</v>
      </c>
      <c r="W103" s="5">
        <v>-8.6167996164840582E-2</v>
      </c>
      <c r="X103" s="5">
        <v>0.25020872085347012</v>
      </c>
      <c r="Y103" s="5">
        <v>5.2800770507987912E-2</v>
      </c>
      <c r="Z103" s="5">
        <v>0.29139719735057512</v>
      </c>
      <c r="AA103" s="5">
        <v>0.20881999461458384</v>
      </c>
      <c r="AB103" s="5">
        <v>0.17091268134388757</v>
      </c>
      <c r="AC103" s="5">
        <v>-0.13319316591121494</v>
      </c>
      <c r="AD103" s="5">
        <v>2.3426541941108834</v>
      </c>
      <c r="AE103" s="5">
        <v>0.10152329233183759</v>
      </c>
      <c r="AF103" s="5">
        <v>0.2234947350034287</v>
      </c>
      <c r="AG103" s="5">
        <v>4.5109303671137052E-2</v>
      </c>
      <c r="AH103" s="5">
        <v>0.25022171923479697</v>
      </c>
      <c r="AI103" s="5">
        <v>4.9948135102995103E-2</v>
      </c>
      <c r="AJ103" s="5">
        <v>0.17036345495582125</v>
      </c>
      <c r="AK103" s="5">
        <v>0.62976621611748174</v>
      </c>
      <c r="AL103" s="5">
        <v>0.31065280887682301</v>
      </c>
      <c r="AM103" s="5">
        <v>1.7086557439277884E-2</v>
      </c>
      <c r="AN103" s="5">
        <v>0.13204704451342475</v>
      </c>
      <c r="AO103" s="5">
        <v>1.0212410599282835E-2</v>
      </c>
      <c r="AP103" s="5">
        <v>3.2585266622077204E-2</v>
      </c>
      <c r="AQ103" s="5">
        <v>8.3615983319651043E-3</v>
      </c>
      <c r="AR103" s="5">
        <v>5.5932863388295992E-2</v>
      </c>
      <c r="AS103" s="5"/>
      <c r="AT103" s="5"/>
      <c r="AU103" s="5"/>
      <c r="AV103" s="5"/>
      <c r="AW103" s="5"/>
      <c r="AX103" s="5"/>
      <c r="AY103" s="5"/>
      <c r="AZ103" s="5"/>
      <c r="BA103" s="5"/>
      <c r="BB103" s="5"/>
    </row>
    <row r="104" spans="1:54" x14ac:dyDescent="0.25">
      <c r="A104" s="5">
        <v>16010</v>
      </c>
      <c r="B104" s="5"/>
      <c r="C104" s="5">
        <v>0.105820016060901</v>
      </c>
      <c r="D104" s="5">
        <v>-3.4601048856423657E-2</v>
      </c>
      <c r="E104" s="5">
        <v>-8.5048205062498074E-3</v>
      </c>
      <c r="F104" s="5">
        <v>-4.9947364463075745E-2</v>
      </c>
      <c r="G104" s="5">
        <v>-4.687433019659076E-3</v>
      </c>
      <c r="H104" s="5">
        <v>-0.48614093185010088</v>
      </c>
      <c r="I104" s="5">
        <v>-3.0133857736810654E-2</v>
      </c>
      <c r="J104" s="5">
        <v>-7.5475288018439321E-2</v>
      </c>
      <c r="K104" s="5">
        <v>-1.9824933147707446E-2</v>
      </c>
      <c r="L104" s="5">
        <v>-0.17910953548271574</v>
      </c>
      <c r="M104" s="5">
        <v>-4.0481256008727741E-2</v>
      </c>
      <c r="N104" s="5">
        <v>-2.1621441388240283</v>
      </c>
      <c r="O104" s="5">
        <v>-5.8027084420011109E-2</v>
      </c>
      <c r="P104" s="5">
        <v>-0.79308118014044626</v>
      </c>
      <c r="Q104" s="5">
        <v>-5.4129787998299685E-2</v>
      </c>
      <c r="R104" s="5">
        <v>-0.40686564538105152</v>
      </c>
      <c r="S104" s="5">
        <v>-0.15776901080404912</v>
      </c>
      <c r="T104" s="5">
        <v>-0.4146927530516577</v>
      </c>
      <c r="U104" s="5">
        <v>4.9500935479093428E-2</v>
      </c>
      <c r="V104" s="5">
        <v>-0.10100579933857194</v>
      </c>
      <c r="W104" s="5">
        <v>-8.6296251096138518E-2</v>
      </c>
      <c r="X104" s="5">
        <v>0.25109746924722337</v>
      </c>
      <c r="Y104" s="5">
        <v>5.3097846556033355E-2</v>
      </c>
      <c r="Z104" s="5">
        <v>0.29364430946404141</v>
      </c>
      <c r="AA104" s="5">
        <v>0.21086801158511642</v>
      </c>
      <c r="AB104" s="5">
        <v>0.1729490438375047</v>
      </c>
      <c r="AC104" s="5">
        <v>-0.13506223871409001</v>
      </c>
      <c r="AD104" s="5">
        <v>2.3805165214568564</v>
      </c>
      <c r="AE104" s="5">
        <v>0.10338145142219961</v>
      </c>
      <c r="AF104" s="5">
        <v>0.22806627591165668</v>
      </c>
      <c r="AG104" s="5">
        <v>4.6129599419207884E-2</v>
      </c>
      <c r="AH104" s="5">
        <v>0.25642555955599683</v>
      </c>
      <c r="AI104" s="5">
        <v>5.1295741883536194E-2</v>
      </c>
      <c r="AJ104" s="5">
        <v>0.17533443036006294</v>
      </c>
      <c r="AK104" s="5">
        <v>0.64953398225865322</v>
      </c>
      <c r="AL104" s="5">
        <v>0.3210942980270865</v>
      </c>
      <c r="AM104" s="5">
        <v>1.7699040777430203E-2</v>
      </c>
      <c r="AN104" s="5">
        <v>0.13707705788398133</v>
      </c>
      <c r="AO104" s="5">
        <v>1.0624497226838319E-2</v>
      </c>
      <c r="AP104" s="5">
        <v>3.3974146094731622E-2</v>
      </c>
      <c r="AQ104" s="5">
        <v>8.7370911258416901E-3</v>
      </c>
      <c r="AR104" s="5">
        <v>5.8573081406964392E-2</v>
      </c>
      <c r="AS104" s="5"/>
      <c r="AT104" s="5"/>
      <c r="AU104" s="5"/>
      <c r="AV104" s="5"/>
      <c r="AW104" s="5"/>
      <c r="AX104" s="5"/>
      <c r="AY104" s="5"/>
      <c r="AZ104" s="5"/>
      <c r="BA104" s="5"/>
      <c r="BB104" s="5"/>
    </row>
    <row r="105" spans="1:54" x14ac:dyDescent="0.25">
      <c r="A105" s="5">
        <v>16000</v>
      </c>
      <c r="B105" s="5"/>
      <c r="C105" s="5">
        <v>0.19824291127778126</v>
      </c>
      <c r="D105" s="5">
        <v>-3.3348050643719436E-2</v>
      </c>
      <c r="E105" s="5">
        <v>-8.2127914587400465E-3</v>
      </c>
      <c r="F105" s="5">
        <v>-4.8326480649907362E-2</v>
      </c>
      <c r="G105" s="5">
        <v>-4.5441967363609144E-3</v>
      </c>
      <c r="H105" s="5">
        <v>-0.47221113356874611</v>
      </c>
      <c r="I105" s="5">
        <v>-2.9328056837055333E-2</v>
      </c>
      <c r="J105" s="5">
        <v>-7.3602134892721272E-2</v>
      </c>
      <c r="K105" s="5">
        <v>-1.9371221674772805E-2</v>
      </c>
      <c r="L105" s="5">
        <v>-0.17535825671332422</v>
      </c>
      <c r="M105" s="5">
        <v>-3.9712417352733412E-2</v>
      </c>
      <c r="N105" s="5">
        <v>-2.1253205325803255</v>
      </c>
      <c r="O105" s="5">
        <v>-5.7153210043968797E-2</v>
      </c>
      <c r="P105" s="5">
        <v>-0.78270886632896519</v>
      </c>
      <c r="Q105" s="5">
        <v>-5.3529641102912286E-2</v>
      </c>
      <c r="R105" s="5">
        <v>-0.40316897409438424</v>
      </c>
      <c r="S105" s="5">
        <v>-0.1566529437351829</v>
      </c>
      <c r="T105" s="5">
        <v>-0.41259769071023722</v>
      </c>
      <c r="U105" s="5">
        <v>4.9351456409962011E-2</v>
      </c>
      <c r="V105" s="5">
        <v>-0.10090712796698138</v>
      </c>
      <c r="W105" s="5">
        <v>-8.6389149458707876E-2</v>
      </c>
      <c r="X105" s="5">
        <v>0.25188605233809214</v>
      </c>
      <c r="Y105" s="5">
        <v>5.3374768935899639E-2</v>
      </c>
      <c r="Z105" s="5">
        <v>0.29578818436884202</v>
      </c>
      <c r="AA105" s="5">
        <v>0.21284963171487475</v>
      </c>
      <c r="AB105" s="5">
        <v>0.17493881740219269</v>
      </c>
      <c r="AC105" s="5">
        <v>-0.13690227239112512</v>
      </c>
      <c r="AD105" s="5">
        <v>2.4180178020498913</v>
      </c>
      <c r="AE105" s="5">
        <v>0.10523141447143398</v>
      </c>
      <c r="AF105" s="5">
        <v>0.23263832870783094</v>
      </c>
      <c r="AG105" s="5">
        <v>4.7154184874456745E-2</v>
      </c>
      <c r="AH105" s="5">
        <v>0.26267890366524638</v>
      </c>
      <c r="AI105" s="5">
        <v>5.2658866474240527E-2</v>
      </c>
      <c r="AJ105" s="5">
        <v>0.18037930454706269</v>
      </c>
      <c r="AK105" s="5">
        <v>0.66965900225306274</v>
      </c>
      <c r="AL105" s="5">
        <v>0.33175677607756737</v>
      </c>
      <c r="AM105" s="5">
        <v>1.8326324602816451E-2</v>
      </c>
      <c r="AN105" s="5">
        <v>0.14224333873940348</v>
      </c>
      <c r="AO105" s="5">
        <v>1.1048928696732834E-2</v>
      </c>
      <c r="AP105" s="5">
        <v>3.5408544617921145E-2</v>
      </c>
      <c r="AQ105" s="5">
        <v>9.1259330502591312E-3</v>
      </c>
      <c r="AR105" s="5">
        <v>6.1314407498644918E-2</v>
      </c>
      <c r="AS105" s="5"/>
      <c r="AT105" s="5"/>
      <c r="AU105" s="5"/>
      <c r="AV105" s="5"/>
      <c r="AW105" s="5"/>
      <c r="AX105" s="5"/>
      <c r="AY105" s="5"/>
      <c r="AZ105" s="5"/>
      <c r="BA105" s="5"/>
      <c r="BB105" s="5"/>
    </row>
    <row r="106" spans="1:54" x14ac:dyDescent="0.25">
      <c r="A106" s="5">
        <v>15990</v>
      </c>
      <c r="B106" s="5"/>
      <c r="C106" s="5">
        <v>0.29110803164297094</v>
      </c>
      <c r="D106" s="5">
        <v>-3.2126419913633061E-2</v>
      </c>
      <c r="E106" s="5">
        <v>-7.927343129216953E-3</v>
      </c>
      <c r="F106" s="5">
        <v>-4.6737933788967546E-2</v>
      </c>
      <c r="G106" s="5">
        <v>-4.4034336308052657E-3</v>
      </c>
      <c r="H106" s="5">
        <v>-0.45848282088321346</v>
      </c>
      <c r="I106" s="5">
        <v>-2.8531538516483018E-2</v>
      </c>
      <c r="J106" s="5">
        <v>-7.174471686705873E-2</v>
      </c>
      <c r="K106" s="5">
        <v>-1.8919807344968585E-2</v>
      </c>
      <c r="L106" s="5">
        <v>-0.1716124097112495</v>
      </c>
      <c r="M106" s="5">
        <v>-3.8941633776910338E-2</v>
      </c>
      <c r="N106" s="5">
        <v>-2.0882393466603335</v>
      </c>
      <c r="O106" s="5">
        <v>-5.6268727140029638E-2</v>
      </c>
      <c r="P106" s="5">
        <v>-0.77214700924439872</v>
      </c>
      <c r="Q106" s="5">
        <v>-5.2913929614021291E-2</v>
      </c>
      <c r="R106" s="5">
        <v>-0.39933871263607906</v>
      </c>
      <c r="S106" s="5">
        <v>-0.15547987970342991</v>
      </c>
      <c r="T106" s="5">
        <v>-0.41034247172492988</v>
      </c>
      <c r="U106" s="5">
        <v>4.9182027146857647E-2</v>
      </c>
      <c r="V106" s="5">
        <v>-0.10076688209977527</v>
      </c>
      <c r="W106" s="5">
        <v>-8.6446509969460808E-2</v>
      </c>
      <c r="X106" s="5">
        <v>0.25257331320917203</v>
      </c>
      <c r="Y106" s="5">
        <v>5.3631164327947844E-2</v>
      </c>
      <c r="Z106" s="5">
        <v>0.29782608638752561</v>
      </c>
      <c r="AA106" s="5">
        <v>0.21476244936352651</v>
      </c>
      <c r="AB106" s="5">
        <v>0.17687971050611997</v>
      </c>
      <c r="AC106" s="5">
        <v>-0.13871127039175918</v>
      </c>
      <c r="AD106" s="5">
        <v>2.455120074371981</v>
      </c>
      <c r="AE106" s="5">
        <v>0.10707145690061393</v>
      </c>
      <c r="AF106" s="5">
        <v>0.2372070333859097</v>
      </c>
      <c r="AG106" s="5">
        <v>4.8182293702066149E-2</v>
      </c>
      <c r="AH106" s="5">
        <v>0.26897773090779625</v>
      </c>
      <c r="AI106" s="5">
        <v>5.4036787702412645E-2</v>
      </c>
      <c r="AJ106" s="5">
        <v>0.18549602910314802</v>
      </c>
      <c r="AK106" s="5">
        <v>0.69013576729680648</v>
      </c>
      <c r="AL106" s="5">
        <v>0.34263883581988719</v>
      </c>
      <c r="AM106" s="5">
        <v>1.8968421056645837E-2</v>
      </c>
      <c r="AN106" s="5">
        <v>0.14754681907464035</v>
      </c>
      <c r="AO106" s="5">
        <v>1.1485854103046875E-2</v>
      </c>
      <c r="AP106" s="5">
        <v>3.6889225456070235E-2</v>
      </c>
      <c r="AQ106" s="5">
        <v>9.5284052463200895E-3</v>
      </c>
      <c r="AR106" s="5">
        <v>6.4159374964172095E-2</v>
      </c>
      <c r="AS106" s="5"/>
      <c r="AT106" s="5"/>
      <c r="AU106" s="5"/>
      <c r="AV106" s="5"/>
      <c r="AW106" s="5"/>
      <c r="AX106" s="5"/>
      <c r="AY106" s="5"/>
      <c r="AZ106" s="5"/>
      <c r="BA106" s="5"/>
      <c r="BB106" s="5"/>
    </row>
    <row r="107" spans="1:54" x14ac:dyDescent="0.25">
      <c r="A107" s="5">
        <v>15980</v>
      </c>
      <c r="B107" s="5"/>
      <c r="C107" s="5">
        <v>0.38435195597480887</v>
      </c>
      <c r="D107" s="5">
        <v>-3.0936028009928819E-2</v>
      </c>
      <c r="E107" s="5">
        <v>-7.6484844537598271E-3</v>
      </c>
      <c r="F107" s="5">
        <v>-4.5181978985640366E-2</v>
      </c>
      <c r="G107" s="5">
        <v>-4.2651834613737158E-3</v>
      </c>
      <c r="H107" s="5">
        <v>-0.44496144094155676</v>
      </c>
      <c r="I107" s="5">
        <v>-2.7744703806641909E-2</v>
      </c>
      <c r="J107" s="5">
        <v>-6.9904152889082499E-2</v>
      </c>
      <c r="K107" s="5">
        <v>-1.847100319578996E-2</v>
      </c>
      <c r="L107" s="5">
        <v>-0.16787490283698098</v>
      </c>
      <c r="M107" s="5">
        <v>-3.8169561290398689E-2</v>
      </c>
      <c r="N107" s="5">
        <v>-2.0509345914417376</v>
      </c>
      <c r="O107" s="5">
        <v>-5.5374497462218564E-2</v>
      </c>
      <c r="P107" s="5">
        <v>-0.76140640146053806</v>
      </c>
      <c r="Q107" s="5">
        <v>-5.2283305474383646E-2</v>
      </c>
      <c r="R107" s="5">
        <v>-0.39537901136170361</v>
      </c>
      <c r="S107" s="5">
        <v>-0.15425110025762298</v>
      </c>
      <c r="T107" s="5">
        <v>-0.40792952464100052</v>
      </c>
      <c r="U107" s="5">
        <v>4.8992818366502877E-2</v>
      </c>
      <c r="V107" s="5">
        <v>-0.10058515736587119</v>
      </c>
      <c r="W107" s="5">
        <v>-8.6468194811633994E-2</v>
      </c>
      <c r="X107" s="5">
        <v>0.25315821444084963</v>
      </c>
      <c r="Y107" s="5">
        <v>5.3866682111042653E-2</v>
      </c>
      <c r="Z107" s="5">
        <v>0.29975538531059298</v>
      </c>
      <c r="AA107" s="5">
        <v>0.21660411627940407</v>
      </c>
      <c r="AB107" s="5">
        <v>0.17876946069586172</v>
      </c>
      <c r="AC107" s="5">
        <v>-0.14048724282510675</v>
      </c>
      <c r="AD107" s="5">
        <v>2.4917851826963449</v>
      </c>
      <c r="AE107" s="5">
        <v>0.10889983125781429</v>
      </c>
      <c r="AF107" s="5">
        <v>0.24176844650823223</v>
      </c>
      <c r="AG107" s="5">
        <v>4.9213136002612658E-2</v>
      </c>
      <c r="AH107" s="5">
        <v>0.27531785364547684</v>
      </c>
      <c r="AI107" s="5">
        <v>5.5428744324810229E-2</v>
      </c>
      <c r="AJ107" s="5">
        <v>0.19068239880720333</v>
      </c>
      <c r="AK107" s="5">
        <v>0.71095812971623806</v>
      </c>
      <c r="AL107" s="5">
        <v>0.35373873576382897</v>
      </c>
      <c r="AM107" s="5">
        <v>1.9625323550947139E-2</v>
      </c>
      <c r="AN107" s="5">
        <v>0.15298829029880959</v>
      </c>
      <c r="AO107" s="5">
        <v>1.1935412626617535E-2</v>
      </c>
      <c r="AP107" s="5">
        <v>3.8416925729335347E-2</v>
      </c>
      <c r="AQ107" s="5">
        <v>9.9447842846543157E-3</v>
      </c>
      <c r="AR107" s="5">
        <v>6.7110506505409243E-2</v>
      </c>
      <c r="AS107" s="5"/>
      <c r="AT107" s="5"/>
      <c r="AU107" s="5"/>
      <c r="AV107" s="5"/>
      <c r="AW107" s="5"/>
      <c r="AX107" s="5"/>
      <c r="AY107" s="5"/>
      <c r="AZ107" s="5"/>
      <c r="BA107" s="5"/>
      <c r="BB107" s="5"/>
    </row>
    <row r="108" spans="1:54" x14ac:dyDescent="0.25">
      <c r="A108" s="5">
        <v>15970</v>
      </c>
      <c r="B108" s="5"/>
      <c r="C108" s="5">
        <v>0.47791066699024404</v>
      </c>
      <c r="D108" s="5">
        <v>-2.9776713656701214E-2</v>
      </c>
      <c r="E108" s="5">
        <v>-7.3762162537557617E-3</v>
      </c>
      <c r="F108" s="5">
        <v>-4.3658824795363357E-2</v>
      </c>
      <c r="G108" s="5">
        <v>-4.1294818555655489E-3</v>
      </c>
      <c r="H108" s="5">
        <v>-0.4316520486680594</v>
      </c>
      <c r="I108" s="5">
        <v>-2.6967932245747006E-2</v>
      </c>
      <c r="J108" s="5">
        <v>-6.8081516236892056E-2</v>
      </c>
      <c r="K108" s="5">
        <v>-1.8025112618278844E-2</v>
      </c>
      <c r="L108" s="5">
        <v>-0.16414857964850138</v>
      </c>
      <c r="M108" s="5">
        <v>-3.7396846404906273E-2</v>
      </c>
      <c r="N108" s="5">
        <v>-2.0134400424254126</v>
      </c>
      <c r="O108" s="5">
        <v>-5.4471383505401406E-2</v>
      </c>
      <c r="P108" s="5">
        <v>-0.75049793585355906</v>
      </c>
      <c r="Q108" s="5">
        <v>-5.1638433057686658E-2</v>
      </c>
      <c r="R108" s="5">
        <v>-0.39129415072893942</v>
      </c>
      <c r="S108" s="5">
        <v>-0.15296794920179185</v>
      </c>
      <c r="T108" s="5">
        <v>-0.40536146554797342</v>
      </c>
      <c r="U108" s="5">
        <v>4.8784025059400243E-2</v>
      </c>
      <c r="V108" s="5">
        <v>-0.10036210092848705</v>
      </c>
      <c r="W108" s="5">
        <v>-8.6454110055545402E-2</v>
      </c>
      <c r="X108" s="5">
        <v>0.2536398406114001</v>
      </c>
      <c r="Y108" s="5">
        <v>5.4080995141585798E-2</v>
      </c>
      <c r="Z108" s="5">
        <v>0.30157356191676227</v>
      </c>
      <c r="AA108" s="5">
        <v>0.21837234626657276</v>
      </c>
      <c r="AB108" s="5">
        <v>0.18060583882944314</v>
      </c>
      <c r="AC108" s="5">
        <v>-0.14222820992424134</v>
      </c>
      <c r="AD108" s="5">
        <v>2.5279748377887894</v>
      </c>
      <c r="AE108" s="5">
        <v>0.1107147696888932</v>
      </c>
      <c r="AF108" s="5">
        <v>0.24631854594064967</v>
      </c>
      <c r="AG108" s="5">
        <v>5.024589905205936E-2</v>
      </c>
      <c r="AH108" s="5">
        <v>0.28169491975543592</v>
      </c>
      <c r="AI108" s="5">
        <v>5.6833935126943035E-2</v>
      </c>
      <c r="AJ108" s="5">
        <v>0.19593605035924816</v>
      </c>
      <c r="AK108" s="5">
        <v>0.73211929153087019</v>
      </c>
      <c r="AL108" s="5">
        <v>0.3650543908771659</v>
      </c>
      <c r="AM108" s="5">
        <v>2.0297006050794795E-2</v>
      </c>
      <c r="AN108" s="5">
        <v>0.15856839607208287</v>
      </c>
      <c r="AO108" s="5">
        <v>1.239773286218836E-2</v>
      </c>
      <c r="AP108" s="5">
        <v>3.9992353932390999E-2</v>
      </c>
      <c r="AQ108" s="5">
        <v>1.0375341462272956E-2</v>
      </c>
      <c r="AR108" s="5">
        <v>7.017030926834919E-2</v>
      </c>
      <c r="AS108" s="5"/>
      <c r="AT108" s="5"/>
      <c r="AU108" s="5"/>
      <c r="AV108" s="5"/>
      <c r="AW108" s="5"/>
      <c r="AX108" s="5"/>
      <c r="AY108" s="5"/>
      <c r="AZ108" s="5"/>
      <c r="BA108" s="5"/>
      <c r="BB108" s="5"/>
    </row>
    <row r="109" spans="1:54" x14ac:dyDescent="0.25">
      <c r="A109" s="5">
        <v>15960</v>
      </c>
      <c r="B109" s="5"/>
      <c r="C109" s="5">
        <v>0.57171962033237023</v>
      </c>
      <c r="D109" s="5">
        <v>-2.8648284304220277E-2</v>
      </c>
      <c r="E109" s="5">
        <v>-7.1105314906607531E-3</v>
      </c>
      <c r="F109" s="5">
        <v>-4.216863427294635E-2</v>
      </c>
      <c r="G109" s="5">
        <v>-3.9963603679068743E-3</v>
      </c>
      <c r="H109" s="5">
        <v>-0.41855930882770787</v>
      </c>
      <c r="I109" s="5">
        <v>-2.620158178523856E-2</v>
      </c>
      <c r="J109" s="5">
        <v>-6.627783380080883E-2</v>
      </c>
      <c r="K109" s="5">
        <v>-1.7582429062278204E-2</v>
      </c>
      <c r="L109" s="5">
        <v>-0.16043621548729581</v>
      </c>
      <c r="M109" s="5">
        <v>-3.6624125242470162E-2</v>
      </c>
      <c r="N109" s="5">
        <v>-1.9757891888035197</v>
      </c>
      <c r="O109" s="5">
        <v>-5.3560247094326371E-2</v>
      </c>
      <c r="P109" s="5">
        <v>-0.73943258682793189</v>
      </c>
      <c r="Q109" s="5">
        <v>-5.0979987981166409E-2</v>
      </c>
      <c r="R109" s="5">
        <v>-0.38708853348079997</v>
      </c>
      <c r="S109" s="5">
        <v>-0.15163183012867892</v>
      </c>
      <c r="T109" s="5">
        <v>-0.40264109337078524</v>
      </c>
      <c r="U109" s="5">
        <v>4.8555866205503603E-2</v>
      </c>
      <c r="V109" s="5">
        <v>-0.10009791134206163</v>
      </c>
      <c r="W109" s="5">
        <v>-8.6404205990470523E-2</v>
      </c>
      <c r="X109" s="5">
        <v>0.25401740056191524</v>
      </c>
      <c r="Y109" s="5">
        <v>5.4273800490849101E-2</v>
      </c>
      <c r="Z109" s="5">
        <v>0.30327821332420107</v>
      </c>
      <c r="AA109" s="5">
        <v>0.22006491978491965</v>
      </c>
      <c r="AB109" s="5">
        <v>0.18238665330558279</v>
      </c>
      <c r="AC109" s="5">
        <v>-0.14393220555072189</v>
      </c>
      <c r="AD109" s="5">
        <v>2.5636506791001499</v>
      </c>
      <c r="AE109" s="5">
        <v>0.11251448650601477</v>
      </c>
      <c r="AF109" s="5">
        <v>0.2508532358695566</v>
      </c>
      <c r="AG109" s="5">
        <v>5.1279748109903843E-2</v>
      </c>
      <c r="AH109" s="5">
        <v>0.28810441555156729</v>
      </c>
      <c r="AI109" s="5">
        <v>5.8251519111026259E-2</v>
      </c>
      <c r="AJ109" s="5">
        <v>0.20125446140645784</v>
      </c>
      <c r="AK109" s="5">
        <v>0.7536117940134559</v>
      </c>
      <c r="AL109" s="5">
        <v>0.37658336372019829</v>
      </c>
      <c r="AM109" s="5">
        <v>2.0983422370128298E-2</v>
      </c>
      <c r="AN109" s="5">
        <v>0.16428762516264483</v>
      </c>
      <c r="AO109" s="5">
        <v>1.2872932138834786E-2</v>
      </c>
      <c r="AP109" s="5">
        <v>4.1616187400258534E-2</v>
      </c>
      <c r="AQ109" s="5">
        <v>1.0820342076638952E-2</v>
      </c>
      <c r="AR109" s="5">
        <v>7.3341269666930109E-2</v>
      </c>
      <c r="AS109" s="5"/>
      <c r="AT109" s="5"/>
      <c r="AU109" s="5"/>
      <c r="AV109" s="5"/>
      <c r="AW109" s="5"/>
      <c r="AX109" s="5"/>
      <c r="AY109" s="5"/>
      <c r="AZ109" s="5"/>
      <c r="BA109" s="5"/>
      <c r="BB109" s="5"/>
    </row>
    <row r="110" spans="1:54" x14ac:dyDescent="0.25">
      <c r="A110" s="5">
        <v>15950</v>
      </c>
      <c r="B110" s="5"/>
      <c r="C110" s="5">
        <v>0.66571381440119548</v>
      </c>
      <c r="D110" s="5">
        <v>-2.7550517492607694E-2</v>
      </c>
      <c r="E110" s="5">
        <v>-6.8514155284938594E-3</v>
      </c>
      <c r="F110" s="5">
        <v>-4.0711526081997566E-2</v>
      </c>
      <c r="G110" s="5">
        <v>-3.8658465444140607E-3</v>
      </c>
      <c r="H110" s="5">
        <v>-0.40568749881860955</v>
      </c>
      <c r="I110" s="5">
        <v>-2.5445988741765312E-2</v>
      </c>
      <c r="J110" s="5">
        <v>-6.4494085473600665E-2</v>
      </c>
      <c r="K110" s="5">
        <v>-1.7143235767407144E-2</v>
      </c>
      <c r="L110" s="5">
        <v>-0.15674051426146471</v>
      </c>
      <c r="M110" s="5">
        <v>-3.5852022678012178E-2</v>
      </c>
      <c r="N110" s="5">
        <v>-1.9380151833007719</v>
      </c>
      <c r="O110" s="5">
        <v>-5.2641947990221837E-2</v>
      </c>
      <c r="P110" s="5">
        <v>-0.72822139155414134</v>
      </c>
      <c r="Q110" s="5">
        <v>-5.0308655904123957E-2</v>
      </c>
      <c r="R110" s="5">
        <v>-0.38276667662096386</v>
      </c>
      <c r="S110" s="5">
        <v>-0.15024420383889331</v>
      </c>
      <c r="T110" s="5">
        <v>-0.39977138479093016</v>
      </c>
      <c r="U110" s="5">
        <v>4.8308584400135503E-2</v>
      </c>
      <c r="V110" s="5">
        <v>-9.9792838302368389E-2</v>
      </c>
      <c r="W110" s="5">
        <v>-8.6318477366287311E-2</v>
      </c>
      <c r="X110" s="5">
        <v>0.25429022941802021</v>
      </c>
      <c r="Y110" s="5">
        <v>5.4444820138339622E-2</v>
      </c>
      <c r="Z110" s="5">
        <v>0.30486705815720944</v>
      </c>
      <c r="AA110" s="5">
        <v>0.22167968847073327</v>
      </c>
      <c r="AB110" s="5">
        <v>0.18410975427839457</v>
      </c>
      <c r="AC110" s="5">
        <v>-0.14559728073121936</v>
      </c>
      <c r="AD110" s="5">
        <v>2.5987743383223734</v>
      </c>
      <c r="AE110" s="5">
        <v>0.11429718084961429</v>
      </c>
      <c r="AF110" s="5">
        <v>0.2553683520950612</v>
      </c>
      <c r="AG110" s="5">
        <v>5.2313827295260663E-2</v>
      </c>
      <c r="AH110" s="5">
        <v>0.29454166913359603</v>
      </c>
      <c r="AI110" s="5">
        <v>5.968061577488807E-2</v>
      </c>
      <c r="AJ110" s="5">
        <v>0.20663494987919967</v>
      </c>
      <c r="AK110" s="5">
        <v>0.77542750831002283</v>
      </c>
      <c r="AL110" s="5">
        <v>0.38832285601308836</v>
      </c>
      <c r="AM110" s="5">
        <v>2.1684505483544014E-2</v>
      </c>
      <c r="AN110" s="5">
        <v>0.17014630434321149</v>
      </c>
      <c r="AO110" s="5">
        <v>1.3361115835138142E-2</v>
      </c>
      <c r="AP110" s="5">
        <v>4.3289069725315217E-2</v>
      </c>
      <c r="AQ110" s="5">
        <v>1.1280044677729011E-2</v>
      </c>
      <c r="AR110" s="5">
        <v>7.6625847989810328E-2</v>
      </c>
      <c r="AS110" s="5"/>
      <c r="AT110" s="5"/>
      <c r="AU110" s="5"/>
      <c r="AV110" s="5"/>
      <c r="AW110" s="5"/>
      <c r="AX110" s="5"/>
      <c r="AY110" s="5"/>
      <c r="AZ110" s="5"/>
      <c r="BA110" s="5"/>
      <c r="BB110" s="5"/>
    </row>
    <row r="111" spans="1:54" x14ac:dyDescent="0.25">
      <c r="A111" s="5">
        <v>15940</v>
      </c>
      <c r="B111" s="5"/>
      <c r="C111" s="5">
        <v>0.75982786088714804</v>
      </c>
      <c r="D111" s="5">
        <v>-2.6483162229525188E-2</v>
      </c>
      <c r="E111" s="5">
        <v>-6.5988464032058561E-3</v>
      </c>
      <c r="F111" s="5">
        <v>-3.9287575660107016E-2</v>
      </c>
      <c r="G111" s="5">
        <v>-3.7379639932836454E-3</v>
      </c>
      <c r="H111" s="5">
        <v>-0.39304051216785618</v>
      </c>
      <c r="I111" s="5">
        <v>-2.4701467793686243E-2</v>
      </c>
      <c r="J111" s="5">
        <v>-6.2731203648421274E-2</v>
      </c>
      <c r="K111" s="5">
        <v>-1.6707805519929404E-2</v>
      </c>
      <c r="L111" s="5">
        <v>-0.15306410543044982</v>
      </c>
      <c r="M111" s="5">
        <v>-3.5081151518264977E-2</v>
      </c>
      <c r="N111" s="5">
        <v>-1.900150793394868</v>
      </c>
      <c r="O111" s="5">
        <v>-5.1717342518166745E-2</v>
      </c>
      <c r="P111" s="5">
        <v>-0.71687543126408193</v>
      </c>
      <c r="Q111" s="5">
        <v>-4.9625131315386144E-2</v>
      </c>
      <c r="R111" s="5">
        <v>-0.3783332032019685</v>
      </c>
      <c r="S111" s="5">
        <v>-0.1488065856523926</v>
      </c>
      <c r="T111" s="5">
        <v>-0.39675548881040468</v>
      </c>
      <c r="U111" s="5">
        <v>4.8042445431010945E-2</v>
      </c>
      <c r="V111" s="5">
        <v>-9.9447182290080136E-2</v>
      </c>
      <c r="W111" s="5">
        <v>-8.619696354379186E-2</v>
      </c>
      <c r="X111" s="5">
        <v>0.25445779036148553</v>
      </c>
      <c r="Y111" s="5">
        <v>5.4593801619034363E-2</v>
      </c>
      <c r="Z111" s="5">
        <v>0.30633794151321464</v>
      </c>
      <c r="AA111" s="5">
        <v>0.22321457956526958</v>
      </c>
      <c r="AB111" s="5">
        <v>0.18577303784666463</v>
      </c>
      <c r="AC111" s="5">
        <v>-0.14722150721787153</v>
      </c>
      <c r="AD111" s="5">
        <v>2.6333075041747782</v>
      </c>
      <c r="AE111" s="5">
        <v>0.11606103943910925</v>
      </c>
      <c r="AF111" s="5">
        <v>0.25985966759356555</v>
      </c>
      <c r="AG111" s="5">
        <v>5.3347260530458199E-2</v>
      </c>
      <c r="AH111" s="5">
        <v>0.30100185416753622</v>
      </c>
      <c r="AI111" s="5">
        <v>6.1120305483961176E-2</v>
      </c>
      <c r="AJ111" s="5">
        <v>0.21207467364910979</v>
      </c>
      <c r="AK111" s="5">
        <v>0.79755762718201484</v>
      </c>
      <c r="AL111" s="5">
        <v>0.40026970067424195</v>
      </c>
      <c r="AM111" s="5">
        <v>2.2400166856496574E-2</v>
      </c>
      <c r="AN111" s="5">
        <v>0.17614459134731747</v>
      </c>
      <c r="AO111" s="5">
        <v>1.3862376690664185E-2</v>
      </c>
      <c r="AP111" s="5">
        <v>4.5011608129972423E-2</v>
      </c>
      <c r="AQ111" s="5">
        <v>1.1754700298974224E-2</v>
      </c>
      <c r="AR111" s="5">
        <v>8.0026472793157832E-2</v>
      </c>
      <c r="AS111" s="5"/>
      <c r="AT111" s="5"/>
      <c r="AU111" s="5"/>
      <c r="AV111" s="5"/>
      <c r="AW111" s="5"/>
      <c r="AX111" s="5"/>
      <c r="AY111" s="5"/>
      <c r="AZ111" s="5"/>
      <c r="BA111" s="5"/>
      <c r="BB111" s="5"/>
    </row>
    <row r="112" spans="1:54" x14ac:dyDescent="0.25">
      <c r="A112" s="5">
        <v>15930</v>
      </c>
      <c r="B112" s="5"/>
      <c r="C112" s="5">
        <v>0.85399605590562133</v>
      </c>
      <c r="D112" s="5">
        <v>-2.544594037814572E-2</v>
      </c>
      <c r="E112" s="5">
        <v>-6.3527950980688365E-3</v>
      </c>
      <c r="F112" s="5">
        <v>-3.7896816435403005E-2</v>
      </c>
      <c r="G112" s="5">
        <v>-3.6127324614733244E-3</v>
      </c>
      <c r="H112" s="5">
        <v>-0.38062186270494708</v>
      </c>
      <c r="I112" s="5">
        <v>-2.39683120210759E-2</v>
      </c>
      <c r="J112" s="5">
        <v>-6.0990072823408591E-2</v>
      </c>
      <c r="K112" s="5">
        <v>-1.6276400435609788E-2</v>
      </c>
      <c r="L112" s="5">
        <v>-0.14940954119523744</v>
      </c>
      <c r="M112" s="5">
        <v>-3.431211171851245E-2</v>
      </c>
      <c r="N112" s="5">
        <v>-1.8622283540169726</v>
      </c>
      <c r="O112" s="5">
        <v>-5.0787282218360166E-2</v>
      </c>
      <c r="P112" s="5">
        <v>-0.70540581264946067</v>
      </c>
      <c r="Q112" s="5">
        <v>-4.8930116312769473E-2</v>
      </c>
      <c r="R112" s="5">
        <v>-0.37379283394746787</v>
      </c>
      <c r="S112" s="5">
        <v>-0.14732054261926894</v>
      </c>
      <c r="T112" s="5">
        <v>-0.3935967209723264</v>
      </c>
      <c r="U112" s="5">
        <v>4.77577378073714E-2</v>
      </c>
      <c r="V112" s="5">
        <v>-9.906129410835085E-2</v>
      </c>
      <c r="W112" s="5">
        <v>-8.6039748552846809E-2</v>
      </c>
      <c r="X112" s="5">
        <v>0.25451967614551141</v>
      </c>
      <c r="Y112" s="5">
        <v>5.472051862243428E-2</v>
      </c>
      <c r="Z112" s="5">
        <v>0.3076888397153007</v>
      </c>
      <c r="AA112" s="5">
        <v>0.22466760023889926</v>
      </c>
      <c r="AB112" s="5">
        <v>0.18737445020671348</v>
      </c>
      <c r="AC112" s="5">
        <v>-0.14880298106376277</v>
      </c>
      <c r="AD112" s="5">
        <v>2.6672119882798238</v>
      </c>
      <c r="AE112" s="5">
        <v>0.11780423940730592</v>
      </c>
      <c r="AF112" s="5">
        <v>0.26432289834204969</v>
      </c>
      <c r="AG112" s="5">
        <v>5.4379152551504294E-2</v>
      </c>
      <c r="AH112" s="5">
        <v>0.30747999410017224</v>
      </c>
      <c r="AI112" s="5">
        <v>6.2569629938246357E-2</v>
      </c>
      <c r="AJ112" s="5">
        <v>0.21757063052072248</v>
      </c>
      <c r="AK112" s="5">
        <v>0.81999265793129916</v>
      </c>
      <c r="AL112" s="5">
        <v>0.41242035436804719</v>
      </c>
      <c r="AM112" s="5">
        <v>2.3130295796377088E-2</v>
      </c>
      <c r="AN112" s="5">
        <v>0.18228246790627672</v>
      </c>
      <c r="AO112" s="5">
        <v>1.4376794115388791E-2</v>
      </c>
      <c r="AP112" s="5">
        <v>4.6784370799859185E-2</v>
      </c>
      <c r="AQ112" s="5">
        <v>1.2244551668072963E-2</v>
      </c>
      <c r="AR112" s="5">
        <v>8.3545535083335315E-2</v>
      </c>
      <c r="AS112" s="5"/>
      <c r="AT112" s="5"/>
      <c r="AU112" s="5"/>
      <c r="AV112" s="5"/>
      <c r="AW112" s="5"/>
      <c r="AX112" s="5"/>
      <c r="AY112" s="5"/>
      <c r="AZ112" s="5"/>
      <c r="BA112" s="5"/>
      <c r="BB112" s="5"/>
    </row>
    <row r="113" spans="1:54" x14ac:dyDescent="0.25">
      <c r="A113" s="5">
        <v>15920</v>
      </c>
      <c r="B113" s="5"/>
      <c r="C113" s="5">
        <v>0.94815245163081929</v>
      </c>
      <c r="D113" s="5">
        <v>-2.4438548051762508E-2</v>
      </c>
      <c r="E113" s="5">
        <v>-6.1132258242436576E-3</v>
      </c>
      <c r="F113" s="5">
        <v>-3.6539241090071374E-2</v>
      </c>
      <c r="G113" s="5">
        <v>-3.4901679168294611E-3</v>
      </c>
      <c r="H113" s="5">
        <v>-0.36843468938560486</v>
      </c>
      <c r="I113" s="5">
        <v>-2.3246792988124137E-2</v>
      </c>
      <c r="J113" s="5">
        <v>-5.9271529311618734E-2</v>
      </c>
      <c r="K113" s="5">
        <v>-1.5849271768579802E-2</v>
      </c>
      <c r="L113" s="5">
        <v>-0.14577929389727692</v>
      </c>
      <c r="M113" s="5">
        <v>-3.3545489638467631E-2</v>
      </c>
      <c r="N113" s="5">
        <v>-1.8242797218276023</v>
      </c>
      <c r="O113" s="5">
        <v>-4.9852612524310842E-2</v>
      </c>
      <c r="P113" s="5">
        <v>-0.69382364940785446</v>
      </c>
      <c r="Q113" s="5">
        <v>-4.8224319377611805E-2</v>
      </c>
      <c r="R113" s="5">
        <v>-0.36915037873013834</v>
      </c>
      <c r="S113" s="5">
        <v>-0.14578769063709096</v>
      </c>
      <c r="T113" s="5">
        <v>-0.39029855725305834</v>
      </c>
      <c r="U113" s="5">
        <v>4.7454772242374273E-2</v>
      </c>
      <c r="V113" s="5">
        <v>-9.8635574315293323E-2</v>
      </c>
      <c r="W113" s="5">
        <v>-8.5846961057787746E-2</v>
      </c>
      <c r="X113" s="5">
        <v>0.25447561034816424</v>
      </c>
      <c r="Y113" s="5">
        <v>5.4824771541508201E-2</v>
      </c>
      <c r="Z113" s="5">
        <v>0.30891786483598321</v>
      </c>
      <c r="AA113" s="5">
        <v>0.22603684179856334</v>
      </c>
      <c r="AB113" s="5">
        <v>0.18891199175778106</v>
      </c>
      <c r="AC113" s="5">
        <v>-0.15033982620470443</v>
      </c>
      <c r="AD113" s="5">
        <v>2.7004497919823551</v>
      </c>
      <c r="AE113" s="5">
        <v>0.11952495121307105</v>
      </c>
      <c r="AF113" s="5">
        <v>0.26875370939538024</v>
      </c>
      <c r="AG113" s="5">
        <v>5.540858998456881E-2</v>
      </c>
      <c r="AH113" s="5">
        <v>0.31397096680891567</v>
      </c>
      <c r="AI113" s="5">
        <v>6.4027592735940497E-2</v>
      </c>
      <c r="AJ113" s="5">
        <v>0.2231196585675487</v>
      </c>
      <c r="AK113" s="5">
        <v>0.84272241656754188</v>
      </c>
      <c r="AL113" s="5">
        <v>0.4247708906001943</v>
      </c>
      <c r="AM113" s="5">
        <v>2.3874758826985469E-2</v>
      </c>
      <c r="AN113" s="5">
        <v>0.18855973288834965</v>
      </c>
      <c r="AO113" s="5">
        <v>1.4904433498789085E-2</v>
      </c>
      <c r="AP113" s="5">
        <v>4.860788418269886E-2</v>
      </c>
      <c r="AQ113" s="5">
        <v>1.2749832398781408E-2</v>
      </c>
      <c r="AR113" s="5">
        <v>8.7185382294174718E-2</v>
      </c>
      <c r="AS113" s="5"/>
      <c r="AT113" s="5"/>
      <c r="AU113" s="5"/>
      <c r="AV113" s="5"/>
      <c r="AW113" s="5"/>
      <c r="AX113" s="5"/>
      <c r="AY113" s="5"/>
      <c r="AZ113" s="5"/>
      <c r="BA113" s="5"/>
      <c r="BB113" s="5"/>
    </row>
    <row r="114" spans="1:54" x14ac:dyDescent="0.25">
      <c r="A114" s="5">
        <v>15910</v>
      </c>
      <c r="B114" s="5"/>
      <c r="C114" s="5">
        <v>1.0422309283263995</v>
      </c>
      <c r="D114" s="5">
        <v>-2.3460657011491172E-2</v>
      </c>
      <c r="E114" s="5">
        <v>-5.8800963056917276E-3</v>
      </c>
      <c r="F114" s="5">
        <v>-3.5214802866430805E-2</v>
      </c>
      <c r="G114" s="5">
        <v>-3.3702826354110303E-3</v>
      </c>
      <c r="H114" s="5">
        <v>-0.35648176173766111</v>
      </c>
      <c r="I114" s="5">
        <v>-2.2537160866721074E-2</v>
      </c>
      <c r="J114" s="5">
        <v>-5.7576361054694256E-2</v>
      </c>
      <c r="K114" s="5">
        <v>-1.5426659746156968E-2</v>
      </c>
      <c r="L114" s="5">
        <v>-0.14217575362868826</v>
      </c>
      <c r="M114" s="5">
        <v>-3.2781857338472012E-2</v>
      </c>
      <c r="N114" s="5">
        <v>-1.786336231157573</v>
      </c>
      <c r="O114" s="5">
        <v>-4.8914171470863091E-2</v>
      </c>
      <c r="P114" s="5">
        <v>-0.68214004398026007</v>
      </c>
      <c r="Q114" s="5">
        <v>-4.7508454147426868E-2</v>
      </c>
      <c r="R114" s="5">
        <v>-0.36441072792713092</v>
      </c>
      <c r="S114" s="5">
        <v>-0.14420969148231094</v>
      </c>
      <c r="T114" s="5">
        <v>-0.38686462764163054</v>
      </c>
      <c r="U114" s="5">
        <v>4.7133881090019467E-2</v>
      </c>
      <c r="V114" s="5">
        <v>-9.8170472552538635E-2</v>
      </c>
      <c r="W114" s="5">
        <v>-8.5618774229781286E-2</v>
      </c>
      <c r="X114" s="5">
        <v>0.25432544835916854</v>
      </c>
      <c r="Y114" s="5">
        <v>5.4906387969725967E-2</v>
      </c>
      <c r="Z114" s="5">
        <v>0.31002326897840948</v>
      </c>
      <c r="AA114" s="5">
        <v>0.22732048376642894</v>
      </c>
      <c r="AB114" s="5">
        <v>0.19038372114883723</v>
      </c>
      <c r="AC114" s="5">
        <v>-0.15183019803834311</v>
      </c>
      <c r="AD114" s="5">
        <v>2.7329831739597621</v>
      </c>
      <c r="AE114" s="5">
        <v>0.12122134162650181</v>
      </c>
      <c r="AF114" s="5">
        <v>0.27314772120699837</v>
      </c>
      <c r="AG114" s="5">
        <v>5.6434642487402174E-2</v>
      </c>
      <c r="AH114" s="5">
        <v>0.32046950968712007</v>
      </c>
      <c r="AI114" s="5">
        <v>6.5493160035151626E-2</v>
      </c>
      <c r="AJ114" s="5">
        <v>0.22871843682275927</v>
      </c>
      <c r="AK114" s="5">
        <v>0.86573602327582644</v>
      </c>
      <c r="AL114" s="5">
        <v>0.43731699339857499</v>
      </c>
      <c r="AM114" s="5">
        <v>2.4633399088934926E-2</v>
      </c>
      <c r="AN114" s="5">
        <v>0.19497599556229561</v>
      </c>
      <c r="AO114" s="5">
        <v>1.544534552039579E-2</v>
      </c>
      <c r="AP114" s="5">
        <v>5.0482630258417358E-2</v>
      </c>
      <c r="AQ114" s="5">
        <v>1.3270766164900142E-2</v>
      </c>
      <c r="AR114" s="5">
        <v>9.0948312064446299E-2</v>
      </c>
      <c r="AS114" s="5"/>
      <c r="AT114" s="5"/>
      <c r="AU114" s="5"/>
      <c r="AV114" s="5"/>
      <c r="AW114" s="5"/>
      <c r="AX114" s="5"/>
      <c r="AY114" s="5"/>
      <c r="AZ114" s="5"/>
      <c r="BA114" s="5"/>
      <c r="BB114" s="5"/>
    </row>
    <row r="115" spans="1:54" x14ac:dyDescent="0.25">
      <c r="A115" s="5">
        <v>15900</v>
      </c>
      <c r="B115" s="5"/>
      <c r="C115" s="5">
        <v>1.1361652666706998</v>
      </c>
      <c r="D115" s="5">
        <v>-2.2511916063630236E-2</v>
      </c>
      <c r="E115" s="5">
        <v>-5.6533580676117754E-3</v>
      </c>
      <c r="F115" s="5">
        <v>-3.3923416911155607E-2</v>
      </c>
      <c r="G115" s="5">
        <v>-3.2530852936547617E-3</v>
      </c>
      <c r="H115" s="5">
        <v>-0.34476548589964606</v>
      </c>
      <c r="I115" s="5">
        <v>-2.1839644599933605E-2</v>
      </c>
      <c r="J115" s="5">
        <v>-5.5905307538409735E-2</v>
      </c>
      <c r="K115" s="5">
        <v>-1.5008793429492328E-2</v>
      </c>
      <c r="L115" s="5">
        <v>-0.13860122605568526</v>
      </c>
      <c r="M115" s="5">
        <v>-3.2021771917076211E-2</v>
      </c>
      <c r="N115" s="5">
        <v>-1.7484286516977179</v>
      </c>
      <c r="O115" s="5">
        <v>-4.7972788434853766E-2</v>
      </c>
      <c r="P115" s="5">
        <v>-0.67036606952300715</v>
      </c>
      <c r="Q115" s="5">
        <v>-4.6783238189721001E-2</v>
      </c>
      <c r="R115" s="5">
        <v>-0.35957884367520176</v>
      </c>
      <c r="S115" s="5">
        <v>-0.14258824976345597</v>
      </c>
      <c r="T115" s="5">
        <v>-0.38329870942313471</v>
      </c>
      <c r="U115" s="5">
        <v>4.6795417738027492E-2</v>
      </c>
      <c r="V115" s="5">
        <v>-9.766648677137052E-2</v>
      </c>
      <c r="W115" s="5">
        <v>-8.5355405526096828E-2</v>
      </c>
      <c r="X115" s="5">
        <v>0.2540691780960026</v>
      </c>
      <c r="Y115" s="5">
        <v>5.4965223144515574E-2</v>
      </c>
      <c r="Z115" s="5">
        <v>0.3110034483017573</v>
      </c>
      <c r="AA115" s="5">
        <v>0.22851679781787054</v>
      </c>
      <c r="AB115" s="5">
        <v>0.19178775925572134</v>
      </c>
      <c r="AC115" s="5">
        <v>-0.15327228699144418</v>
      </c>
      <c r="AD115" s="5">
        <v>2.7647747184658842</v>
      </c>
      <c r="AE115" s="5">
        <v>0.1228915767804601</v>
      </c>
      <c r="AF115" s="5">
        <v>0.2775005161823777</v>
      </c>
      <c r="AG115" s="5">
        <v>5.7456363954394782E-2</v>
      </c>
      <c r="AH115" s="5">
        <v>0.3269702251636929</v>
      </c>
      <c r="AI115" s="5">
        <v>6.6965261314903296E-2</v>
      </c>
      <c r="AJ115" s="5">
        <v>0.23436348633399171</v>
      </c>
      <c r="AK115" s="5">
        <v>0.88902189924031716</v>
      </c>
      <c r="AL115" s="5">
        <v>0.4500539516174154</v>
      </c>
      <c r="AM115" s="5">
        <v>2.540603576854834E-2</v>
      </c>
      <c r="AN115" s="5">
        <v>0.2015306690079624</v>
      </c>
      <c r="AO115" s="5">
        <v>1.5999565463682107E-2</v>
      </c>
      <c r="AP115" s="5">
        <v>5.2409043786356059E-2</v>
      </c>
      <c r="AQ115" s="5">
        <v>1.3807565857789495E-2</v>
      </c>
      <c r="AR115" s="5">
        <v>9.4836565822027846E-2</v>
      </c>
      <c r="AS115" s="5"/>
      <c r="AT115" s="5"/>
      <c r="AU115" s="5"/>
      <c r="AV115" s="5"/>
      <c r="AW115" s="5"/>
      <c r="AX115" s="5"/>
      <c r="AY115" s="5"/>
      <c r="AZ115" s="5"/>
      <c r="BA115" s="5"/>
      <c r="BB115" s="5"/>
    </row>
    <row r="116" spans="1:54" x14ac:dyDescent="0.25">
      <c r="A116" s="5">
        <v>15890</v>
      </c>
      <c r="B116" s="5"/>
      <c r="C116" s="5">
        <v>1.2298892202739911</v>
      </c>
      <c r="D116" s="5">
        <v>-2.1591952453353033E-2</v>
      </c>
      <c r="E116" s="5">
        <v>-5.4329567275980773E-3</v>
      </c>
      <c r="F116" s="5">
        <v>-3.2664961653265476E-2</v>
      </c>
      <c r="G116" s="5">
        <v>-3.1385810650215243E-3</v>
      </c>
      <c r="H116" s="5">
        <v>-0.33328791122179802</v>
      </c>
      <c r="I116" s="5">
        <v>-2.1154452103996191E-2</v>
      </c>
      <c r="J116" s="5">
        <v>-5.4259059807988383E-2</v>
      </c>
      <c r="K116" s="5">
        <v>-1.4595890599849526E-2</v>
      </c>
      <c r="L116" s="5">
        <v>-0.13505793045652351</v>
      </c>
      <c r="M116" s="5">
        <v>-3.1265774890918377E-2</v>
      </c>
      <c r="N116" s="5">
        <v>-1.7105871480149564</v>
      </c>
      <c r="O116" s="5">
        <v>-4.7029282911070051E-2</v>
      </c>
      <c r="P116" s="5">
        <v>-0.65851275215582306</v>
      </c>
      <c r="Q116" s="5">
        <v>-4.604939177998469E-2</v>
      </c>
      <c r="R116" s="5">
        <v>-0.35465975104782232</v>
      </c>
      <c r="S116" s="5">
        <v>-0.140925109804035</v>
      </c>
      <c r="T116" s="5">
        <v>-0.3796047201835831</v>
      </c>
      <c r="U116" s="5">
        <v>4.6439755958213605E-2</v>
      </c>
      <c r="V116" s="5">
        <v>-9.7124162358229044E-2</v>
      </c>
      <c r="W116" s="5">
        <v>-8.5057116376528727E-2</v>
      </c>
      <c r="X116" s="5">
        <v>0.25370692044601678</v>
      </c>
      <c r="Y116" s="5">
        <v>5.500116033562228E-2</v>
      </c>
      <c r="Z116" s="5">
        <v>0.31185694677818443</v>
      </c>
      <c r="AA116" s="5">
        <v>0.22962415156714971</v>
      </c>
      <c r="AB116" s="5">
        <v>0.19312229307755396</v>
      </c>
      <c r="AC116" s="5">
        <v>-0.15466432206609435</v>
      </c>
      <c r="AD116" s="5">
        <v>2.7957874040458242</v>
      </c>
      <c r="AE116" s="5">
        <v>0.12453382528203179</v>
      </c>
      <c r="AF116" s="5">
        <v>0.28180764545369869</v>
      </c>
      <c r="AG116" s="5">
        <v>5.8472793783745571E-2</v>
      </c>
      <c r="AH116" s="5">
        <v>0.33346758665443954</v>
      </c>
      <c r="AI116" s="5">
        <v>6.8442790236335802E-2</v>
      </c>
      <c r="AJ116" s="5">
        <v>0.24005117159090511</v>
      </c>
      <c r="AK116" s="5">
        <v>0.91256776487786395</v>
      </c>
      <c r="AL116" s="5">
        <v>0.46297665390178089</v>
      </c>
      <c r="AM116" s="5">
        <v>2.6192463557827082E-2</v>
      </c>
      <c r="AN116" s="5">
        <v>0.20822296369713339</v>
      </c>
      <c r="AO116" s="5">
        <v>1.6567112535231809E-2</v>
      </c>
      <c r="AP116" s="5">
        <v>5.4387509535823407E-2</v>
      </c>
      <c r="AQ116" s="5">
        <v>1.4360432728861247E-2</v>
      </c>
      <c r="AR116" s="5">
        <v>9.8852322182177002E-2</v>
      </c>
      <c r="AS116" s="5"/>
      <c r="AT116" s="5"/>
      <c r="AU116" s="5"/>
      <c r="AV116" s="5"/>
      <c r="AW116" s="5"/>
      <c r="AX116" s="5"/>
      <c r="AY116" s="5"/>
      <c r="AZ116" s="5"/>
      <c r="BA116" s="5"/>
      <c r="BB116" s="5"/>
    </row>
    <row r="117" spans="1:54" x14ac:dyDescent="0.25">
      <c r="A117" s="5">
        <v>15880</v>
      </c>
      <c r="B117" s="5"/>
      <c r="C117" s="5">
        <v>1.3233365882857486</v>
      </c>
      <c r="D117" s="5">
        <v>-2.0700373251532862E-2</v>
      </c>
      <c r="E117" s="5">
        <v>-5.218832288733816E-3</v>
      </c>
      <c r="F117" s="5">
        <v>-3.1439280211535227E-2</v>
      </c>
      <c r="G117" s="5">
        <v>-3.026771720762681E-3</v>
      </c>
      <c r="H117" s="5">
        <v>-0.32205073739840651</v>
      </c>
      <c r="I117" s="5">
        <v>-2.0481770507363228E-2</v>
      </c>
      <c r="J117" s="5">
        <v>-5.263826058084662E-2</v>
      </c>
      <c r="K117" s="5">
        <v>-1.4188157670248312E-2</v>
      </c>
      <c r="L117" s="5">
        <v>-0.13154799797462763</v>
      </c>
      <c r="M117" s="5">
        <v>-3.0514391617689818E-2</v>
      </c>
      <c r="N117" s="5">
        <v>-1.6728412409659648</v>
      </c>
      <c r="O117" s="5">
        <v>-4.6084463326044309E-2</v>
      </c>
      <c r="P117" s="5">
        <v>-0.64659105352662294</v>
      </c>
      <c r="Q117" s="5">
        <v>-4.5307636686835698E-2</v>
      </c>
      <c r="R117" s="5">
        <v>-0.34965852917665219</v>
      </c>
      <c r="S117" s="5">
        <v>-0.13922205246325556</v>
      </c>
      <c r="T117" s="5">
        <v>-0.37578671055452484</v>
      </c>
      <c r="U117" s="5">
        <v>4.6067289216025001E-2</v>
      </c>
      <c r="V117" s="5">
        <v>-9.6544091161675991E-2</v>
      </c>
      <c r="W117" s="5">
        <v>-8.472421177747487E-2</v>
      </c>
      <c r="X117" s="5">
        <v>0.25323892943207144</v>
      </c>
      <c r="Y117" s="5">
        <v>5.5014111176996602E-2</v>
      </c>
      <c r="Z117" s="5">
        <v>0.31258245966936593</v>
      </c>
      <c r="AA117" s="5">
        <v>0.23064101218947825</v>
      </c>
      <c r="AB117" s="5">
        <v>0.19438557954143962</v>
      </c>
      <c r="AC117" s="5">
        <v>-0.15600457435547321</v>
      </c>
      <c r="AD117" s="5">
        <v>2.8259846725550628</v>
      </c>
      <c r="AE117" s="5">
        <v>0.12614626137713775</v>
      </c>
      <c r="AF117" s="5">
        <v>0.28606463586325093</v>
      </c>
      <c r="AG117" s="5">
        <v>5.948295820499501E-2</v>
      </c>
      <c r="AH117" s="5">
        <v>0.33995594494121217</v>
      </c>
      <c r="AI117" s="5">
        <v>6.9924605604768528E-2</v>
      </c>
      <c r="AJ117" s="5">
        <v>0.24577770233332519</v>
      </c>
      <c r="AK117" s="5">
        <v>0.93636063953275772</v>
      </c>
      <c r="AL117" s="5">
        <v>0.47607958434894682</v>
      </c>
      <c r="AM117" s="5">
        <v>2.699245214807066E-2</v>
      </c>
      <c r="AN117" s="5">
        <v>0.2150518812682353</v>
      </c>
      <c r="AO117" s="5">
        <v>1.7147989191196897E-2</v>
      </c>
      <c r="AP117" s="5">
        <v>5.6418359506534524E-2</v>
      </c>
      <c r="AQ117" s="5">
        <v>1.4929555518610648E-2</v>
      </c>
      <c r="AR117" s="5">
        <v>0.10299769016828682</v>
      </c>
      <c r="AS117" s="5"/>
      <c r="AT117" s="5"/>
      <c r="AU117" s="5"/>
      <c r="AV117" s="5"/>
      <c r="AW117" s="5"/>
      <c r="AX117" s="5"/>
      <c r="AY117" s="5"/>
      <c r="AZ117" s="5"/>
      <c r="BA117" s="5"/>
      <c r="BB117" s="5"/>
    </row>
    <row r="118" spans="1:54" x14ac:dyDescent="0.25">
      <c r="A118" s="5">
        <v>15870</v>
      </c>
      <c r="B118" s="5"/>
      <c r="C118" s="5">
        <v>1.4164412879900461</v>
      </c>
      <c r="D118" s="5">
        <v>-1.9836766731626362E-2</v>
      </c>
      <c r="E118" s="5">
        <v>-5.0109194338536457E-3</v>
      </c>
      <c r="F118" s="5">
        <v>-3.0246181827026881E-2</v>
      </c>
      <c r="G118" s="5">
        <v>-2.9176557344425479E-3</v>
      </c>
      <c r="H118" s="5">
        <v>-0.31105532209971959</v>
      </c>
      <c r="I118" s="5">
        <v>-1.9821766425301677E-2</v>
      </c>
      <c r="J118" s="5">
        <v>-5.1043504454205413E-2</v>
      </c>
      <c r="K118" s="5">
        <v>-1.3785789622141173E-2</v>
      </c>
      <c r="L118" s="5">
        <v>-0.12807347008692832</v>
      </c>
      <c r="M118" s="5">
        <v>-2.976813076283576E-2</v>
      </c>
      <c r="N118" s="5">
        <v>-1.6352197710732472</v>
      </c>
      <c r="O118" s="5">
        <v>-4.5139125892080703E-2</v>
      </c>
      <c r="P118" s="5">
        <v>-0.63461185373225015</v>
      </c>
      <c r="Q118" s="5">
        <v>-4.4558694967241512E-2</v>
      </c>
      <c r="R118" s="5">
        <v>-0.34458030233977965</v>
      </c>
      <c r="S118" s="5">
        <v>-0.1374808919027864</v>
      </c>
      <c r="T118" s="5">
        <v>-0.37184885671638701</v>
      </c>
      <c r="U118" s="5">
        <v>4.5678429941025736E-2</v>
      </c>
      <c r="V118" s="5">
        <v>-9.592691042320528E-2</v>
      </c>
      <c r="W118" s="5">
        <v>-8.4357039794451721E-2</v>
      </c>
      <c r="X118" s="5">
        <v>0.25266559209999045</v>
      </c>
      <c r="Y118" s="5">
        <v>5.5004015940993932E-2</v>
      </c>
      <c r="Z118" s="5">
        <v>0.31317883671134406</v>
      </c>
      <c r="AA118" s="5">
        <v>0.23156594986849269</v>
      </c>
      <c r="AB118" s="5">
        <v>0.19557594920459617</v>
      </c>
      <c r="AC118" s="5">
        <v>-0.1572913605197645</v>
      </c>
      <c r="AD118" s="5">
        <v>2.8553304983115693</v>
      </c>
      <c r="AE118" s="5">
        <v>0.12772706816124174</v>
      </c>
      <c r="AF118" s="5">
        <v>0.29026699714216858</v>
      </c>
      <c r="AG118" s="5">
        <v>6.0485871664944901E-2</v>
      </c>
      <c r="AH118" s="5">
        <v>0.3464295349735913</v>
      </c>
      <c r="AI118" s="5">
        <v>7.1409532432970158E-2</v>
      </c>
      <c r="AJ118" s="5">
        <v>0.25153913574690889</v>
      </c>
      <c r="AK118" s="5">
        <v>0.96038684268129015</v>
      </c>
      <c r="AL118" s="5">
        <v>0.48935681890232441</v>
      </c>
      <c r="AM118" s="5">
        <v>2.7805745759722549E-2</v>
      </c>
      <c r="AN118" s="5">
        <v>0.22201620851889686</v>
      </c>
      <c r="AO118" s="5">
        <v>1.7742180473124272E-2</v>
      </c>
      <c r="AP118" s="5">
        <v>5.8501870145828305E-2</v>
      </c>
      <c r="AQ118" s="5">
        <v>1.5515109573867859E-2</v>
      </c>
      <c r="AR118" s="5">
        <v>0.10727470226447541</v>
      </c>
      <c r="AS118" s="5"/>
      <c r="AT118" s="5"/>
      <c r="AU118" s="5"/>
      <c r="AV118" s="5"/>
      <c r="AW118" s="5"/>
      <c r="AX118" s="5"/>
      <c r="AY118" s="5"/>
      <c r="AZ118" s="5"/>
      <c r="BA118" s="5"/>
      <c r="BB118" s="5"/>
    </row>
    <row r="119" spans="1:54" x14ac:dyDescent="0.25">
      <c r="A119" s="5">
        <v>15860</v>
      </c>
      <c r="B119" s="5"/>
      <c r="C119" s="5">
        <v>1.5091374272879845</v>
      </c>
      <c r="D119" s="5">
        <v>-1.9000703733674421E-2</v>
      </c>
      <c r="E119" s="5">
        <v>-4.8091478202306826E-3</v>
      </c>
      <c r="F119" s="5">
        <v>-2.9085443316503635E-2</v>
      </c>
      <c r="G119" s="5">
        <v>-2.8112283898536331E-3</v>
      </c>
      <c r="H119" s="5">
        <v>-0.30030268907109209</v>
      </c>
      <c r="I119" s="5">
        <v>-1.9174586268437308E-2</v>
      </c>
      <c r="J119" s="5">
        <v>-4.9475338204787084E-2</v>
      </c>
      <c r="K119" s="5">
        <v>-1.3388969966725672E-2</v>
      </c>
      <c r="L119" s="5">
        <v>-0.12463629728684589</v>
      </c>
      <c r="M119" s="5">
        <v>-2.9027483810503879E-2</v>
      </c>
      <c r="N119" s="5">
        <v>-1.5977508639218183</v>
      </c>
      <c r="O119" s="5">
        <v>-4.4194053503765575E-2</v>
      </c>
      <c r="P119" s="5">
        <v>-0.62258593463295209</v>
      </c>
      <c r="Q119" s="5">
        <v>-4.3803287774698878E-2</v>
      </c>
      <c r="R119" s="5">
        <v>-0.33943023103907038</v>
      </c>
      <c r="S119" s="5">
        <v>-0.13570347230792815</v>
      </c>
      <c r="T119" s="5">
        <v>-0.36779545268019492</v>
      </c>
      <c r="U119" s="5">
        <v>4.5273608760228602E-2</v>
      </c>
      <c r="V119" s="5">
        <v>-9.527330161456446E-2</v>
      </c>
      <c r="W119" s="5">
        <v>-8.395599097409738E-2</v>
      </c>
      <c r="X119" s="5">
        <v>0.25198742812693431</v>
      </c>
      <c r="Y119" s="5">
        <v>5.4970843753828311E-2</v>
      </c>
      <c r="Z119" s="5">
        <v>0.31364508499718102</v>
      </c>
      <c r="AA119" s="5">
        <v>0.23239764105856051</v>
      </c>
      <c r="AB119" s="5">
        <v>0.19669180984319956</v>
      </c>
      <c r="AC119" s="5">
        <v>-0.15852304621277147</v>
      </c>
      <c r="AD119" s="5">
        <v>2.8837894572067846</v>
      </c>
      <c r="AE119" s="5">
        <v>0.12927444082879819</v>
      </c>
      <c r="AF119" s="5">
        <v>0.29441022927021171</v>
      </c>
      <c r="AG119" s="5">
        <v>6.1480538269764275E-2</v>
      </c>
      <c r="AH119" s="5">
        <v>0.35288248308635972</v>
      </c>
      <c r="AI119" s="5">
        <v>7.2896363105717538E-2</v>
      </c>
      <c r="AJ119" s="5">
        <v>0.25733137905225656</v>
      </c>
      <c r="AK119" s="5">
        <v>0.98463199669181323</v>
      </c>
      <c r="AL119" s="5">
        <v>0.50280202251267236</v>
      </c>
      <c r="AM119" s="5">
        <v>2.8632062711011135E-2</v>
      </c>
      <c r="AN119" s="5">
        <v>0.22911451164064078</v>
      </c>
      <c r="AO119" s="5">
        <v>1.834965335528569E-2</v>
      </c>
      <c r="AP119" s="5">
        <v>6.0638259569865863E-2</v>
      </c>
      <c r="AQ119" s="5">
        <v>1.6117255955064257E-2</v>
      </c>
      <c r="AR119" s="5">
        <v>0.11168530731030753</v>
      </c>
      <c r="AS119" s="5"/>
      <c r="AT119" s="5"/>
      <c r="AU119" s="5"/>
      <c r="AV119" s="5"/>
      <c r="AW119" s="5"/>
      <c r="AX119" s="5"/>
      <c r="AY119" s="5"/>
      <c r="AZ119" s="5"/>
      <c r="BA119" s="5"/>
      <c r="BB119" s="5"/>
    </row>
    <row r="120" spans="1:54" x14ac:dyDescent="0.25">
      <c r="A120" s="5">
        <v>15850</v>
      </c>
      <c r="B120" s="5"/>
      <c r="C120" s="5">
        <v>1.601359376966468</v>
      </c>
      <c r="D120" s="5">
        <v>-1.8191739012617857E-2</v>
      </c>
      <c r="E120" s="5">
        <v>-4.6134423739661815E-3</v>
      </c>
      <c r="F120" s="5">
        <v>-2.7956810542564499E-2</v>
      </c>
      <c r="G120" s="5">
        <v>-2.7074818919623788E-3</v>
      </c>
      <c r="H120" s="5">
        <v>-0.28979353666660279</v>
      </c>
      <c r="I120" s="5">
        <v>-1.8540356583616274E-2</v>
      </c>
      <c r="J120" s="5">
        <v>-4.7934261177629833E-2</v>
      </c>
      <c r="K120" s="5">
        <v>-1.2997870730435507E-2</v>
      </c>
      <c r="L120" s="5">
        <v>-0.12123833798073611</v>
      </c>
      <c r="M120" s="5">
        <v>-2.8292924619122656E-2</v>
      </c>
      <c r="N120" s="5">
        <v>-1.5604618976280258</v>
      </c>
      <c r="O120" s="5">
        <v>-4.3250014679055017E-2</v>
      </c>
      <c r="P120" s="5">
        <v>-0.61052396359680094</v>
      </c>
      <c r="Q120" s="5">
        <v>-4.3042134183178329E-2</v>
      </c>
      <c r="R120" s="5">
        <v>-0.33421350308883452</v>
      </c>
      <c r="S120" s="5">
        <v>-0.13389166457163199</v>
      </c>
      <c r="T120" s="5">
        <v>-0.3636309023678671</v>
      </c>
      <c r="U120" s="5">
        <v>4.4853273696277104E-2</v>
      </c>
      <c r="V120" s="5">
        <v>-9.4583989184531606E-2</v>
      </c>
      <c r="W120" s="5">
        <v>-8.3521497666978847E-2</v>
      </c>
      <c r="X120" s="5">
        <v>0.25120508915060941</v>
      </c>
      <c r="Y120" s="5">
        <v>5.4914592751389525E-2</v>
      </c>
      <c r="Z120" s="5">
        <v>0.3139803715476942</v>
      </c>
      <c r="AA120" s="5">
        <v>0.23313487155175944</v>
      </c>
      <c r="AB120" s="5">
        <v>0.19773164991742523</v>
      </c>
      <c r="AC120" s="5">
        <v>-0.15969804944977484</v>
      </c>
      <c r="AD120" s="5">
        <v>2.9113267955977244</v>
      </c>
      <c r="AE120" s="5">
        <v>0.13078658995384237</v>
      </c>
      <c r="AF120" s="5">
        <v>0.29848983000145268</v>
      </c>
      <c r="AG120" s="5">
        <v>6.2465953280863837E-2</v>
      </c>
      <c r="AH120" s="5">
        <v>0.35930881462459158</v>
      </c>
      <c r="AI120" s="5">
        <v>7.4383858645400411E-2</v>
      </c>
      <c r="AJ120" s="5">
        <v>0.26315019249243393</v>
      </c>
      <c r="AK120" s="5">
        <v>1.0090810311826228</v>
      </c>
      <c r="AL120" s="5">
        <v>0.51640844710021683</v>
      </c>
      <c r="AM120" s="5">
        <v>2.9471095027926143E-2</v>
      </c>
      <c r="AN120" s="5">
        <v>0.23634513072021934</v>
      </c>
      <c r="AO120" s="5">
        <v>1.897035610569945E-2</v>
      </c>
      <c r="AP120" s="5">
        <v>6.2827684796322725E-2</v>
      </c>
      <c r="AQ120" s="5">
        <v>1.6736140535423553E-2</v>
      </c>
      <c r="AR120" s="5">
        <v>0.11623136324897505</v>
      </c>
      <c r="AS120" s="5"/>
      <c r="AT120" s="5"/>
      <c r="AU120" s="5"/>
      <c r="AV120" s="5"/>
      <c r="AW120" s="5"/>
      <c r="AX120" s="5"/>
      <c r="AY120" s="5"/>
      <c r="AZ120" s="5"/>
      <c r="BA120" s="5"/>
      <c r="BB120" s="5"/>
    </row>
    <row r="121" spans="1:54" x14ac:dyDescent="0.25">
      <c r="A121" s="5">
        <v>15840</v>
      </c>
      <c r="B121" s="5"/>
      <c r="C121" s="5">
        <v>1.6930418426539589</v>
      </c>
      <c r="D121" s="5">
        <v>-1.7409412568269649E-2</v>
      </c>
      <c r="E121" s="5">
        <v>-4.4237235833859499E-3</v>
      </c>
      <c r="F121" s="5">
        <v>-2.6859999896415038E-2</v>
      </c>
      <c r="G121" s="5">
        <v>-2.6064054805246539E-3</v>
      </c>
      <c r="H121" s="5">
        <v>-0.27952824678404964</v>
      </c>
      <c r="I121" s="5">
        <v>-1.7919184425389582E-2</v>
      </c>
      <c r="J121" s="5">
        <v>-4.6420725760863639E-2</v>
      </c>
      <c r="K121" s="5">
        <v>-1.2612652464091873E-2</v>
      </c>
      <c r="L121" s="5">
        <v>-0.11788135759603136</v>
      </c>
      <c r="M121" s="5">
        <v>-2.7564909021849392E-2</v>
      </c>
      <c r="N121" s="5">
        <v>-1.5233794724252889</v>
      </c>
      <c r="O121" s="5">
        <v>-4.2307762546882816E-2</v>
      </c>
      <c r="P121" s="5">
        <v>-0.59843647770860886</v>
      </c>
      <c r="Q121" s="5">
        <v>-4.2275950029572004E-2</v>
      </c>
      <c r="R121" s="5">
        <v>-0.32893532473781606</v>
      </c>
      <c r="S121" s="5">
        <v>-0.13204736294986666</v>
      </c>
      <c r="T121" s="5">
        <v>-0.35935971151181667</v>
      </c>
      <c r="U121" s="5">
        <v>4.4417889332579813E-2</v>
      </c>
      <c r="V121" s="5">
        <v>-9.3859739218354082E-2</v>
      </c>
      <c r="W121" s="5">
        <v>-8.3054033262790011E-2</v>
      </c>
      <c r="X121" s="5">
        <v>0.25031935782005565</v>
      </c>
      <c r="Y121" s="5">
        <v>5.4835290174701609E-2</v>
      </c>
      <c r="Z121" s="5">
        <v>0.31418402556139335</v>
      </c>
      <c r="AA121" s="5">
        <v>0.23377653933985018</v>
      </c>
      <c r="AB121" s="5">
        <v>0.19869404190239934</v>
      </c>
      <c r="AC121" s="5">
        <v>-0.16081484390722156</v>
      </c>
      <c r="AD121" s="5">
        <v>2.9379084988006854</v>
      </c>
      <c r="AE121" s="5">
        <v>0.13226174479386651</v>
      </c>
      <c r="AF121" s="5">
        <v>0.30250130253989999</v>
      </c>
      <c r="AG121" s="5">
        <v>6.3441104661891512E-2</v>
      </c>
      <c r="AH121" s="5">
        <v>0.36570246196679868</v>
      </c>
      <c r="AI121" s="5">
        <v>7.5870750078117638E-2</v>
      </c>
      <c r="AJ121" s="5">
        <v>0.26899119272281613</v>
      </c>
      <c r="AK121" s="5">
        <v>1.0337181890167841</v>
      </c>
      <c r="AL121" s="5">
        <v>0.53016893035003032</v>
      </c>
      <c r="AM121" s="5">
        <v>3.0322508098037864E-2</v>
      </c>
      <c r="AN121" s="5">
        <v>0.24370617453225507</v>
      </c>
      <c r="AO121" s="5">
        <v>1.9604217663087072E-2</v>
      </c>
      <c r="AP121" s="5">
        <v>6.5070238996382729E-2</v>
      </c>
      <c r="AQ121" s="5">
        <v>1.7371893094099734E-2</v>
      </c>
      <c r="AR121" s="5">
        <v>0.12091462974127301</v>
      </c>
      <c r="AS121" s="5"/>
      <c r="AT121" s="5"/>
      <c r="AU121" s="5"/>
      <c r="AV121" s="5"/>
      <c r="AW121" s="5"/>
      <c r="AX121" s="5"/>
      <c r="AY121" s="5"/>
      <c r="AZ121" s="5"/>
      <c r="BA121" s="5"/>
      <c r="BB121" s="5"/>
    </row>
    <row r="122" spans="1:54" x14ac:dyDescent="0.25">
      <c r="A122" s="5">
        <v>15830</v>
      </c>
      <c r="B122" s="5"/>
      <c r="C122" s="5">
        <v>1.7841199363643394</v>
      </c>
      <c r="D122" s="5">
        <v>-1.6653250954426692E-2</v>
      </c>
      <c r="E122" s="5">
        <v>-4.2399077907726585E-3</v>
      </c>
      <c r="F122" s="5">
        <v>-2.5794699789287983E-2</v>
      </c>
      <c r="G122" s="5">
        <v>-2.5079855460140793E-3</v>
      </c>
      <c r="H122" s="5">
        <v>-0.2695068941680171</v>
      </c>
      <c r="I122" s="5">
        <v>-1.7311157756388369E-2</v>
      </c>
      <c r="J122" s="5">
        <v>-4.4935137943125064E-2</v>
      </c>
      <c r="K122" s="5">
        <v>-1.2233464275143015E-2</v>
      </c>
      <c r="L122" s="5">
        <v>-0.11456702789875686</v>
      </c>
      <c r="M122" s="5">
        <v>-2.6843874472003794E-2</v>
      </c>
      <c r="N122" s="5">
        <v>-1.4865293824047314</v>
      </c>
      <c r="O122" s="5">
        <v>-4.1368033883066022E-2</v>
      </c>
      <c r="P122" s="5">
        <v>-0.58633386847612523</v>
      </c>
      <c r="Q122" s="5">
        <v>-4.1505446777300267E-2</v>
      </c>
      <c r="R122" s="5">
        <v>-0.32360091184623041</v>
      </c>
      <c r="S122" s="5">
        <v>-0.13017248169687454</v>
      </c>
      <c r="T122" s="5">
        <v>-0.35498647939503392</v>
      </c>
      <c r="U122" s="5">
        <v>4.3967935947593663E-2</v>
      </c>
      <c r="V122" s="5">
        <v>-9.31013580133144E-2</v>
      </c>
      <c r="W122" s="5">
        <v>-8.2554111339781674E-2</v>
      </c>
      <c r="X122" s="5">
        <v>0.24933114656957112</v>
      </c>
      <c r="Y122" s="5">
        <v>5.47329924044751E-2</v>
      </c>
      <c r="Z122" s="5">
        <v>0.31425554033561243</v>
      </c>
      <c r="AA122" s="5">
        <v>0.23432165726205953</v>
      </c>
      <c r="AB122" s="5">
        <v>0.19957764547504098</v>
      </c>
      <c r="AC122" s="5">
        <v>-0.16187196214489286</v>
      </c>
      <c r="AD122" s="5">
        <v>2.963501359004554</v>
      </c>
      <c r="AE122" s="5">
        <v>0.13369815660892287</v>
      </c>
      <c r="AF122" s="5">
        <v>0.30644016334830027</v>
      </c>
      <c r="AG122" s="5">
        <v>6.440497467399614E-2</v>
      </c>
      <c r="AH122" s="5">
        <v>0.37205727293506707</v>
      </c>
      <c r="AI122" s="5">
        <v>7.7355739899407874E-2</v>
      </c>
      <c r="AJ122" s="5">
        <v>0.2748498566059871</v>
      </c>
      <c r="AK122" s="5">
        <v>1.0585270339690163</v>
      </c>
      <c r="AL122" s="5">
        <v>0.54407589537158418</v>
      </c>
      <c r="AM122" s="5">
        <v>3.1185940370634786E-2</v>
      </c>
      <c r="AN122" s="5">
        <v>0.25119551564789649</v>
      </c>
      <c r="AO122" s="5">
        <v>2.0251147032046349E-2</v>
      </c>
      <c r="AP122" s="5">
        <v>6.7365948774121054E-2</v>
      </c>
      <c r="AQ122" s="5">
        <v>1.8024626405400125E-2</v>
      </c>
      <c r="AR122" s="5">
        <v>0.1257367606586775</v>
      </c>
      <c r="AS122" s="5"/>
      <c r="AT122" s="5"/>
      <c r="AU122" s="5"/>
      <c r="AV122" s="5"/>
      <c r="AW122" s="5"/>
      <c r="AX122" s="5"/>
      <c r="AY122" s="5"/>
      <c r="AZ122" s="5"/>
      <c r="BA122" s="5"/>
      <c r="BB122" s="5"/>
    </row>
    <row r="123" spans="1:54" x14ac:dyDescent="0.25">
      <c r="A123" s="5">
        <v>15820</v>
      </c>
      <c r="B123" s="5"/>
      <c r="C123" s="5">
        <v>1.874529247531675</v>
      </c>
      <c r="D123" s="5">
        <v>-1.5922768564758195E-2</v>
      </c>
      <c r="E123" s="5">
        <v>-4.0619074817914635E-3</v>
      </c>
      <c r="F123" s="5">
        <v>-2.476057214863021E-2</v>
      </c>
      <c r="G123" s="5">
        <v>-2.4122057475105649E-3</v>
      </c>
      <c r="H123" s="5">
        <v>-0.25972925604762392</v>
      </c>
      <c r="I123" s="5">
        <v>-1.6716345874820585E-2</v>
      </c>
      <c r="J123" s="5">
        <v>-4.3477857950135319E-2</v>
      </c>
      <c r="K123" s="5">
        <v>-1.1860443882366806E-2</v>
      </c>
      <c r="L123" s="5">
        <v>-0.111296926517536</v>
      </c>
      <c r="M123" s="5">
        <v>-2.6130239733463196E-2</v>
      </c>
      <c r="N123" s="5">
        <v>-1.4499365894418699</v>
      </c>
      <c r="O123" s="5">
        <v>-4.0431548196122456E-2</v>
      </c>
      <c r="P123" s="5">
        <v>-0.57422636706445118</v>
      </c>
      <c r="Q123" s="5">
        <v>-4.07313304036441E-2</v>
      </c>
      <c r="R123" s="5">
        <v>-0.31821548113923065</v>
      </c>
      <c r="S123" s="5">
        <v>-0.12826895168884353</v>
      </c>
      <c r="T123" s="5">
        <v>-0.35051589045316089</v>
      </c>
      <c r="U123" s="5">
        <v>4.3503908620535325E-2</v>
      </c>
      <c r="V123" s="5">
        <v>-9.2309690574131548E-2</v>
      </c>
      <c r="W123" s="5">
        <v>-8.2022284730523518E-2</v>
      </c>
      <c r="X123" s="5">
        <v>0.24824149611815766</v>
      </c>
      <c r="Y123" s="5">
        <v>5.4607784934381641E-2</v>
      </c>
      <c r="Z123" s="5">
        <v>0.31419457485173824</v>
      </c>
      <c r="AA123" s="5">
        <v>0.23476935543004124</v>
      </c>
      <c r="AB123" s="5">
        <v>0.20038121054708413</v>
      </c>
      <c r="AC123" s="5">
        <v>-0.16286799874128771</v>
      </c>
      <c r="AD123" s="5">
        <v>2.9880730424210817</v>
      </c>
      <c r="AE123" s="5">
        <v>0.13509410198768051</v>
      </c>
      <c r="AF123" s="5">
        <v>0.31030195007261235</v>
      </c>
      <c r="AG123" s="5">
        <v>6.5356541516287503E-2</v>
      </c>
      <c r="AH123" s="5">
        <v>0.3783670195796669</v>
      </c>
      <c r="AI123" s="5">
        <v>7.8837503638404388E-2</v>
      </c>
      <c r="AJ123" s="5">
        <v>0.28072152541339013</v>
      </c>
      <c r="AK123" s="5">
        <v>1.083490460095933</v>
      </c>
      <c r="AL123" s="5">
        <v>0.55812135125181916</v>
      </c>
      <c r="AM123" s="5">
        <v>3.2061003105587189E-2</v>
      </c>
      <c r="AN123" s="5">
        <v>0.25881078588423734</v>
      </c>
      <c r="AO123" s="5">
        <v>2.0911032698759296E-2</v>
      </c>
      <c r="AP123" s="5">
        <v>6.9714771481634893E-2</v>
      </c>
      <c r="AQ123" s="5">
        <v>1.8694435326333581E-2</v>
      </c>
      <c r="AR123" s="5">
        <v>0.13069929646988485</v>
      </c>
      <c r="AS123" s="5"/>
      <c r="AT123" s="5"/>
      <c r="AU123" s="5"/>
      <c r="AV123" s="5"/>
      <c r="AW123" s="5"/>
      <c r="AX123" s="5"/>
      <c r="AY123" s="5"/>
      <c r="AZ123" s="5"/>
      <c r="BA123" s="5"/>
      <c r="BB123" s="5"/>
    </row>
    <row r="124" spans="1:54" x14ac:dyDescent="0.25">
      <c r="A124" s="5">
        <v>15810</v>
      </c>
      <c r="B124" s="5"/>
      <c r="C124" s="5">
        <v>1.9642059134395822</v>
      </c>
      <c r="D124" s="5">
        <v>-1.5217468893256198E-2</v>
      </c>
      <c r="E124" s="5">
        <v>-3.8896315719948371E-3</v>
      </c>
      <c r="F124" s="5">
        <v>-2.3757253915287567E-2</v>
      </c>
      <c r="G124" s="5">
        <v>-2.3190471322010681E-3</v>
      </c>
      <c r="H124" s="5">
        <v>-0.25019482207556226</v>
      </c>
      <c r="I124" s="5">
        <v>-1.6134799867290529E-2</v>
      </c>
      <c r="J124" s="5">
        <v>-4.2049200956825003E-2</v>
      </c>
      <c r="K124" s="5">
        <v>-1.1493717692359528E-2</v>
      </c>
      <c r="L124" s="5">
        <v>-0.10807253667066834</v>
      </c>
      <c r="M124" s="5">
        <v>-2.542440461587599E-2</v>
      </c>
      <c r="N124" s="5">
        <v>-1.4136251993337112</v>
      </c>
      <c r="O124" s="5">
        <v>-3.9499006864445615E-2</v>
      </c>
      <c r="P124" s="5">
        <v>-0.56212403008767897</v>
      </c>
      <c r="Q124" s="5">
        <v>-3.9954300313270685E-2</v>
      </c>
      <c r="R124" s="5">
        <v>-0.31278424155777157</v>
      </c>
      <c r="S124" s="5">
        <v>-0.12633871704451188</v>
      </c>
      <c r="T124" s="5">
        <v>-0.34595270576041687</v>
      </c>
      <c r="U124" s="5">
        <v>4.3026316310876715E-2</v>
      </c>
      <c r="V124" s="5">
        <v>-9.1485619032137491E-2</v>
      </c>
      <c r="W124" s="5">
        <v>-8.1459144506346351E-2</v>
      </c>
      <c r="X124" s="5">
        <v>0.2470515736976866</v>
      </c>
      <c r="Y124" s="5">
        <v>5.4459782282858749E-2</v>
      </c>
      <c r="Z124" s="5">
        <v>0.31400095501838365</v>
      </c>
      <c r="AA124" s="5">
        <v>0.23511888342195619</v>
      </c>
      <c r="AB124" s="5">
        <v>0.20110358013491231</v>
      </c>
      <c r="AC124" s="5">
        <v>-0.16380161333310667</v>
      </c>
      <c r="AD124" s="5">
        <v>3.0115921554882412</v>
      </c>
      <c r="AE124" s="5">
        <v>0.1364478861720044</v>
      </c>
      <c r="AF124" s="5">
        <v>0.31408222956394272</v>
      </c>
      <c r="AG124" s="5">
        <v>6.6294781008223086E-2</v>
      </c>
      <c r="AH124" s="5">
        <v>0.38462540732425204</v>
      </c>
      <c r="AI124" s="5">
        <v>8.0314691518903233E-2</v>
      </c>
      <c r="AJ124" s="5">
        <v>0.28660140943412687</v>
      </c>
      <c r="AK124" s="5">
        <v>1.1085907028367266</v>
      </c>
      <c r="AL124" s="5">
        <v>0.57229689452931354</v>
      </c>
      <c r="AM124" s="5">
        <v>3.2947280173297684E-2</v>
      </c>
      <c r="AN124" s="5">
        <v>0.26654937211905555</v>
      </c>
      <c r="AO124" s="5">
        <v>2.1583742069589677E-2</v>
      </c>
      <c r="AP124" s="5">
        <v>7.2116592578510635E-2</v>
      </c>
      <c r="AQ124" s="5">
        <v>1.9381395884837734E-2</v>
      </c>
      <c r="AR124" s="5">
        <v>0.13580365653618459</v>
      </c>
      <c r="AS124" s="5"/>
      <c r="AT124" s="5"/>
      <c r="AU124" s="5"/>
      <c r="AV124" s="5"/>
      <c r="AW124" s="5"/>
      <c r="AX124" s="5"/>
      <c r="AY124" s="5"/>
      <c r="AZ124" s="5"/>
      <c r="BA124" s="5"/>
      <c r="BB124" s="5"/>
    </row>
    <row r="125" spans="1:54" x14ac:dyDescent="0.25">
      <c r="A125" s="5">
        <v>15800</v>
      </c>
      <c r="B125" s="5"/>
      <c r="C125" s="5">
        <v>2.0530866889506174</v>
      </c>
      <c r="D125" s="5">
        <v>-1.453684576718616E-2</v>
      </c>
      <c r="E125" s="5">
        <v>-3.7229856898222209E-3</v>
      </c>
      <c r="F125" s="5">
        <v>-2.2784358538036429E-2</v>
      </c>
      <c r="G125" s="5">
        <v>-2.2284882561519263E-3</v>
      </c>
      <c r="H125" s="5">
        <v>-0.24090280453517537</v>
      </c>
      <c r="I125" s="5">
        <v>-1.5566553085120621E-2</v>
      </c>
      <c r="J125" s="5">
        <v>-4.0649437871272516E-2</v>
      </c>
      <c r="K125" s="5">
        <v>-1.1133400897090553E-2</v>
      </c>
      <c r="L125" s="5">
        <v>-0.10489524709237433</v>
      </c>
      <c r="M125" s="5">
        <v>-2.4726749754415561E-2</v>
      </c>
      <c r="N125" s="5">
        <v>-1.3776184401638243</v>
      </c>
      <c r="O125" s="5">
        <v>-3.8571092326111646E-2</v>
      </c>
      <c r="P125" s="5">
        <v>-0.55003672598476583</v>
      </c>
      <c r="Q125" s="5">
        <v>-3.9175048280319827E-2</v>
      </c>
      <c r="R125" s="5">
        <v>-0.30731238572734093</v>
      </c>
      <c r="S125" s="5">
        <v>-0.12438373175115844</v>
      </c>
      <c r="T125" s="5">
        <v>-0.3413017544213941</v>
      </c>
      <c r="U125" s="5">
        <v>4.2535680914051403E-2</v>
      </c>
      <c r="V125" s="5">
        <v>-9.0630060992387851E-2</v>
      </c>
      <c r="W125" s="5">
        <v>-8.0865318883050319E-2</v>
      </c>
      <c r="X125" s="5">
        <v>0.24576267101379295</v>
      </c>
      <c r="Y125" s="5">
        <v>5.4289127843433281E-2</v>
      </c>
      <c r="Z125" s="5">
        <v>0.31367467456731701</v>
      </c>
      <c r="AA125" s="5">
        <v>0.23536961223822916</v>
      </c>
      <c r="AB125" s="5">
        <v>0.20174369305721776</v>
      </c>
      <c r="AC125" s="5">
        <v>-0.16467153354986402</v>
      </c>
      <c r="AD125" s="5">
        <v>3.0340283099433201</v>
      </c>
      <c r="AE125" s="5">
        <v>0.1377578463714807</v>
      </c>
      <c r="AF125" s="5">
        <v>0.31777660597907154</v>
      </c>
      <c r="AG125" s="5">
        <v>6.7218668310441682E-2</v>
      </c>
      <c r="AH125" s="5">
        <v>0.39082608445621614</v>
      </c>
      <c r="AI125" s="5">
        <v>8.1785930215468261E-2</v>
      </c>
      <c r="AJ125" s="5">
        <v>0.29248459299014262</v>
      </c>
      <c r="AK125" s="5">
        <v>1.1338093518667793</v>
      </c>
      <c r="AL125" s="5">
        <v>0.58659371161524376</v>
      </c>
      <c r="AM125" s="5">
        <v>3.3844327908016024E-2</v>
      </c>
      <c r="AN125" s="5">
        <v>0.27440841249532288</v>
      </c>
      <c r="AO125" s="5">
        <v>2.2269120934943036E-2</v>
      </c>
      <c r="AP125" s="5">
        <v>7.4571223044469823E-2</v>
      </c>
      <c r="AQ125" s="5">
        <v>2.0085564371137697E-2</v>
      </c>
      <c r="AR125" s="5">
        <v>0.14105113133200223</v>
      </c>
      <c r="AS125" s="5"/>
      <c r="AT125" s="5"/>
      <c r="AU125" s="5"/>
      <c r="AV125" s="5"/>
      <c r="AW125" s="5"/>
      <c r="AX125" s="5"/>
      <c r="AY125" s="5"/>
      <c r="AZ125" s="5"/>
      <c r="BA125" s="5"/>
      <c r="BB125" s="5"/>
    </row>
    <row r="126" spans="1:54" x14ac:dyDescent="0.25">
      <c r="A126" s="5">
        <v>15790</v>
      </c>
      <c r="B126" s="5"/>
      <c r="C126" s="5">
        <v>2.1411090154424914</v>
      </c>
      <c r="D126" s="5">
        <v>-1.3880384550633302E-2</v>
      </c>
      <c r="E126" s="5">
        <v>-3.5618724555405061E-3</v>
      </c>
      <c r="F126" s="5">
        <v>-2.1841477461947683E-2</v>
      </c>
      <c r="G126" s="5">
        <v>-2.1405053060182281E-3</v>
      </c>
      <c r="H126" s="5">
        <v>-0.23185214878253566</v>
      </c>
      <c r="I126" s="5">
        <v>-1.501162164233626E-2</v>
      </c>
      <c r="J126" s="5">
        <v>-3.9278796186603925E-2</v>
      </c>
      <c r="K126" s="5">
        <v>-1.0779597591757156E-2</v>
      </c>
      <c r="L126" s="5">
        <v>-0.10176635215379745</v>
      </c>
      <c r="M126" s="5">
        <v>-2.4037636433682116E-2</v>
      </c>
      <c r="N126" s="5">
        <v>-1.3419386429062417</v>
      </c>
      <c r="O126" s="5">
        <v>-3.7648467322423676E-2</v>
      </c>
      <c r="P126" s="5">
        <v>-0.53797412200457806</v>
      </c>
      <c r="Q126" s="5">
        <v>-3.8394257421303327E-2</v>
      </c>
      <c r="R126" s="5">
        <v>-0.3018050815645168</v>
      </c>
      <c r="S126" s="5">
        <v>-0.12240595630434814</v>
      </c>
      <c r="T126" s="5">
        <v>-0.33656792489095205</v>
      </c>
      <c r="U126" s="5">
        <v>4.2032536295857723E-2</v>
      </c>
      <c r="V126" s="5">
        <v>-8.9743967813070286E-2</v>
      </c>
      <c r="W126" s="5">
        <v>-8.0241472050703602E-2</v>
      </c>
      <c r="X126" s="5">
        <v>0.24437620194430512</v>
      </c>
      <c r="Y126" s="5">
        <v>5.4095993673734043E-2</v>
      </c>
      <c r="Z126" s="5">
        <v>0.31321589559796104</v>
      </c>
      <c r="AA126" s="5">
        <v>0.23552103601218061</v>
      </c>
      <c r="AB126" s="5">
        <v>0.20230058645191407</v>
      </c>
      <c r="AC126" s="5">
        <v>-0.16547655783487192</v>
      </c>
      <c r="AD126" s="5">
        <v>3.055352186582458</v>
      </c>
      <c r="AE126" s="5">
        <v>0.13902235505917876</v>
      </c>
      <c r="AF126" s="5">
        <v>0.32138072894009462</v>
      </c>
      <c r="AG126" s="5">
        <v>6.8127179680384106E-2</v>
      </c>
      <c r="AH126" s="5">
        <v>0.3969626519454747</v>
      </c>
      <c r="AI126" s="5">
        <v>8.324982470239066E-2</v>
      </c>
      <c r="AJ126" s="5">
        <v>0.29836603985577514</v>
      </c>
      <c r="AK126" s="5">
        <v>1.1591273657222925</v>
      </c>
      <c r="AL126" s="5">
        <v>0.6010025821847671</v>
      </c>
      <c r="AM126" s="5">
        <v>3.4751675016712349E-2</v>
      </c>
      <c r="AN126" s="5">
        <v>0.28238479303959357</v>
      </c>
      <c r="AO126" s="5">
        <v>2.2966992960778081E-2</v>
      </c>
      <c r="AP126" s="5">
        <v>7.707839685421744E-2</v>
      </c>
      <c r="AQ126" s="5">
        <v>2.0806976434788994E-2</v>
      </c>
      <c r="AR126" s="5">
        <v>0.1464428746079848</v>
      </c>
      <c r="AS126" s="5"/>
      <c r="AT126" s="5"/>
      <c r="AU126" s="5"/>
      <c r="AV126" s="5"/>
      <c r="AW126" s="5"/>
      <c r="AX126" s="5"/>
      <c r="AY126" s="5"/>
      <c r="AZ126" s="5"/>
      <c r="BA126" s="5"/>
      <c r="BB126" s="5"/>
    </row>
    <row r="127" spans="1:54" x14ac:dyDescent="0.25">
      <c r="A127" s="5">
        <v>15780</v>
      </c>
      <c r="B127" s="5"/>
      <c r="C127" s="5">
        <v>2.2282110888597702</v>
      </c>
      <c r="D127" s="5">
        <v>-1.3247563316888946E-2</v>
      </c>
      <c r="E127" s="5">
        <v>-3.4061917556031129E-3</v>
      </c>
      <c r="F127" s="5">
        <v>-2.0928181607198969E-2</v>
      </c>
      <c r="G127" s="5">
        <v>-2.05507222136445E-3</v>
      </c>
      <c r="H127" s="5">
        <v>-0.22304154389082428</v>
      </c>
      <c r="I127" s="5">
        <v>-1.4470004933468558E-2</v>
      </c>
      <c r="J127" s="5">
        <v>-3.7937460896920565E-2</v>
      </c>
      <c r="K127" s="5">
        <v>-1.0432400912136566E-2</v>
      </c>
      <c r="L127" s="5">
        <v>-9.8687052173898948E-2</v>
      </c>
      <c r="M127" s="5">
        <v>-2.3357406455236717E-2</v>
      </c>
      <c r="N127" s="5">
        <v>-1.3066072242723972</v>
      </c>
      <c r="O127" s="5">
        <v>-3.6731774196120628E-2</v>
      </c>
      <c r="P127" s="5">
        <v>-0.52594567182292939</v>
      </c>
      <c r="Q127" s="5">
        <v>-3.7612601200954818E-2</v>
      </c>
      <c r="R127" s="5">
        <v>-0.29626746404066456</v>
      </c>
      <c r="S127" s="5">
        <v>-0.12040735436970207</v>
      </c>
      <c r="T127" s="5">
        <v>-0.33175615624445454</v>
      </c>
      <c r="U127" s="5">
        <v>4.1517427308095371E-2</v>
      </c>
      <c r="V127" s="5">
        <v>-8.8828322821763242E-2</v>
      </c>
      <c r="W127" s="5">
        <v>-7.9588302930573299E-2</v>
      </c>
      <c r="X127" s="5">
        <v>0.24289369998080348</v>
      </c>
      <c r="Y127" s="5">
        <v>5.3880580223545985E-2</v>
      </c>
      <c r="Z127" s="5">
        <v>0.31262494876728825</v>
      </c>
      <c r="AA127" s="5">
        <v>0.23557277346940436</v>
      </c>
      <c r="AB127" s="5">
        <v>0.20277339810417899</v>
      </c>
      <c r="AC127" s="5">
        <v>-0.16621555814405359</v>
      </c>
      <c r="AD127" s="5">
        <v>3.0755355975250773</v>
      </c>
      <c r="AE127" s="5">
        <v>0.14023982323986747</v>
      </c>
      <c r="AF127" s="5">
        <v>0.32489030173315814</v>
      </c>
      <c r="AG127" s="5">
        <v>6.9019294258848493E-2</v>
      </c>
      <c r="AH127" s="5">
        <v>0.4030286735734781</v>
      </c>
      <c r="AI127" s="5">
        <v>8.4704960192949624E-2</v>
      </c>
      <c r="AJ127" s="5">
        <v>0.30424059907830203</v>
      </c>
      <c r="AK127" s="5">
        <v>1.1845250882088993</v>
      </c>
      <c r="AL127" s="5">
        <v>0.61551388356024639</v>
      </c>
      <c r="AM127" s="5">
        <v>3.5668822545616111E-2</v>
      </c>
      <c r="AN127" s="5">
        <v>0.290475144718015</v>
      </c>
      <c r="AO127" s="5">
        <v>2.3677159210172379E-2</v>
      </c>
      <c r="AP127" s="5">
        <v>7.9637768523711669E-2</v>
      </c>
      <c r="AQ127" s="5">
        <v>2.1545646190051733E-2</v>
      </c>
      <c r="AR127" s="5">
        <v>0.15197989551498517</v>
      </c>
      <c r="AS127" s="5"/>
      <c r="AT127" s="5"/>
      <c r="AU127" s="5"/>
      <c r="AV127" s="5"/>
      <c r="AW127" s="5"/>
      <c r="AX127" s="5"/>
      <c r="AY127" s="5"/>
      <c r="AZ127" s="5"/>
      <c r="BA127" s="5"/>
      <c r="BB127" s="5"/>
    </row>
    <row r="128" spans="1:54" x14ac:dyDescent="0.25">
      <c r="A128" s="5">
        <v>15770</v>
      </c>
      <c r="B128" s="5"/>
      <c r="C128" s="5">
        <v>2.3143319267913083</v>
      </c>
      <c r="D128" s="5">
        <v>-1.2637853988081432E-2</v>
      </c>
      <c r="E128" s="5">
        <v>-3.2558410119362781E-3</v>
      </c>
      <c r="F128" s="5">
        <v>-2.0044022835097215E-2</v>
      </c>
      <c r="G128" s="5">
        <v>-1.9721608172793238E-3</v>
      </c>
      <c r="H128" s="5">
        <v>-0.21446943346472688</v>
      </c>
      <c r="I128" s="5">
        <v>-1.394168616932252E-2</v>
      </c>
      <c r="J128" s="5">
        <v>-3.6625575473235493E-2</v>
      </c>
      <c r="K128" s="5">
        <v>-1.0091893190594035E-2</v>
      </c>
      <c r="L128" s="5">
        <v>-9.5658453914957531E-2</v>
      </c>
      <c r="M128" s="5">
        <v>-2.2686382048136743E-2</v>
      </c>
      <c r="N128" s="5">
        <v>-1.2716446717987215</v>
      </c>
      <c r="O128" s="5">
        <v>-3.5821634245009233E-2</v>
      </c>
      <c r="P128" s="5">
        <v>-0.51396060381226716</v>
      </c>
      <c r="Q128" s="5">
        <v>-3.6830742473044062E-2</v>
      </c>
      <c r="R128" s="5">
        <v>-0.29070462712145229</v>
      </c>
      <c r="S128" s="5">
        <v>-0.1183898894748175</v>
      </c>
      <c r="T128" s="5">
        <v>-0.32687142942062442</v>
      </c>
      <c r="U128" s="5">
        <v>4.0990908788018976E-2</v>
      </c>
      <c r="V128" s="5">
        <v>-8.7884139473271478E-2</v>
      </c>
      <c r="W128" s="5">
        <v>-7.8906543862447415E-2</v>
      </c>
      <c r="X128" s="5">
        <v>0.24131681541966493</v>
      </c>
      <c r="Y128" s="5">
        <v>5.3643116002441052E-2</v>
      </c>
      <c r="Z128" s="5">
        <v>0.31190233312297611</v>
      </c>
      <c r="AA128" s="5">
        <v>0.23552456913046393</v>
      </c>
      <c r="AB128" s="5">
        <v>0.20316136857798739</v>
      </c>
      <c r="AC128" s="5">
        <v>-0.16688748251431401</v>
      </c>
      <c r="AD128" s="5">
        <v>3.0945515468030522</v>
      </c>
      <c r="AE128" s="5">
        <v>0.14140870368182595</v>
      </c>
      <c r="AF128" s="5">
        <v>0.32830108952576237</v>
      </c>
      <c r="AG128" s="5">
        <v>6.9893995883462165E-2</v>
      </c>
      <c r="AH128" s="5">
        <v>0.40901768635290336</v>
      </c>
      <c r="AI128" s="5">
        <v>8.614990416611365E-2</v>
      </c>
      <c r="AJ128" s="5">
        <v>0.31010301119485562</v>
      </c>
      <c r="AK128" s="5">
        <v>1.2099822666022733</v>
      </c>
      <c r="AL128" s="5">
        <v>0.63011759610539553</v>
      </c>
      <c r="AM128" s="5">
        <v>3.6595243906414734E-2</v>
      </c>
      <c r="AN128" s="5">
        <v>0.29867584095322269</v>
      </c>
      <c r="AO128" s="5">
        <v>2.4399397697340255E-2</v>
      </c>
      <c r="AP128" s="5">
        <v>8.2248910737229286E-2</v>
      </c>
      <c r="AQ128" s="5">
        <v>2.2301565332331932E-2</v>
      </c>
      <c r="AR128" s="5">
        <v>0.15766305070821793</v>
      </c>
      <c r="AS128" s="5"/>
      <c r="AT128" s="5"/>
      <c r="AU128" s="5"/>
      <c r="AV128" s="5"/>
      <c r="AW128" s="5"/>
      <c r="AX128" s="5"/>
      <c r="AY128" s="5"/>
      <c r="AZ128" s="5"/>
      <c r="BA128" s="5"/>
      <c r="BB128" s="5"/>
    </row>
    <row r="129" spans="1:54" x14ac:dyDescent="0.25">
      <c r="A129" s="5">
        <v>15760</v>
      </c>
      <c r="B129" s="5"/>
      <c r="C129" s="5">
        <v>2.3994114344857702</v>
      </c>
      <c r="D129" s="5">
        <v>-1.2050723440605966E-2</v>
      </c>
      <c r="E129" s="5">
        <v>-3.1107154456949076E-3</v>
      </c>
      <c r="F129" s="5">
        <v>-1.9188535398223534E-2</v>
      </c>
      <c r="G129" s="5">
        <v>-1.8917409069769988E-3</v>
      </c>
      <c r="H129" s="5">
        <v>-0.20613402659308516</v>
      </c>
      <c r="I129" s="5">
        <v>-1.3426632928862725E-2</v>
      </c>
      <c r="J129" s="5">
        <v>-3.5343242895340694E-2</v>
      </c>
      <c r="K129" s="5">
        <v>-9.7581461298755449E-3</v>
      </c>
      <c r="L129" s="5">
        <v>-9.2681571256968603E-2</v>
      </c>
      <c r="M129" s="5">
        <v>-2.2024865821736624E-2</v>
      </c>
      <c r="N129" s="5">
        <v>-1.2370705311662591</v>
      </c>
      <c r="O129" s="5">
        <v>-3.4918647131601824E-2</v>
      </c>
      <c r="P129" s="5">
        <v>-0.50202790998245517</v>
      </c>
      <c r="Q129" s="5">
        <v>-3.6049332558042144E-2</v>
      </c>
      <c r="R129" s="5">
        <v>-0.28512161590012369</v>
      </c>
      <c r="S129" s="5">
        <v>-0.11635552173929833</v>
      </c>
      <c r="T129" s="5">
        <v>-0.32191875845921575</v>
      </c>
      <c r="U129" s="5">
        <v>4.0453544544223653E-2</v>
      </c>
      <c r="V129" s="5">
        <v>-8.6912459453925742E-2</v>
      </c>
      <c r="W129" s="5">
        <v>-7.8196959225810173E-2</v>
      </c>
      <c r="X129" s="5">
        <v>0.23964731230970768</v>
      </c>
      <c r="Y129" s="5">
        <v>5.3383857187700889E-2</v>
      </c>
      <c r="Z129" s="5">
        <v>0.31104871557873398</v>
      </c>
      <c r="AA129" s="5">
        <v>0.23537629425220299</v>
      </c>
      <c r="AB129" s="5">
        <v>0.20346384314400759</v>
      </c>
      <c r="AC129" s="5">
        <v>-0.16749135749348876</v>
      </c>
      <c r="AD129" s="5">
        <v>3.1123742890974477</v>
      </c>
      <c r="AE129" s="5">
        <v>0.14252749410336971</v>
      </c>
      <c r="AF129" s="5">
        <v>0.33160892758168953</v>
      </c>
      <c r="AG129" s="5">
        <v>7.0750274924878037E-2</v>
      </c>
      <c r="AH129" s="5">
        <v>0.414923211217198</v>
      </c>
      <c r="AI129" s="5">
        <v>8.7583208477452684E-2</v>
      </c>
      <c r="AJ129" s="5">
        <v>0.31594791483974471</v>
      </c>
      <c r="AK129" s="5">
        <v>1.2354780716435436</v>
      </c>
      <c r="AL129" s="5">
        <v>0.64480330964687527</v>
      </c>
      <c r="AM129" s="5">
        <v>3.7530384963990172E-2</v>
      </c>
      <c r="AN129" s="5">
        <v>0.30698299562479364</v>
      </c>
      <c r="AO129" s="5">
        <v>2.5133462976491439E-2</v>
      </c>
      <c r="AP129" s="5">
        <v>8.4911312064731015E-2</v>
      </c>
      <c r="AQ129" s="5">
        <v>2.3074702268509412E-2</v>
      </c>
      <c r="AR129" s="5">
        <v>0.16349303645183932</v>
      </c>
      <c r="AS129" s="5"/>
      <c r="AT129" s="5"/>
      <c r="AU129" s="5"/>
      <c r="AV129" s="5"/>
      <c r="AW129" s="5"/>
      <c r="AX129" s="5"/>
      <c r="AY129" s="5"/>
      <c r="AZ129" s="5"/>
      <c r="BA129" s="5"/>
      <c r="BB129" s="5"/>
    </row>
    <row r="130" spans="1:54" x14ac:dyDescent="0.25">
      <c r="A130" s="5">
        <v>15750</v>
      </c>
      <c r="B130" s="5"/>
      <c r="C130" s="5">
        <v>2.4833904697194726</v>
      </c>
      <c r="D130" s="5">
        <v>-1.1485634575062574E-2</v>
      </c>
      <c r="E130" s="5">
        <v>-2.9707083350615994E-3</v>
      </c>
      <c r="F130" s="5">
        <v>-1.8361237371761336E-2</v>
      </c>
      <c r="G130" s="5">
        <v>-1.8137804240876854E-3</v>
      </c>
      <c r="H130" s="5">
        <v>-0.19803330890864035</v>
      </c>
      <c r="I130" s="5">
        <v>-1.2924797725376871E-2</v>
      </c>
      <c r="J130" s="5">
        <v>-3.4090526735478667E-2</v>
      </c>
      <c r="K130" s="5">
        <v>-9.4312209937836844E-3</v>
      </c>
      <c r="L130" s="5">
        <v>-8.9757326044855132E-2</v>
      </c>
      <c r="M130" s="5">
        <v>-2.1373140759904593E-2</v>
      </c>
      <c r="N130" s="5">
        <v>-1.2029033957371342</v>
      </c>
      <c r="O130" s="5">
        <v>-3.4023390349171616E-2</v>
      </c>
      <c r="P130" s="5">
        <v>-0.49015633560886435</v>
      </c>
      <c r="Q130" s="5">
        <v>-3.5269010359388425E-2</v>
      </c>
      <c r="R130" s="5">
        <v>-0.27952341894170696</v>
      </c>
      <c r="S130" s="5">
        <v>-0.11430620465068345</v>
      </c>
      <c r="T130" s="5">
        <v>-0.31690318175551463</v>
      </c>
      <c r="U130" s="5">
        <v>3.9905906331603118E-2</v>
      </c>
      <c r="V130" s="5">
        <v>-8.5914350737369E-2</v>
      </c>
      <c r="W130" s="5">
        <v>-7.7460343998518172E-2</v>
      </c>
      <c r="X130" s="5">
        <v>0.23788706516426616</v>
      </c>
      <c r="Y130" s="5">
        <v>5.310308717342628E-2</v>
      </c>
      <c r="Z130" s="5">
        <v>0.31006493003177388</v>
      </c>
      <c r="AA130" s="5">
        <v>0.23512794750371188</v>
      </c>
      <c r="AB130" s="5">
        <v>0.20368027349727758</v>
      </c>
      <c r="AC130" s="5">
        <v>-0.16802629042420855</v>
      </c>
      <c r="AD130" s="5">
        <v>3.1289793864483846</v>
      </c>
      <c r="AE130" s="5">
        <v>0.14359474030519453</v>
      </c>
      <c r="AF130" s="5">
        <v>0.33480972945223453</v>
      </c>
      <c r="AG130" s="5">
        <v>7.1587130141360061E-2</v>
      </c>
      <c r="AH130" s="5">
        <v>0.42073876395781307</v>
      </c>
      <c r="AI130" s="5">
        <v>8.9003411550727107E-2</v>
      </c>
      <c r="AJ130" s="5">
        <v>0.32176985373479805</v>
      </c>
      <c r="AK130" s="5">
        <v>1.2609911193267007</v>
      </c>
      <c r="AL130" s="5">
        <v>0.65956023093734206</v>
      </c>
      <c r="AM130" s="5">
        <v>3.8473664187452516E-2</v>
      </c>
      <c r="AN130" s="5">
        <v>0.31539246157524098</v>
      </c>
      <c r="AO130" s="5">
        <v>2.5879085767910658E-2</v>
      </c>
      <c r="AP130" s="5">
        <v>8.7624374779133554E-2</v>
      </c>
      <c r="AQ130" s="5">
        <v>2.3865001264048589E-2</v>
      </c>
      <c r="AR130" s="5">
        <v>0.16947038074511783</v>
      </c>
      <c r="AS130" s="5"/>
      <c r="AT130" s="5"/>
      <c r="AU130" s="5"/>
      <c r="AV130" s="5"/>
      <c r="AW130" s="5"/>
      <c r="AX130" s="5"/>
      <c r="AY130" s="5"/>
      <c r="AZ130" s="5"/>
      <c r="BA130" s="5"/>
      <c r="BB130" s="5"/>
    </row>
    <row r="131" spans="1:54" x14ac:dyDescent="0.25">
      <c r="A131" s="5">
        <v>15740</v>
      </c>
      <c r="B131" s="5"/>
      <c r="C131" s="5">
        <v>2.5662109064329837</v>
      </c>
      <c r="D131" s="5">
        <v>-1.0942047349560046E-2</v>
      </c>
      <c r="E131" s="5">
        <v>-2.8357112666961134E-3</v>
      </c>
      <c r="F131" s="5">
        <v>-1.7561632063233738E-2</v>
      </c>
      <c r="G131" s="5">
        <v>-1.7382455443510092E-3</v>
      </c>
      <c r="H131" s="5">
        <v>-0.19016505372440012</v>
      </c>
      <c r="I131" s="5">
        <v>-1.2436118585091208E-2</v>
      </c>
      <c r="J131" s="5">
        <v>-3.2867452289657671E-2</v>
      </c>
      <c r="K131" s="5">
        <v>-9.1111688138116841E-3</v>
      </c>
      <c r="L131" s="5">
        <v>-8.6886549102069124E-2</v>
      </c>
      <c r="M131" s="5">
        <v>-2.0731470255713678E-2</v>
      </c>
      <c r="N131" s="5">
        <v>-1.1691608982868775</v>
      </c>
      <c r="O131" s="5">
        <v>-3.313641874446438E-2</v>
      </c>
      <c r="P131" s="5">
        <v>-0.47835436956173688</v>
      </c>
      <c r="Q131" s="5">
        <v>-3.4490401519978522E-2</v>
      </c>
      <c r="R131" s="5">
        <v>-0.27391496085450895</v>
      </c>
      <c r="S131" s="5">
        <v>-0.1122438818938275</v>
      </c>
      <c r="T131" s="5">
        <v>-0.31182975335351093</v>
      </c>
      <c r="U131" s="5">
        <v>3.9348572818040342E-2</v>
      </c>
      <c r="V131" s="5">
        <v>-8.4890905596982258E-2</v>
      </c>
      <c r="W131" s="5">
        <v>-7.6697522256810827E-2</v>
      </c>
      <c r="X131" s="5">
        <v>0.23603805544623477</v>
      </c>
      <c r="Y131" s="5">
        <v>5.2801116061905094E-2</v>
      </c>
      <c r="Z131" s="5">
        <v>0.30895197612346104</v>
      </c>
      <c r="AA131" s="5">
        <v>0.23477965537375814</v>
      </c>
      <c r="AB131" s="5">
        <v>0.2038102192586492</v>
      </c>
      <c r="AC131" s="5">
        <v>-0.16849147157438338</v>
      </c>
      <c r="AD131" s="5">
        <v>3.1443437627678139</v>
      </c>
      <c r="AE131" s="5">
        <v>0.14460903923968213</v>
      </c>
      <c r="AF131" s="5">
        <v>0.33789949512212197</v>
      </c>
      <c r="AG131" s="5">
        <v>7.2403570547275919E-2</v>
      </c>
      <c r="AH131" s="5">
        <v>0.42645786638572397</v>
      </c>
      <c r="AI131" s="5">
        <v>9.040904064625721E-2</v>
      </c>
      <c r="AJ131" s="5">
        <v>0.32756328405408841</v>
      </c>
      <c r="AK131" s="5">
        <v>1.2864994944699217</v>
      </c>
      <c r="AL131" s="5">
        <v>0.67437719217100323</v>
      </c>
      <c r="AM131" s="5">
        <v>3.9424472866085122E-2</v>
      </c>
      <c r="AN131" s="5">
        <v>0.32389982964279429</v>
      </c>
      <c r="AO131" s="5">
        <v>2.6635972623599354E-2</v>
      </c>
      <c r="AP131" s="5">
        <v>9.0387412783174054E-2</v>
      </c>
      <c r="AQ131" s="5">
        <v>2.4672381609858123E-2</v>
      </c>
      <c r="AR131" s="5">
        <v>0.17559543549218476</v>
      </c>
      <c r="AS131" s="5"/>
      <c r="AT131" s="5"/>
      <c r="AU131" s="5"/>
      <c r="AV131" s="5"/>
      <c r="AW131" s="5"/>
      <c r="AX131" s="5"/>
      <c r="AY131" s="5"/>
      <c r="AZ131" s="5"/>
      <c r="BA131" s="5"/>
      <c r="BB131" s="5"/>
    </row>
    <row r="132" spans="1:54" x14ac:dyDescent="0.25">
      <c r="A132" s="5">
        <v>15730</v>
      </c>
      <c r="B132" s="5"/>
      <c r="C132" s="5">
        <v>2.6478156970549507</v>
      </c>
      <c r="D132" s="5">
        <v>-1.0419419775396153E-2</v>
      </c>
      <c r="E132" s="5">
        <v>-2.705614380475019E-3</v>
      </c>
      <c r="F132" s="5">
        <v>-1.678920939803049E-2</v>
      </c>
      <c r="G132" s="5">
        <v>-1.6651008064373645E-3</v>
      </c>
      <c r="H132" s="5">
        <v>-0.18252683321691368</v>
      </c>
      <c r="I132" s="5">
        <v>-1.1960519636432906E-2</v>
      </c>
      <c r="J132" s="5">
        <v>-3.1674007752436631E-2</v>
      </c>
      <c r="K132" s="5">
        <v>-8.7980306107874068E-3</v>
      </c>
      <c r="L132" s="5">
        <v>-8.4069981403825683E-2</v>
      </c>
      <c r="M132" s="5">
        <v>-2.0100098185561736E-2</v>
      </c>
      <c r="N132" s="5">
        <v>-1.1358597049055139</v>
      </c>
      <c r="O132" s="5">
        <v>-3.2258264097141352E-2</v>
      </c>
      <c r="P132" s="5">
        <v>-0.46663023534851267</v>
      </c>
      <c r="Q132" s="5">
        <v>-3.3714117620346609E-2</v>
      </c>
      <c r="R132" s="5">
        <v>-0.26830109510438188</v>
      </c>
      <c r="S132" s="5">
        <v>-0.1101704842410743</v>
      </c>
      <c r="T132" s="5">
        <v>-0.30670353429922848</v>
      </c>
      <c r="U132" s="5">
        <v>3.8782128545495523E-2</v>
      </c>
      <c r="V132" s="5">
        <v>-8.3843238580203774E-2</v>
      </c>
      <c r="W132" s="5">
        <v>-7.5909345620646759E-2</v>
      </c>
      <c r="X132" s="5">
        <v>0.2341023678352871</v>
      </c>
      <c r="Y132" s="5">
        <v>5.2478280098484396E-2</v>
      </c>
      <c r="Z132" s="5">
        <v>0.30771101764524944</v>
      </c>
      <c r="AA132" s="5">
        <v>0.2343316723072722</v>
      </c>
      <c r="AB132" s="5">
        <v>0.20385334925458487</v>
      </c>
      <c r="AC132" s="5">
        <v>-0.16888617610738246</v>
      </c>
      <c r="AD132" s="5">
        <v>3.1584457559890637</v>
      </c>
      <c r="AE132" s="5">
        <v>0.14556904200836157</v>
      </c>
      <c r="AF132" s="5">
        <v>0.34087431908826044</v>
      </c>
      <c r="AG132" s="5">
        <v>7.3198617290886905E-2</v>
      </c>
      <c r="AH132" s="5">
        <v>0.43207405769270757</v>
      </c>
      <c r="AI132" s="5">
        <v>9.1798614201880777E-2</v>
      </c>
      <c r="AJ132" s="5">
        <v>0.33332258215291866</v>
      </c>
      <c r="AK132" s="5">
        <v>1.3119807760567381</v>
      </c>
      <c r="AL132" s="5">
        <v>0.68924266056000483</v>
      </c>
      <c r="AM132" s="5">
        <v>4.0382175391667212E-2</v>
      </c>
      <c r="AN132" s="5">
        <v>0.33250042824122833</v>
      </c>
      <c r="AO132" s="5">
        <v>2.7403805634797669E-2</v>
      </c>
      <c r="AP132" s="5">
        <v>9.3199649655575353E-2</v>
      </c>
      <c r="AQ132" s="5">
        <v>2.5496736811928718E-2</v>
      </c>
      <c r="AR132" s="5">
        <v>0.18186836873823761</v>
      </c>
      <c r="AS132" s="5"/>
      <c r="AT132" s="5"/>
      <c r="AU132" s="5"/>
      <c r="AV132" s="5"/>
      <c r="AW132" s="5"/>
      <c r="AX132" s="5"/>
      <c r="AY132" s="5"/>
      <c r="AZ132" s="5"/>
      <c r="BA132" s="5"/>
      <c r="BB132" s="5"/>
    </row>
    <row r="133" spans="1:54" x14ac:dyDescent="0.25">
      <c r="A133" s="5">
        <v>15720</v>
      </c>
      <c r="B133" s="5"/>
      <c r="C133" s="5">
        <v>2.7281489334341225</v>
      </c>
      <c r="D133" s="5">
        <v>-9.9172088742653305E-3</v>
      </c>
      <c r="E133" s="5">
        <v>-2.5803066071942685E-3</v>
      </c>
      <c r="F133" s="5">
        <v>-1.6043447278273792E-2</v>
      </c>
      <c r="G133" s="5">
        <v>-1.594309231634481E-3</v>
      </c>
      <c r="H133" s="5">
        <v>-0.17511602962758729</v>
      </c>
      <c r="I133" s="5">
        <v>-1.1497911708157024E-2</v>
      </c>
      <c r="J133" s="5">
        <v>-3.0510145430993164E-2</v>
      </c>
      <c r="K133" s="5">
        <v>-8.4918376305629512E-3</v>
      </c>
      <c r="L133" s="5">
        <v>-8.1308275402920668E-2</v>
      </c>
      <c r="M133" s="5">
        <v>-1.9479249021593391E-2</v>
      </c>
      <c r="N133" s="5">
        <v>-1.1030155110347262</v>
      </c>
      <c r="O133" s="5">
        <v>-3.1389434755856045E-2</v>
      </c>
      <c r="P133" s="5">
        <v>-0.45499188287854347</v>
      </c>
      <c r="Q133" s="5">
        <v>-3.2940755419875158E-2</v>
      </c>
      <c r="R133" s="5">
        <v>-0.26268659708633796</v>
      </c>
      <c r="S133" s="5">
        <v>-0.10808792651029182</v>
      </c>
      <c r="T133" s="5">
        <v>-0.3015295840753911</v>
      </c>
      <c r="U133" s="5">
        <v>3.8207162888154601E-2</v>
      </c>
      <c r="V133" s="5">
        <v>-8.2772484450086545E-2</v>
      </c>
      <c r="W133" s="5">
        <v>-7.5096691648513139E-2</v>
      </c>
      <c r="X133" s="5">
        <v>0.23208218628711969</v>
      </c>
      <c r="Y133" s="5">
        <v>5.213494105136135E-2</v>
      </c>
      <c r="Z133" s="5">
        <v>0.30634338059307298</v>
      </c>
      <c r="AA133" s="5">
        <v>0.23378438056927373</v>
      </c>
      <c r="AB133" s="5">
        <v>0.20380944257051384</v>
      </c>
      <c r="AC133" s="5">
        <v>-0.16920976588540637</v>
      </c>
      <c r="AD133" s="5">
        <v>3.1712651676924559</v>
      </c>
      <c r="AE133" s="5">
        <v>0.14647345677881668</v>
      </c>
      <c r="AF133" s="5">
        <v>0.34373039834932484</v>
      </c>
      <c r="AG133" s="5">
        <v>7.3971305536714688E-2</v>
      </c>
      <c r="AH133" s="5">
        <v>0.4375809059866661</v>
      </c>
      <c r="AI133" s="5">
        <v>9.31706442419587E-2</v>
      </c>
      <c r="AJ133" s="5">
        <v>0.33904205264964771</v>
      </c>
      <c r="AK133" s="5">
        <v>1.3374120643273106</v>
      </c>
      <c r="AL133" s="5">
        <v>0.70414474897685309</v>
      </c>
      <c r="AM133" s="5">
        <v>4.1346109608493373E-2</v>
      </c>
      <c r="AN133" s="5">
        <v>0.34118932350610776</v>
      </c>
      <c r="AO133" s="5">
        <v>2.8182242183652693E-2</v>
      </c>
      <c r="AP133" s="5">
        <v>9.6060216826259315E-2</v>
      </c>
      <c r="AQ133" s="5">
        <v>2.6337933806829777E-2</v>
      </c>
      <c r="AR133" s="5">
        <v>0.18828915699586596</v>
      </c>
      <c r="AS133" s="5"/>
      <c r="AT133" s="5"/>
      <c r="AU133" s="5"/>
      <c r="AV133" s="5"/>
      <c r="AW133" s="5"/>
      <c r="AX133" s="5"/>
      <c r="AY133" s="5"/>
      <c r="AZ133" s="5"/>
      <c r="BA133" s="5"/>
      <c r="BB133" s="5"/>
    </row>
    <row r="134" spans="1:54" x14ac:dyDescent="0.25">
      <c r="A134" s="5">
        <v>15710</v>
      </c>
      <c r="B134" s="5"/>
      <c r="C134" s="5">
        <v>2.8071559063026554</v>
      </c>
      <c r="D134" s="5">
        <v>-9.4348715962930142E-3</v>
      </c>
      <c r="E134" s="5">
        <v>-2.4596758989399287E-3</v>
      </c>
      <c r="F134" s="5">
        <v>-1.5323812912735759E-2</v>
      </c>
      <c r="G134" s="5">
        <v>-1.5258324421484639E-3</v>
      </c>
      <c r="H134" s="5">
        <v>-0.1679298464540718</v>
      </c>
      <c r="I134" s="5">
        <v>-1.1048192934589685E-2</v>
      </c>
      <c r="J134" s="5">
        <v>-2.9375782994306689E-2</v>
      </c>
      <c r="K134" s="5">
        <v>-8.1926115927715912E-3</v>
      </c>
      <c r="L134" s="5">
        <v>-7.8601996500836532E-2</v>
      </c>
      <c r="M134" s="5">
        <v>-1.8869127981204846E-2</v>
      </c>
      <c r="N134" s="5">
        <v>-1.0706430396028357</v>
      </c>
      <c r="O134" s="5">
        <v>-3.0530415330710863E-2</v>
      </c>
      <c r="P134" s="5">
        <v>-0.44344698095735524</v>
      </c>
      <c r="Q134" s="5">
        <v>-3.2170896142218075E-2</v>
      </c>
      <c r="R134" s="5">
        <v>-0.2570761574671433</v>
      </c>
      <c r="S134" s="5">
        <v>-0.10599810459756054</v>
      </c>
      <c r="T134" s="5">
        <v>-0.29631295213812237</v>
      </c>
      <c r="U134" s="5">
        <v>3.7624269010293934E-2</v>
      </c>
      <c r="V134" s="5">
        <v>-8.1679796099506638E-2</v>
      </c>
      <c r="W134" s="5">
        <v>-7.4260462185992762E-2</v>
      </c>
      <c r="X134" s="5">
        <v>0.22997978989517912</v>
      </c>
      <c r="Y134" s="5">
        <v>5.1771485537875271E-2</v>
      </c>
      <c r="Z134" s="5">
        <v>0.30485055087441953</v>
      </c>
      <c r="AA134" s="5">
        <v>0.23313828983543133</v>
      </c>
      <c r="AB134" s="5">
        <v>0.20367838937359695</v>
      </c>
      <c r="AC134" s="5">
        <v>-0.16946169109998244</v>
      </c>
      <c r="AD134" s="5">
        <v>3.1827833100516623</v>
      </c>
      <c r="AE134" s="5">
        <v>0.1473210516124431</v>
      </c>
      <c r="AF134" s="5">
        <v>0.34646404028407224</v>
      </c>
      <c r="AG134" s="5">
        <v>7.4720686347655774E-2</v>
      </c>
      <c r="AH134" s="5">
        <v>0.44297201997422941</v>
      </c>
      <c r="AI134" s="5">
        <v>9.4523638849601466E-2</v>
      </c>
      <c r="AJ134" s="5">
        <v>0.34471593684756158</v>
      </c>
      <c r="AK134" s="5">
        <v>1.3627700095941644</v>
      </c>
      <c r="AL134" s="5">
        <v>0.71907122766497844</v>
      </c>
      <c r="AM134" s="5">
        <v>4.2315587232224887E-2</v>
      </c>
      <c r="AN134" s="5">
        <v>0.34996132002565539</v>
      </c>
      <c r="AO134" s="5">
        <v>2.8970914741243043E-2</v>
      </c>
      <c r="AP134" s="5">
        <v>9.8968151890299449E-2</v>
      </c>
      <c r="AQ134" s="5">
        <v>2.7195812206197663E-2</v>
      </c>
      <c r="AR134" s="5">
        <v>0.19485757768585155</v>
      </c>
      <c r="AS134" s="5"/>
      <c r="AT134" s="5"/>
      <c r="AU134" s="5"/>
      <c r="AV134" s="5"/>
      <c r="AW134" s="5"/>
      <c r="AX134" s="5"/>
      <c r="AY134" s="5"/>
      <c r="AZ134" s="5"/>
      <c r="BA134" s="5"/>
      <c r="BB134" s="5"/>
    </row>
    <row r="135" spans="1:54" x14ac:dyDescent="0.25">
      <c r="A135" s="5">
        <v>15700</v>
      </c>
      <c r="B135" s="5"/>
      <c r="C135" s="5">
        <v>2.8847831631963672</v>
      </c>
      <c r="D135" s="5">
        <v>-8.9718656983323892E-3</v>
      </c>
      <c r="E135" s="5">
        <v>-2.3436094518647851E-3</v>
      </c>
      <c r="F135" s="5">
        <v>-1.4629764115690285E-2</v>
      </c>
      <c r="G135" s="5">
        <v>-1.4596307777818365E-3</v>
      </c>
      <c r="H135" s="5">
        <v>-0.16096531960471866</v>
      </c>
      <c r="I135" s="5">
        <v>-1.0611249366270413E-2</v>
      </c>
      <c r="J135" s="5">
        <v>-2.8270804753305512E-2</v>
      </c>
      <c r="K135" s="5">
        <v>-7.9003649516617043E-3</v>
      </c>
      <c r="L135" s="5">
        <v>-7.5951624656596509E-2</v>
      </c>
      <c r="M135" s="5">
        <v>-1.8269921212341188E-2</v>
      </c>
      <c r="N135" s="5">
        <v>-1.0387560412141901</v>
      </c>
      <c r="O135" s="5">
        <v>-2.9681666441677912E-2</v>
      </c>
      <c r="P135" s="5">
        <v>-0.43200291051536677</v>
      </c>
      <c r="Q135" s="5">
        <v>-3.1405104805976851E-2</v>
      </c>
      <c r="R135" s="5">
        <v>-0.25147437581154197</v>
      </c>
      <c r="S135" s="5">
        <v>-0.10390289259101995</v>
      </c>
      <c r="T135" s="5">
        <v>-0.29105866957589954</v>
      </c>
      <c r="U135" s="5">
        <v>3.703404282649482E-2</v>
      </c>
      <c r="V135" s="5">
        <v>-8.0566342443487177E-2</v>
      </c>
      <c r="W135" s="5">
        <v>-7.3401581672490696E-2</v>
      </c>
      <c r="X135" s="5">
        <v>0.22779754856590162</v>
      </c>
      <c r="Y135" s="5">
        <v>5.1388324299041513E-2</v>
      </c>
      <c r="Z135" s="5">
        <v>0.30323417167337008</v>
      </c>
      <c r="AA135" s="5">
        <v>0.2323940365092656</v>
      </c>
      <c r="AB135" s="5">
        <v>0.2034601915014132</v>
      </c>
      <c r="AC135" s="5">
        <v>-0.16964149172397852</v>
      </c>
      <c r="AD135" s="5">
        <v>3.1929830499521032</v>
      </c>
      <c r="AE135" s="5">
        <v>0.14811065719462116</v>
      </c>
      <c r="AF135" s="5">
        <v>0.34907167039628595</v>
      </c>
      <c r="AG135" s="5">
        <v>7.5445828561936851E-2</v>
      </c>
      <c r="AH135" s="5">
        <v>0.44824106076293041</v>
      </c>
      <c r="AI135" s="5">
        <v>9.5856104696973046E-2</v>
      </c>
      <c r="AJ135" s="5">
        <v>0.35033842148258965</v>
      </c>
      <c r="AK135" s="5">
        <v>1.3880308427505761</v>
      </c>
      <c r="AL135" s="5">
        <v>0.734009537016309</v>
      </c>
      <c r="AM135" s="5">
        <v>4.3289894338547755E-2</v>
      </c>
      <c r="AN135" s="5">
        <v>0.35881096217327779</v>
      </c>
      <c r="AO135" s="5">
        <v>2.9769430714112827E-2</v>
      </c>
      <c r="AP135" s="5">
        <v>0.10192239707026014</v>
      </c>
      <c r="AQ135" s="5">
        <v>2.8070183573374419E-2</v>
      </c>
      <c r="AR135" s="5">
        <v>0.20157320171754073</v>
      </c>
      <c r="AS135" s="5"/>
      <c r="AT135" s="5"/>
      <c r="AU135" s="5"/>
      <c r="AV135" s="5"/>
      <c r="AW135" s="5"/>
      <c r="AX135" s="5"/>
      <c r="AY135" s="5"/>
      <c r="AZ135" s="5"/>
      <c r="BA135" s="5"/>
      <c r="BB135" s="5"/>
    </row>
    <row r="136" spans="1:54" x14ac:dyDescent="0.25">
      <c r="A136" s="5">
        <v>15690</v>
      </c>
      <c r="B136" s="5"/>
      <c r="C136" s="5">
        <v>2.9609785647600178</v>
      </c>
      <c r="D136" s="5">
        <v>-8.5276505820955951E-3</v>
      </c>
      <c r="E136" s="5">
        <v>-2.2319939211401336E-3</v>
      </c>
      <c r="F136" s="5">
        <v>-1.3960750572746492E-2</v>
      </c>
      <c r="G136" s="5">
        <v>-1.3956634107641765E-3</v>
      </c>
      <c r="H136" s="5">
        <v>-0.1542193284901289</v>
      </c>
      <c r="I136" s="5">
        <v>-1.0186955584318168E-2</v>
      </c>
      <c r="J136" s="5">
        <v>-2.7195062967866168E-2</v>
      </c>
      <c r="K136" s="5">
        <v>-7.6151011680124043E-3</v>
      </c>
      <c r="L136" s="5">
        <v>-7.3357556125625792E-2</v>
      </c>
      <c r="M136" s="5">
        <v>-1.7681796013219276E-2</v>
      </c>
      <c r="N136" s="5">
        <v>-1.0073672963444773</v>
      </c>
      <c r="O136" s="5">
        <v>-2.8843624522414828E-2</v>
      </c>
      <c r="P136" s="5">
        <v>-0.42066675857374791</v>
      </c>
      <c r="Q136" s="5">
        <v>-3.0643929601517361E-2</v>
      </c>
      <c r="R136" s="5">
        <v>-0.24588575450375211</v>
      </c>
      <c r="S136" s="5">
        <v>-0.10180413997204163</v>
      </c>
      <c r="T136" s="5">
        <v>-0.28577174091043045</v>
      </c>
      <c r="U136" s="5">
        <v>3.6437081966813216E-2</v>
      </c>
      <c r="V136" s="5">
        <v>-7.9433306295134093E-2</v>
      </c>
      <c r="W136" s="5">
        <v>-7.2520995410637445E-2</v>
      </c>
      <c r="X136" s="5">
        <v>0.22553791851903293</v>
      </c>
      <c r="Y136" s="5">
        <v>5.0985891424223918E-2</v>
      </c>
      <c r="Z136" s="5">
        <v>0.30149604047991463</v>
      </c>
      <c r="AA136" s="5">
        <v>0.23155238276681983</v>
      </c>
      <c r="AB136" s="5">
        <v>0.20315496281375908</v>
      </c>
      <c r="AC136" s="5">
        <v>-0.16974879878002122</v>
      </c>
      <c r="AD136" s="5">
        <v>3.2018488501393074</v>
      </c>
      <c r="AE136" s="5">
        <v>0.14884116945904627</v>
      </c>
      <c r="AF136" s="5">
        <v>0.3515498399043081</v>
      </c>
      <c r="AG136" s="5">
        <v>7.6145820659927449E-2</v>
      </c>
      <c r="AH136" s="5">
        <v>0.45338175375428263</v>
      </c>
      <c r="AI136" s="5">
        <v>9.7166549628237453E-2</v>
      </c>
      <c r="AJ136" s="5">
        <v>0.35590364778136963</v>
      </c>
      <c r="AK136" s="5">
        <v>1.4131704074340465</v>
      </c>
      <c r="AL136" s="5">
        <v>0.7489468014113988</v>
      </c>
      <c r="AM136" s="5">
        <v>4.4268291922415381E-2</v>
      </c>
      <c r="AN136" s="5">
        <v>0.36773253605746981</v>
      </c>
      <c r="AO136" s="5">
        <v>3.0577372341386511E-2</v>
      </c>
      <c r="AP136" s="5">
        <v>0.10492179783646607</v>
      </c>
      <c r="AQ136" s="5">
        <v>2.896083073539208E-2</v>
      </c>
      <c r="AR136" s="5">
        <v>0.20843538623450905</v>
      </c>
      <c r="AS136" s="5"/>
      <c r="AT136" s="5"/>
      <c r="AU136" s="5"/>
      <c r="AV136" s="5"/>
      <c r="AW136" s="5"/>
      <c r="AX136" s="5"/>
      <c r="AY136" s="5"/>
      <c r="AZ136" s="5"/>
      <c r="BA136" s="5"/>
      <c r="BB136" s="5"/>
    </row>
    <row r="137" spans="1:54" x14ac:dyDescent="0.25">
      <c r="A137" s="5">
        <v>15680</v>
      </c>
      <c r="B137" s="5"/>
      <c r="C137" s="5">
        <v>3.035691339368273</v>
      </c>
      <c r="D137" s="5">
        <v>-8.1016880918247484E-3</v>
      </c>
      <c r="E137" s="5">
        <v>-2.1247156278840977E-3</v>
      </c>
      <c r="F137" s="5">
        <v>-1.3316215071885282E-2</v>
      </c>
      <c r="G137" s="5">
        <v>-1.3338884585239799E-3</v>
      </c>
      <c r="H137" s="5">
        <v>-0.14768860702688641</v>
      </c>
      <c r="I137" s="5">
        <v>-9.7751753168887588E-3</v>
      </c>
      <c r="J137" s="5">
        <v>-2.6148379176599661E-2</v>
      </c>
      <c r="K137" s="5">
        <v>-7.3368149911306234E-3</v>
      </c>
      <c r="L137" s="5">
        <v>-7.0820105320725593E-2</v>
      </c>
      <c r="M137" s="5">
        <v>-1.710490108504361E-2</v>
      </c>
      <c r="N137" s="5">
        <v>-0.97648861948883048</v>
      </c>
      <c r="O137" s="5">
        <v>-2.8016701678757489E-2</v>
      </c>
      <c r="P137" s="5">
        <v>-0.40944531294789616</v>
      </c>
      <c r="Q137" s="5">
        <v>-2.9887901314670024E-2</v>
      </c>
      <c r="R137" s="5">
        <v>-0.24031469297484048</v>
      </c>
      <c r="S137" s="5">
        <v>-9.970366890958389E-2</v>
      </c>
      <c r="T137" s="5">
        <v>-0.28045713605845479</v>
      </c>
      <c r="U137" s="5">
        <v>3.5833984749476189E-2</v>
      </c>
      <c r="V137" s="5">
        <v>-7.8281882230692629E-2</v>
      </c>
      <c r="W137" s="5">
        <v>-7.1619667802968578E-2</v>
      </c>
      <c r="X137" s="5">
        <v>0.22320343762508213</v>
      </c>
      <c r="Y137" s="5">
        <v>5.0564643527991004E-2</v>
      </c>
      <c r="Z137" s="5">
        <v>0.29963810579087635</v>
      </c>
      <c r="AA137" s="5">
        <v>0.23061421533044615</v>
      </c>
      <c r="AB137" s="5">
        <v>0.20276292930544901</v>
      </c>
      <c r="AC137" s="5">
        <v>-0.16978333542071175</v>
      </c>
      <c r="AD137" s="5">
        <v>3.2093668072628718</v>
      </c>
      <c r="AE137" s="5">
        <v>0.14951155209818362</v>
      </c>
      <c r="AF137" s="5">
        <v>0.35389523315326465</v>
      </c>
      <c r="AG137" s="5">
        <v>7.681977261577852E-2</v>
      </c>
      <c r="AH137" s="5">
        <v>0.45838790059826079</v>
      </c>
      <c r="AI137" s="5">
        <v>9.8453485289451026E-2</v>
      </c>
      <c r="AJ137" s="5">
        <v>0.36140572081284894</v>
      </c>
      <c r="AK137" s="5">
        <v>1.4381641938009182</v>
      </c>
      <c r="AL137" s="5">
        <v>0.76386984411424208</v>
      </c>
      <c r="AM137" s="5">
        <v>4.5250016528459468E-2</v>
      </c>
      <c r="AN137" s="5">
        <v>0.37672007210342706</v>
      </c>
      <c r="AO137" s="5">
        <v>3.1394296644451022E-2</v>
      </c>
      <c r="AP137" s="5">
        <v>0.10796510169460878</v>
      </c>
      <c r="AQ137" s="5">
        <v>2.9867507133507616E-2</v>
      </c>
      <c r="AR137" s="5">
        <v>0.21544326755174983</v>
      </c>
      <c r="AS137" s="5"/>
      <c r="AT137" s="5"/>
      <c r="AU137" s="5"/>
      <c r="AV137" s="5"/>
      <c r="AW137" s="5"/>
      <c r="AX137" s="5"/>
      <c r="AY137" s="5"/>
      <c r="AZ137" s="5"/>
      <c r="BA137" s="5"/>
      <c r="BB137" s="5"/>
    </row>
    <row r="138" spans="1:54" x14ac:dyDescent="0.25">
      <c r="A138" s="5">
        <v>15670</v>
      </c>
      <c r="B138" s="5"/>
      <c r="C138" s="5">
        <v>3.1088721359955369</v>
      </c>
      <c r="D138" s="5">
        <v>-7.6934432713317621E-3</v>
      </c>
      <c r="E138" s="5">
        <v>-2.0216607578980397E-3</v>
      </c>
      <c r="F138" s="5">
        <v>-1.2695594698082449E-2</v>
      </c>
      <c r="G138" s="5">
        <v>-1.2742630942046813E-3</v>
      </c>
      <c r="H138" s="5">
        <v>-0.14136975452969203</v>
      </c>
      <c r="I138" s="5">
        <v>-9.375762056139051E-3</v>
      </c>
      <c r="J138" s="5">
        <v>-2.5130545545420546E-2</v>
      </c>
      <c r="K138" s="5">
        <v>-7.0654927499309156E-3</v>
      </c>
      <c r="L138" s="5">
        <v>-6.8339506787110649E-2</v>
      </c>
      <c r="M138" s="5">
        <v>-1.6539366816226843E-2</v>
      </c>
      <c r="N138" s="5">
        <v>-0.94613086520510292</v>
      </c>
      <c r="O138" s="5">
        <v>-2.7201285601026238E-2</v>
      </c>
      <c r="P138" s="5">
        <v>-0.39834505768685968</v>
      </c>
      <c r="Q138" s="5">
        <v>-2.9137532797901843E-2</v>
      </c>
      <c r="R138" s="5">
        <v>-0.23476548224552557</v>
      </c>
      <c r="S138" s="5">
        <v>-9.7603271653219248E-2</v>
      </c>
      <c r="T138" s="5">
        <v>-0.27511978247284896</v>
      </c>
      <c r="U138" s="5">
        <v>3.522534916362937E-2</v>
      </c>
      <c r="V138" s="5">
        <v>-7.7113274449232549E-2</v>
      </c>
      <c r="W138" s="5">
        <v>-7.0698580560561705E-2</v>
      </c>
      <c r="X138" s="5">
        <v>0.22079672059243211</v>
      </c>
      <c r="Y138" s="5">
        <v>5.0125058881342707E-2</v>
      </c>
      <c r="Z138" s="5">
        <v>0.29766246349076964</v>
      </c>
      <c r="AA138" s="5">
        <v>0.22958054397417707</v>
      </c>
      <c r="AB138" s="5">
        <v>0.20228442897870988</v>
      </c>
      <c r="AC138" s="5">
        <v>-0.16974491781656617</v>
      </c>
      <c r="AD138" s="5">
        <v>3.2155246866895033</v>
      </c>
      <c r="AE138" s="5">
        <v>0.15012083895204945</v>
      </c>
      <c r="AF138" s="5">
        <v>0.35610467482830727</v>
      </c>
      <c r="AG138" s="5">
        <v>7.7466817728809034E-2</v>
      </c>
      <c r="AH138" s="5">
        <v>0.46325339117899594</v>
      </c>
      <c r="AI138" s="5">
        <v>9.9715429799413849E-2</v>
      </c>
      <c r="AJ138" s="5">
        <v>0.36683871911524574</v>
      </c>
      <c r="AK138" s="5">
        <v>1.4629873738622936</v>
      </c>
      <c r="AL138" s="5">
        <v>0.77876520321043841</v>
      </c>
      <c r="AM138" s="5">
        <v>4.6234280952958055E-2</v>
      </c>
      <c r="AN138" s="5">
        <v>0.38576734827919251</v>
      </c>
      <c r="AO138" s="5">
        <v>3.221973543110393E-2</v>
      </c>
      <c r="AP138" s="5">
        <v>0.11105095714992411</v>
      </c>
      <c r="AQ138" s="5">
        <v>3.0789936215501357E-2</v>
      </c>
      <c r="AR138" s="5">
        <v>0.22259575431115852</v>
      </c>
      <c r="AS138" s="5"/>
      <c r="AT138" s="5"/>
      <c r="AU138" s="5"/>
      <c r="AV138" s="5"/>
      <c r="AW138" s="5"/>
      <c r="AX138" s="5"/>
      <c r="AY138" s="5"/>
      <c r="AZ138" s="5"/>
      <c r="BA138" s="5"/>
      <c r="BB138" s="5"/>
    </row>
    <row r="139" spans="1:54" x14ac:dyDescent="0.25">
      <c r="A139" s="5">
        <v>15660</v>
      </c>
      <c r="B139" s="5"/>
      <c r="C139" s="5">
        <v>3.1804730752706156</v>
      </c>
      <c r="D139" s="5">
        <v>-7.3023850803619148E-3</v>
      </c>
      <c r="E139" s="5">
        <v>-1.9227155520731669E-3</v>
      </c>
      <c r="F139" s="5">
        <v>-1.2098321990072214E-2</v>
      </c>
      <c r="G139" s="5">
        <v>-1.216743654740857E-3</v>
      </c>
      <c r="H139" s="5">
        <v>-0.13525924646926799</v>
      </c>
      <c r="I139" s="5">
        <v>-8.9885596741651266E-3</v>
      </c>
      <c r="J139" s="5">
        <v>-2.4141326230968187E-2</v>
      </c>
      <c r="K139" s="5">
        <v>-6.8011126521004689E-3</v>
      </c>
      <c r="L139" s="5">
        <v>-6.5915917283354011E-2</v>
      </c>
      <c r="M139" s="5">
        <v>-1.5985305596566961E-2</v>
      </c>
      <c r="N139" s="5">
        <v>-0.91630393599057491</v>
      </c>
      <c r="O139" s="5">
        <v>-2.6397739529147646E-2</v>
      </c>
      <c r="P139" s="5">
        <v>-0.38737216924490891</v>
      </c>
      <c r="Q139" s="5">
        <v>-2.8393318489402176E-2</v>
      </c>
      <c r="R139" s="5">
        <v>-0.22924229979288874</v>
      </c>
      <c r="S139" s="5">
        <v>-9.5504708029963206E-2</v>
      </c>
      <c r="T139" s="5">
        <v>-0.2697645574806114</v>
      </c>
      <c r="U139" s="5">
        <v>3.4611771864605317E-2</v>
      </c>
      <c r="V139" s="5">
        <v>-7.5928694632437566E-2</v>
      </c>
      <c r="W139" s="5">
        <v>-6.9758730888370882E-2</v>
      </c>
      <c r="X139" s="5">
        <v>0.21832045401702138</v>
      </c>
      <c r="Y139" s="5">
        <v>4.966763649962759E-2</v>
      </c>
      <c r="Z139" s="5">
        <v>0.29557135292188591</v>
      </c>
      <c r="AA139" s="5">
        <v>0.22845249976395721</v>
      </c>
      <c r="AB139" s="5">
        <v>0.20171991147447943</v>
      </c>
      <c r="AC139" s="5">
        <v>-0.16963345584815487</v>
      </c>
      <c r="AD139" s="5">
        <v>3.2203119539672969</v>
      </c>
      <c r="AE139" s="5">
        <v>0.15066813626780751</v>
      </c>
      <c r="AF139" s="5">
        <v>0.35817513694750008</v>
      </c>
      <c r="AG139" s="5">
        <v>7.8086114429550768E-2</v>
      </c>
      <c r="AH139" s="5">
        <v>0.46797221560075491</v>
      </c>
      <c r="AI139" s="5">
        <v>0.10095091045527245</v>
      </c>
      <c r="AJ139" s="5">
        <v>0.37219670457903542</v>
      </c>
      <c r="AK139" s="5">
        <v>1.4876148383253089</v>
      </c>
      <c r="AL139" s="5">
        <v>0.7936191485738141</v>
      </c>
      <c r="AM139" s="5">
        <v>4.7220275017530892E-2</v>
      </c>
      <c r="AN139" s="5">
        <v>0.39486789397754934</v>
      </c>
      <c r="AO139" s="5">
        <v>3.3053195355954502E-2</v>
      </c>
      <c r="AP139" s="5">
        <v>0.11417791285695636</v>
      </c>
      <c r="AQ139" s="5">
        <v>3.1727810872944393E-2</v>
      </c>
      <c r="AR139" s="5">
        <v>0.22989152088250947</v>
      </c>
      <c r="AS139" s="5"/>
      <c r="AT139" s="5"/>
      <c r="AU139" s="5"/>
      <c r="AV139" s="5"/>
      <c r="AW139" s="5"/>
      <c r="AX139" s="5"/>
      <c r="AY139" s="5"/>
      <c r="AZ139" s="5"/>
      <c r="BA139" s="5"/>
      <c r="BB139" s="5"/>
    </row>
    <row r="140" spans="1:54" x14ac:dyDescent="0.25">
      <c r="A140" s="5">
        <v>15650</v>
      </c>
      <c r="B140" s="5"/>
      <c r="C140" s="5">
        <v>3.2504477986546787</v>
      </c>
      <c r="D140" s="5">
        <v>-6.9279870703510896E-3</v>
      </c>
      <c r="E140" s="5">
        <v>-1.8277664883586662E-3</v>
      </c>
      <c r="F140" s="5">
        <v>-1.1523826057969019E-2</v>
      </c>
      <c r="G140" s="5">
        <v>-1.1612857463249755E-3</v>
      </c>
      <c r="H140" s="5">
        <v>-0.12935344507459795</v>
      </c>
      <c r="I140" s="5">
        <v>-8.6134030364349891E-3</v>
      </c>
      <c r="J140" s="5">
        <v>-2.3180458755027247E-2</v>
      </c>
      <c r="K140" s="5">
        <v>-6.5436450903599936E-3</v>
      </c>
      <c r="L140" s="5">
        <v>-6.3549417960016841E-2</v>
      </c>
      <c r="M140" s="5">
        <v>-1.5442812159793581E-2</v>
      </c>
      <c r="N140" s="5">
        <v>-0.88701679192648297</v>
      </c>
      <c r="O140" s="5">
        <v>-2.5606402269456215E-2</v>
      </c>
      <c r="P140" s="5">
        <v>-0.37653251337940452</v>
      </c>
      <c r="Q140" s="5">
        <v>-2.7655733980375075E-2</v>
      </c>
      <c r="R140" s="5">
        <v>-0.22374920474838325</v>
      </c>
      <c r="S140" s="5">
        <v>-9.3409703049666087E-2</v>
      </c>
      <c r="T140" s="5">
        <v>-0.26439628083458061</v>
      </c>
      <c r="U140" s="5">
        <v>3.3993847184125625E-2</v>
      </c>
      <c r="V140" s="5">
        <v>-7.4729359809942122E-2</v>
      </c>
      <c r="W140" s="5">
        <v>-6.8801129652035428E-2</v>
      </c>
      <c r="X140" s="5">
        <v>0.21577739130788873</v>
      </c>
      <c r="Y140" s="5">
        <v>4.9192895189599094E-2</v>
      </c>
      <c r="Z140" s="5">
        <v>0.29336715265383756</v>
      </c>
      <c r="AA140" s="5">
        <v>0.22723133303682924</v>
      </c>
      <c r="AB140" s="5">
        <v>0.20106993746264284</v>
      </c>
      <c r="AC140" s="5">
        <v>-0.16944895359948325</v>
      </c>
      <c r="AD140" s="5">
        <v>3.2237198028323819</v>
      </c>
      <c r="AE140" s="5">
        <v>0.15115262482296957</v>
      </c>
      <c r="AF140" s="5">
        <v>0.36010374561335484</v>
      </c>
      <c r="AG140" s="5">
        <v>7.8676848055352758E-2</v>
      </c>
      <c r="AH140" s="5">
        <v>0.47253847614280164</v>
      </c>
      <c r="AI140" s="5">
        <v>0.10215846646640511</v>
      </c>
      <c r="AJ140" s="5">
        <v>0.37747373256530048</v>
      </c>
      <c r="AK140" s="5">
        <v>1.5120212348776563</v>
      </c>
      <c r="AL140" s="5">
        <v>0.80841769984304823</v>
      </c>
      <c r="AM140" s="5">
        <v>4.8207166414514162E-2</v>
      </c>
      <c r="AN140" s="5">
        <v>0.40401499456324946</v>
      </c>
      <c r="AO140" s="5">
        <v>3.3894158038748942E-2</v>
      </c>
      <c r="AP140" s="5">
        <v>0.11734441696367928</v>
      </c>
      <c r="AQ140" s="5">
        <v>3.2680792926623542E-2</v>
      </c>
      <c r="AR140" s="5">
        <v>0.23732900103739091</v>
      </c>
      <c r="AS140" s="5"/>
      <c r="AT140" s="5"/>
      <c r="AU140" s="5"/>
      <c r="AV140" s="5"/>
      <c r="AW140" s="5"/>
      <c r="AX140" s="5"/>
      <c r="AY140" s="5"/>
      <c r="AZ140" s="5"/>
      <c r="BA140" s="5"/>
      <c r="BB140" s="5"/>
    </row>
    <row r="141" spans="1:54" x14ac:dyDescent="0.25">
      <c r="A141" s="5">
        <v>15640</v>
      </c>
      <c r="B141" s="5"/>
      <c r="C141" s="5">
        <v>3.3187515156839069</v>
      </c>
      <c r="D141" s="5">
        <v>-6.5697280197596396E-3</v>
      </c>
      <c r="E141" s="5">
        <v>-1.7367004552113329E-3</v>
      </c>
      <c r="F141" s="5">
        <v>-1.0971533660628653E-2</v>
      </c>
      <c r="G141" s="5">
        <v>-1.107844347108916E-3</v>
      </c>
      <c r="H141" s="5">
        <v>-0.1236486097592864</v>
      </c>
      <c r="I141" s="5">
        <v>-8.2501186112964447E-3</v>
      </c>
      <c r="J141" s="5">
        <v>-2.2247655386192437E-2</v>
      </c>
      <c r="K141" s="5">
        <v>-6.2930529548403738E-3</v>
      </c>
      <c r="L141" s="5">
        <v>-6.1240016627678306E-2</v>
      </c>
      <c r="M141" s="5">
        <v>-1.491196395284825E-2</v>
      </c>
      <c r="N141" s="5">
        <v>-0.85827746202122523</v>
      </c>
      <c r="O141" s="5">
        <v>-2.4827588261920757E-2</v>
      </c>
      <c r="P141" s="5">
        <v>-0.3658316427670994</v>
      </c>
      <c r="Q141" s="5">
        <v>-2.6925235630685152E-2</v>
      </c>
      <c r="R141" s="5">
        <v>-0.21829013343344245</v>
      </c>
      <c r="S141" s="5">
        <v>-9.1319944623331858E-2</v>
      </c>
      <c r="T141" s="5">
        <v>-0.25901970749484549</v>
      </c>
      <c r="U141" s="5">
        <v>3.3372166157777237E-2</v>
      </c>
      <c r="V141" s="5">
        <v>-7.3516490235590259E-2</v>
      </c>
      <c r="W141" s="5">
        <v>-6.7826799530976381E-2</v>
      </c>
      <c r="X141" s="5">
        <v>0.21317034750218569</v>
      </c>
      <c r="Y141" s="5">
        <v>4.8701372558174763E-2</v>
      </c>
      <c r="Z141" s="5">
        <v>0.29105237596369893</v>
      </c>
      <c r="AA141" s="5">
        <v>0.22591841112394997</v>
      </c>
      <c r="AB141" s="5">
        <v>0.20033517779196633</v>
      </c>
      <c r="AC141" s="5">
        <v>-0.16919150965023716</v>
      </c>
      <c r="AD141" s="5">
        <v>3.2257411796586326</v>
      </c>
      <c r="AE141" s="5">
        <v>0.15157356190532778</v>
      </c>
      <c r="AF141" s="5">
        <v>0.3618877875024798</v>
      </c>
      <c r="AG141" s="5">
        <v>7.9238232590462337E-2</v>
      </c>
      <c r="AH141" s="5">
        <v>0.4769463991512275</v>
      </c>
      <c r="AI141" s="5">
        <v>0.103336651709934</v>
      </c>
      <c r="AJ141" s="5">
        <v>0.38266386223766696</v>
      </c>
      <c r="AK141" s="5">
        <v>1.5361810078475331</v>
      </c>
      <c r="AL141" s="5">
        <v>0.82314664538620319</v>
      </c>
      <c r="AM141" s="5">
        <v>4.9194101623751971E-2</v>
      </c>
      <c r="AN141" s="5">
        <v>0.41320169659328565</v>
      </c>
      <c r="AO141" s="5">
        <v>3.4742080242173991E-2</v>
      </c>
      <c r="AP141" s="5">
        <v>0.1205488166584249</v>
      </c>
      <c r="AQ141" s="5">
        <v>3.3648512663281824E-2</v>
      </c>
      <c r="AR141" s="5">
        <v>0.24490638192387962</v>
      </c>
      <c r="AS141" s="5"/>
      <c r="AT141" s="5"/>
      <c r="AU141" s="5"/>
      <c r="AV141" s="5"/>
      <c r="AW141" s="5"/>
      <c r="AX141" s="5"/>
      <c r="AY141" s="5"/>
      <c r="AZ141" s="5"/>
      <c r="BA141" s="5"/>
      <c r="BB141" s="5"/>
    </row>
    <row r="142" spans="1:54" x14ac:dyDescent="0.25">
      <c r="A142" s="5">
        <v>15630</v>
      </c>
      <c r="B142" s="5"/>
      <c r="C142" s="5">
        <v>3.3853410492208722</v>
      </c>
      <c r="D142" s="5">
        <v>-6.2270925292717064E-3</v>
      </c>
      <c r="E142" s="5">
        <v>-1.6494049164741992E-3</v>
      </c>
      <c r="F142" s="5">
        <v>-1.0440870241788148E-2</v>
      </c>
      <c r="G142" s="5">
        <v>-1.0563739069980476E-3</v>
      </c>
      <c r="H142" s="5">
        <v>-0.11814090735306611</v>
      </c>
      <c r="I142" s="5">
        <v>-7.8985250741990427E-3</v>
      </c>
      <c r="J142" s="5">
        <v>-2.1342604525120965E-2</v>
      </c>
      <c r="K142" s="5">
        <v>-6.0492919506062951E-3</v>
      </c>
      <c r="L142" s="5">
        <v>-5.8987650106060295E-2</v>
      </c>
      <c r="M142" s="5">
        <v>-1.4392821530236711E-2</v>
      </c>
      <c r="N142" s="5">
        <v>-0.83009305717988213</v>
      </c>
      <c r="O142" s="5">
        <v>-2.4061587696418231E-2</v>
      </c>
      <c r="P142" s="5">
        <v>-0.35527479532907991</v>
      </c>
      <c r="Q142" s="5">
        <v>-2.6202260232856898E-2</v>
      </c>
      <c r="R142" s="5">
        <v>-0.21286889523788358</v>
      </c>
      <c r="S142" s="5">
        <v>-8.9237081398330434E-2</v>
      </c>
      <c r="T142" s="5">
        <v>-0.25363952065495943</v>
      </c>
      <c r="U142" s="5">
        <v>3.2747315572027702E-2</v>
      </c>
      <c r="V142" s="5">
        <v>-7.2291307279918032E-2</v>
      </c>
      <c r="W142" s="5">
        <v>-6.6836773162593052E-2</v>
      </c>
      <c r="X142" s="5">
        <v>0.21050219398353284</v>
      </c>
      <c r="Y142" s="5">
        <v>4.8193623985572517E-2</v>
      </c>
      <c r="Z142" s="5">
        <v>0.28862966603874579</v>
      </c>
      <c r="AA142" s="5">
        <v>0.22451521582310185</v>
      </c>
      <c r="AB142" s="5">
        <v>0.19951641240121751</v>
      </c>
      <c r="AC142" s="5">
        <v>-0.16886131716510927</v>
      </c>
      <c r="AD142" s="5">
        <v>3.2263708042610588</v>
      </c>
      <c r="AE142" s="5">
        <v>0.15193028314310542</v>
      </c>
      <c r="AF142" s="5">
        <v>0.36352471607334119</v>
      </c>
      <c r="AG142" s="5">
        <v>7.9769512365535242E-2</v>
      </c>
      <c r="AH142" s="5">
        <v>0.48119034683547862</v>
      </c>
      <c r="AI142" s="5">
        <v>0.10448403750098467</v>
      </c>
      <c r="AJ142" s="5">
        <v>0.38776116708491726</v>
      </c>
      <c r="AK142" s="5">
        <v>1.5600684391650672</v>
      </c>
      <c r="AL142" s="5">
        <v>0.837791562227441</v>
      </c>
      <c r="AM142" s="5">
        <v>5.018020690030308E-2</v>
      </c>
      <c r="AN142" s="5">
        <v>0.42242081371616136</v>
      </c>
      <c r="AO142" s="5">
        <v>3.5596394110550329E-2</v>
      </c>
      <c r="AP142" s="5">
        <v>0.12378935792777128</v>
      </c>
      <c r="AQ142" s="5">
        <v>3.4630568426790215E-2</v>
      </c>
      <c r="AR142" s="5">
        <v>0.25262159836989379</v>
      </c>
      <c r="AS142" s="5"/>
      <c r="AT142" s="5"/>
      <c r="AU142" s="5"/>
      <c r="AV142" s="5"/>
      <c r="AW142" s="5"/>
      <c r="AX142" s="5"/>
      <c r="AY142" s="5"/>
      <c r="AZ142" s="5"/>
      <c r="BA142" s="5"/>
      <c r="BB142" s="5"/>
    </row>
    <row r="143" spans="1:54" x14ac:dyDescent="0.25">
      <c r="A143" s="5">
        <v>15620</v>
      </c>
      <c r="B143" s="5"/>
      <c r="C143" s="5">
        <v>3.4501748786614779</v>
      </c>
      <c r="D143" s="5">
        <v>-5.8995715772515315E-3</v>
      </c>
      <c r="E143" s="5">
        <v>-1.5657680676584335E-3</v>
      </c>
      <c r="F143" s="5">
        <v>-9.931260924184216E-3</v>
      </c>
      <c r="G143" s="5">
        <v>-1.0068284444100842E-3</v>
      </c>
      <c r="H143" s="5">
        <v>-0.11282642212074537</v>
      </c>
      <c r="I143" s="5">
        <v>-7.5584339053331104E-3</v>
      </c>
      <c r="J143" s="5">
        <v>-2.0464972089828344E-2</v>
      </c>
      <c r="K143" s="5">
        <v>-5.8123109193748673E-3</v>
      </c>
      <c r="L143" s="5">
        <v>-5.679218664596216E-2</v>
      </c>
      <c r="M143" s="5">
        <v>-1.3885428971757013E-2</v>
      </c>
      <c r="N143" s="5">
        <v>-0.80246978472476127</v>
      </c>
      <c r="O143" s="5">
        <v>-2.330866667656821E-2</v>
      </c>
      <c r="P143" s="5">
        <v>-0.34486689325268177</v>
      </c>
      <c r="Q143" s="5">
        <v>-2.5487224724289898E-2</v>
      </c>
      <c r="R143" s="5">
        <v>-0.20748916884521207</v>
      </c>
      <c r="S143" s="5">
        <v>-8.7162720714077921E-2</v>
      </c>
      <c r="T143" s="5">
        <v>-0.24826032502715084</v>
      </c>
      <c r="U143" s="5">
        <v>3.2119877032964081E-2</v>
      </c>
      <c r="V143" s="5">
        <v>-7.1055031344061853E-2</v>
      </c>
      <c r="W143" s="5">
        <v>-6.5832091282373106E-2</v>
      </c>
      <c r="X143" s="5">
        <v>0.2077758531178194</v>
      </c>
      <c r="Y143" s="5">
        <v>4.7670221565597394E-2</v>
      </c>
      <c r="Z143" s="5">
        <v>0.28610179091462495</v>
      </c>
      <c r="AA143" s="5">
        <v>0.22302334062712878</v>
      </c>
      <c r="AB143" s="5">
        <v>0.19861452899368706</v>
      </c>
      <c r="AC143" s="5">
        <v>-0.16845866377902757</v>
      </c>
      <c r="AD143" s="5">
        <v>3.225605186973874</v>
      </c>
      <c r="AE143" s="5">
        <v>0.15222220417920676</v>
      </c>
      <c r="AF143" s="5">
        <v>0.36501215747275118</v>
      </c>
      <c r="AG143" s="5">
        <v>8.026996371157194E-2</v>
      </c>
      <c r="AH143" s="5">
        <v>0.48526482893710909</v>
      </c>
      <c r="AI143" s="5">
        <v>0.10559921537066479</v>
      </c>
      <c r="AJ143" s="5">
        <v>0.39275974561024707</v>
      </c>
      <c r="AK143" s="5">
        <v>1.5836576905456432</v>
      </c>
      <c r="AL143" s="5">
        <v>0.85233783690654996</v>
      </c>
      <c r="AM143" s="5">
        <v>5.116458933232669E-2</v>
      </c>
      <c r="AN143" s="5">
        <v>0.43166493325410721</v>
      </c>
      <c r="AO143" s="5">
        <v>3.6456507470683228E-2</v>
      </c>
      <c r="AP143" s="5">
        <v>0.12706418553312618</v>
      </c>
      <c r="AQ143" s="5">
        <v>3.5626526266810732E-2</v>
      </c>
      <c r="AR143" s="5">
        <v>0.26047232754317029</v>
      </c>
      <c r="AS143" s="5"/>
      <c r="AT143" s="5"/>
      <c r="AU143" s="5"/>
      <c r="AV143" s="5"/>
      <c r="AW143" s="5"/>
      <c r="AX143" s="5"/>
      <c r="AY143" s="5"/>
      <c r="AZ143" s="5"/>
      <c r="BA143" s="5"/>
      <c r="BB143" s="5"/>
    </row>
    <row r="144" spans="1:54" x14ac:dyDescent="0.25">
      <c r="A144" s="5">
        <v>15610</v>
      </c>
      <c r="B144" s="5"/>
      <c r="C144" s="5">
        <v>3.5132131810472149</v>
      </c>
      <c r="D144" s="5">
        <v>-5.5866630359411229E-3</v>
      </c>
      <c r="E144" s="5">
        <v>-1.4856789836281375E-3</v>
      </c>
      <c r="F144" s="5">
        <v>-9.4421314609995886E-3</v>
      </c>
      <c r="G144" s="5">
        <v>-9.5916163988408825E-4</v>
      </c>
      <c r="H144" s="5">
        <v>-0.10770116555215481</v>
      </c>
      <c r="I144" s="5">
        <v>-7.2296499794537086E-3</v>
      </c>
      <c r="J144" s="5">
        <v>-1.9614402897601892E-2</v>
      </c>
      <c r="K144" s="5">
        <v>-5.5820521644941012E-3</v>
      </c>
      <c r="L144" s="5">
        <v>-5.4653428415741667E-2</v>
      </c>
      <c r="M144" s="5">
        <v>-1.338981432189198E-2</v>
      </c>
      <c r="N144" s="5">
        <v>-0.77541296438909568</v>
      </c>
      <c r="O144" s="5">
        <v>-2.2569067429535787E-2</v>
      </c>
      <c r="P144" s="5">
        <v>-0.33461254269692653</v>
      </c>
      <c r="Q144" s="5">
        <v>-2.4780525947408871E-2</v>
      </c>
      <c r="R144" s="5">
        <v>-0.20215449880783365</v>
      </c>
      <c r="S144" s="5">
        <v>-8.5098426681327666E-2</v>
      </c>
      <c r="T144" s="5">
        <v>-0.24288664039972557</v>
      </c>
      <c r="U144" s="5">
        <v>3.1490426058847706E-2</v>
      </c>
      <c r="V144" s="5">
        <v>-6.9808879800184895E-2</v>
      </c>
      <c r="W144" s="5">
        <v>-6.4813800864705048E-2</v>
      </c>
      <c r="X144" s="5">
        <v>0.20499429282072032</v>
      </c>
      <c r="Y144" s="5">
        <v>4.7131753015942357E-2</v>
      </c>
      <c r="Z144" s="5">
        <v>0.28347163816256665</v>
      </c>
      <c r="AA144" s="5">
        <v>0.22144448771545985</v>
      </c>
      <c r="AB144" s="5">
        <v>0.19763052147805016</v>
      </c>
      <c r="AC144" s="5">
        <v>-0.16798393127771855</v>
      </c>
      <c r="AD144" s="5">
        <v>3.2234426419349353</v>
      </c>
      <c r="AE144" s="5">
        <v>0.15244882218385808</v>
      </c>
      <c r="AF144" s="5">
        <v>0.36634791612238249</v>
      </c>
      <c r="AG144" s="5">
        <v>8.0738896563352411E-2</v>
      </c>
      <c r="AH144" s="5">
        <v>0.48916451423809953</v>
      </c>
      <c r="AI144" s="5">
        <v>0.10668079984455388</v>
      </c>
      <c r="AJ144" s="5">
        <v>0.39765373216216771</v>
      </c>
      <c r="AK144" s="5">
        <v>1.6069228468099577</v>
      </c>
      <c r="AL144" s="5">
        <v>0.86677068723826878</v>
      </c>
      <c r="AM144" s="5">
        <v>5.2146337968184089E-2</v>
      </c>
      <c r="AN144" s="5">
        <v>0.44092642347020539</v>
      </c>
      <c r="AO144" s="5">
        <v>3.7321804195991307E-2</v>
      </c>
      <c r="AP144" s="5">
        <v>0.13037134321334454</v>
      </c>
      <c r="AQ144" s="5">
        <v>3.6635919647943008E-2</v>
      </c>
      <c r="AR144" s="5">
        <v>0.26845598399585346</v>
      </c>
      <c r="AS144" s="5"/>
      <c r="AT144" s="5"/>
      <c r="AU144" s="5"/>
      <c r="AV144" s="5"/>
      <c r="AW144" s="5"/>
      <c r="AX144" s="5"/>
      <c r="AY144" s="5"/>
      <c r="AZ144" s="5"/>
      <c r="BA144" s="5"/>
      <c r="BB144" s="5"/>
    </row>
    <row r="145" spans="1:54" x14ac:dyDescent="0.25">
      <c r="A145" s="5">
        <v>15600</v>
      </c>
      <c r="B145" s="5"/>
      <c r="C145" s="5">
        <v>3.5744178700352203</v>
      </c>
      <c r="D145" s="5">
        <v>-5.287872148975482E-3</v>
      </c>
      <c r="E145" s="5">
        <v>-1.4090277577126255E-3</v>
      </c>
      <c r="F145" s="5">
        <v>-8.972909144137663E-3</v>
      </c>
      <c r="G145" s="5">
        <v>-9.1332692643895182E-4</v>
      </c>
      <c r="H145" s="5">
        <v>-0.10276108590794146</v>
      </c>
      <c r="I145" s="5">
        <v>-6.9119721467239313E-3</v>
      </c>
      <c r="J145" s="5">
        <v>-1.879052204023134E-2</v>
      </c>
      <c r="K145" s="5">
        <v>-5.3584517782678176E-3</v>
      </c>
      <c r="L145" s="5">
        <v>-5.2571114044141519E-2</v>
      </c>
      <c r="M145" s="5">
        <v>-1.2905990049136054E-2</v>
      </c>
      <c r="N145" s="5">
        <v>-0.74892704570377744</v>
      </c>
      <c r="O145" s="5">
        <v>-2.1843008560117987E-2</v>
      </c>
      <c r="P145" s="5">
        <v>-0.32451603416632258</v>
      </c>
      <c r="Q145" s="5">
        <v>-2.4082540457335162E-2</v>
      </c>
      <c r="R145" s="5">
        <v>-0.19686829247409798</v>
      </c>
      <c r="S145" s="5">
        <v>-8.3045718387820322E-2</v>
      </c>
      <c r="T145" s="5">
        <v>-0.23752289547892533</v>
      </c>
      <c r="U145" s="5">
        <v>3.0859531198481411E-2</v>
      </c>
      <c r="V145" s="5">
        <v>-6.8554064963383343E-2</v>
      </c>
      <c r="W145" s="5">
        <v>-6.378295326913809E-2</v>
      </c>
      <c r="X145" s="5">
        <v>0.20216052107132057</v>
      </c>
      <c r="Y145" s="5">
        <v>4.6578820561445078E-2</v>
      </c>
      <c r="Z145" s="5">
        <v>0.28074220933998761</v>
      </c>
      <c r="AA145" s="5">
        <v>0.21978046471661344</v>
      </c>
      <c r="AB145" s="5">
        <v>0.19656548817921976</v>
      </c>
      <c r="AC145" s="5">
        <v>-0.16743759507365613</v>
      </c>
      <c r="AD145" s="5">
        <v>3.2198832965193231</v>
      </c>
      <c r="AE145" s="5">
        <v>0.15260971720037547</v>
      </c>
      <c r="AF145" s="5">
        <v>0.36752997996737818</v>
      </c>
      <c r="AG145" s="5">
        <v>8.1175656007524549E-2</v>
      </c>
      <c r="AH145" s="5">
        <v>0.49288424187606666</v>
      </c>
      <c r="AI145" s="5">
        <v>0.10772743121438773</v>
      </c>
      <c r="AJ145" s="5">
        <v>0.4024373078811106</v>
      </c>
      <c r="AK145" s="5">
        <v>1.6298379602500117</v>
      </c>
      <c r="AL145" s="5">
        <v>0.88107518493477743</v>
      </c>
      <c r="AM145" s="5">
        <v>5.3124525011532163E-2</v>
      </c>
      <c r="AN145" s="5">
        <v>0.45019744152029367</v>
      </c>
      <c r="AO145" s="5">
        <v>3.8191644634864082E-2</v>
      </c>
      <c r="AP145" s="5">
        <v>0.13370877412025126</v>
      </c>
      <c r="AQ145" s="5">
        <v>3.7658249222264448E-2</v>
      </c>
      <c r="AR145" s="5">
        <v>0.27656971512149214</v>
      </c>
      <c r="AS145" s="5"/>
      <c r="AT145" s="5"/>
      <c r="AU145" s="5"/>
      <c r="AV145" s="5"/>
      <c r="AW145" s="5"/>
      <c r="AX145" s="5"/>
      <c r="AY145" s="5"/>
      <c r="AZ145" s="5"/>
      <c r="BA145" s="5"/>
      <c r="BB145" s="5"/>
    </row>
    <row r="146" spans="1:54" x14ac:dyDescent="0.25">
      <c r="A146" s="5">
        <v>15590</v>
      </c>
      <c r="B146" s="5"/>
      <c r="C146" s="5">
        <v>3.633752632681607</v>
      </c>
      <c r="D146" s="5">
        <v>-5.0027119708741614E-3</v>
      </c>
      <c r="E146" s="5">
        <v>-1.3357056322937065E-3</v>
      </c>
      <c r="F146" s="5">
        <v>-8.5230236689699708E-3</v>
      </c>
      <c r="G146" s="5">
        <v>-8.6927757659402568E-4</v>
      </c>
      <c r="H146" s="5">
        <v>-9.8002077507335167E-2</v>
      </c>
      <c r="I146" s="5">
        <v>-6.6051938034808761E-3</v>
      </c>
      <c r="J146" s="5">
        <v>-1.7992936249392705E-2</v>
      </c>
      <c r="K146" s="5">
        <v>-5.1414399707347003E-3</v>
      </c>
      <c r="L146" s="5">
        <v>-5.0544921211357494E-2</v>
      </c>
      <c r="M146" s="5">
        <v>-1.243395352351807E-2</v>
      </c>
      <c r="N146" s="5">
        <v>-0.72301562669503761</v>
      </c>
      <c r="O146" s="5">
        <v>-2.1130685347335646E-2</v>
      </c>
      <c r="P146" s="5">
        <v>-0.31458134353624956</v>
      </c>
      <c r="Q146" s="5">
        <v>-2.339362437653374E-2</v>
      </c>
      <c r="R146" s="5">
        <v>-0.19163381726802262</v>
      </c>
      <c r="S146" s="5">
        <v>-8.1006068232607892E-2</v>
      </c>
      <c r="T146" s="5">
        <v>-0.23217342202642771</v>
      </c>
      <c r="U146" s="5">
        <v>3.0227753177287493E-2</v>
      </c>
      <c r="V146" s="5">
        <v>-6.7291792099888878E-2</v>
      </c>
      <c r="W146" s="5">
        <v>-6.274060239678779E-2</v>
      </c>
      <c r="X146" s="5">
        <v>0.19927758038632534</v>
      </c>
      <c r="Y146" s="5">
        <v>4.6012039793314995E-2</v>
      </c>
      <c r="Z146" s="5">
        <v>0.27791661421952019</v>
      </c>
      <c r="AA146" s="5">
        <v>0.21803318125026555</v>
      </c>
      <c r="AB146" s="5">
        <v>0.19542062982354996</v>
      </c>
      <c r="AC146" s="5">
        <v>-0.16682022347806877</v>
      </c>
      <c r="AD146" s="5">
        <v>3.2149290968761361</v>
      </c>
      <c r="AE146" s="5">
        <v>0.15270455331925248</v>
      </c>
      <c r="AF146" s="5">
        <v>0.36855652536995237</v>
      </c>
      <c r="AG146" s="5">
        <v>8.157962377061069E-2</v>
      </c>
      <c r="AH146" s="5">
        <v>0.49641903243380386</v>
      </c>
      <c r="AI146" s="5">
        <v>0.10873777829548985</v>
      </c>
      <c r="AJ146" s="5">
        <v>0.40710471173485202</v>
      </c>
      <c r="AK146" s="5">
        <v>1.6523770959452713</v>
      </c>
      <c r="AL146" s="5">
        <v>0.89523627905115011</v>
      </c>
      <c r="AM146" s="5">
        <v>5.4098207082959558E-2</v>
      </c>
      <c r="AN146" s="5">
        <v>0.45946994208737679</v>
      </c>
      <c r="AO146" s="5">
        <v>3.9065366104027173E-2</v>
      </c>
      <c r="AP146" s="5">
        <v>0.13707432149343929</v>
      </c>
      <c r="AQ146" s="5">
        <v>3.869298266807656E-2</v>
      </c>
      <c r="AR146" s="5">
        <v>0.28481039705206446</v>
      </c>
      <c r="AS146" s="5"/>
      <c r="AT146" s="5"/>
      <c r="AU146" s="5"/>
      <c r="AV146" s="5"/>
      <c r="AW146" s="5"/>
      <c r="AX146" s="5"/>
      <c r="AY146" s="5"/>
      <c r="AZ146" s="5"/>
      <c r="BA146" s="5"/>
      <c r="BB146" s="5"/>
    </row>
    <row r="147" spans="1:54" x14ac:dyDescent="0.25">
      <c r="A147" s="5">
        <v>15580</v>
      </c>
      <c r="B147" s="5"/>
      <c r="C147" s="5">
        <v>3.691182963996396</v>
      </c>
      <c r="D147" s="5">
        <v>-4.7307037692452484E-3</v>
      </c>
      <c r="E147" s="5">
        <v>-1.2656051209379703E-3</v>
      </c>
      <c r="F147" s="5">
        <v>-8.0919079553411679E-3</v>
      </c>
      <c r="G147" s="5">
        <v>-8.2696678597746415E-4</v>
      </c>
      <c r="H147" s="5">
        <v>-9.3419989745296764E-2</v>
      </c>
      <c r="I147" s="5">
        <v>-6.3091034518957187E-3</v>
      </c>
      <c r="J147" s="5">
        <v>-1.7221235249154247E-2</v>
      </c>
      <c r="K147" s="5">
        <v>-4.930941399036359E-3</v>
      </c>
      <c r="L147" s="5">
        <v>-4.8574469280344326E-2</v>
      </c>
      <c r="M147" s="5">
        <v>-1.1973687510581974E-2</v>
      </c>
      <c r="N147" s="5">
        <v>-0.69768147380940526</v>
      </c>
      <c r="O147" s="5">
        <v>-2.0432270081677303E-2</v>
      </c>
      <c r="P147" s="5">
        <v>-0.30481213371162236</v>
      </c>
      <c r="Q147" s="5">
        <v>-2.2714113295764178E-2</v>
      </c>
      <c r="R147" s="5">
        <v>-0.18645419832149118</v>
      </c>
      <c r="S147" s="5">
        <v>-7.8980900390949571E-2</v>
      </c>
      <c r="T147" s="5">
        <v>-0.22684244930266767</v>
      </c>
      <c r="U147" s="5">
        <v>2.9595644072884942E-2</v>
      </c>
      <c r="V147" s="5">
        <v>-6.6023257476228336E-2</v>
      </c>
      <c r="W147" s="5">
        <v>-6.1687802861506047E-2</v>
      </c>
      <c r="X147" s="5">
        <v>0.19634854226934303</v>
      </c>
      <c r="Y147" s="5">
        <v>4.5432038507400664E-2</v>
      </c>
      <c r="Z147" s="5">
        <v>0.27499806481213329</v>
      </c>
      <c r="AA147" s="5">
        <v>0.21620464525812447</v>
      </c>
      <c r="AB147" s="5">
        <v>0.19419724730343874</v>
      </c>
      <c r="AC147" s="5">
        <v>-0.16613247677029797</v>
      </c>
      <c r="AD147" s="5">
        <v>3.2085838095341779</v>
      </c>
      <c r="AE147" s="5">
        <v>0.15273307967624944</v>
      </c>
      <c r="AF147" s="5">
        <v>0.36942592163179122</v>
      </c>
      <c r="AG147" s="5">
        <v>8.1950219642315067E-2</v>
      </c>
      <c r="AH147" s="5">
        <v>0.49976409877076727</v>
      </c>
      <c r="AI147" s="5">
        <v>0.10971054116243802</v>
      </c>
      <c r="AJ147" s="5">
        <v>0.41165025161517799</v>
      </c>
      <c r="AK147" s="5">
        <v>1.6745143779279279</v>
      </c>
      <c r="AL147" s="5">
        <v>0.90923882021003044</v>
      </c>
      <c r="AM147" s="5">
        <v>5.506642654645745E-2</v>
      </c>
      <c r="AN147" s="5">
        <v>0.46873568669407756</v>
      </c>
      <c r="AO147" s="5">
        <v>3.9942283447522056E-2</v>
      </c>
      <c r="AP147" s="5">
        <v>0.14046572958017212</v>
      </c>
      <c r="AQ147" s="5">
        <v>3.9739554597568269E-2</v>
      </c>
      <c r="AR147" s="5">
        <v>0.29317463102221442</v>
      </c>
      <c r="AS147" s="5"/>
      <c r="AT147" s="5"/>
      <c r="AU147" s="5"/>
      <c r="AV147" s="5"/>
      <c r="AW147" s="5"/>
      <c r="AX147" s="5"/>
      <c r="AY147" s="5"/>
      <c r="AZ147" s="5"/>
      <c r="BA147" s="5"/>
      <c r="BB147" s="5"/>
    </row>
    <row r="148" spans="1:54" x14ac:dyDescent="0.25">
      <c r="A148" s="5">
        <v>15570</v>
      </c>
      <c r="B148" s="5"/>
      <c r="C148" s="5">
        <v>3.7466761992311919</v>
      </c>
      <c r="D148" s="5">
        <v>-4.4713773905112244E-3</v>
      </c>
      <c r="E148" s="5">
        <v>-1.1986201221650299E-3</v>
      </c>
      <c r="F148" s="5">
        <v>-7.678998924749306E-3</v>
      </c>
      <c r="G148" s="5">
        <v>-7.8634775346097109E-4</v>
      </c>
      <c r="H148" s="5">
        <v>-8.9010635827726392E-2</v>
      </c>
      <c r="I148" s="5">
        <v>-6.0234852475718531E-3</v>
      </c>
      <c r="J148" s="5">
        <v>-1.6474993092724197E-2</v>
      </c>
      <c r="K148" s="5">
        <v>-4.7268754965346989E-3</v>
      </c>
      <c r="L148" s="5">
        <v>-4.6659321960490052E-2</v>
      </c>
      <c r="M148" s="5">
        <v>-1.1525160680085779E-2</v>
      </c>
      <c r="N148" s="5">
        <v>-0.67292654298095511</v>
      </c>
      <c r="O148" s="5">
        <v>-1.9747912441066971E-2</v>
      </c>
      <c r="P148" s="5">
        <v>-0.29521175689909906</v>
      </c>
      <c r="Q148" s="5">
        <v>-2.2044322220539231E-2</v>
      </c>
      <c r="R148" s="5">
        <v>-0.18133241645768294</v>
      </c>
      <c r="S148" s="5">
        <v>-7.6971589411265362E-2</v>
      </c>
      <c r="T148" s="5">
        <v>-0.22153409882509673</v>
      </c>
      <c r="U148" s="5">
        <v>2.8963746521843158E-2</v>
      </c>
      <c r="V148" s="5">
        <v>-6.4749646453819462E-2</v>
      </c>
      <c r="W148" s="5">
        <v>-6.0625608180353972E-2</v>
      </c>
      <c r="X148" s="5">
        <v>0.19337650164971112</v>
      </c>
      <c r="Y148" s="5">
        <v>4.483945552461778E-2</v>
      </c>
      <c r="Z148" s="5">
        <v>0.27198986920059159</v>
      </c>
      <c r="AA148" s="5">
        <v>0.21429695913349395</v>
      </c>
      <c r="AB148" s="5">
        <v>0.19289673922705708</v>
      </c>
      <c r="AC148" s="5">
        <v>-0.16537510606642361</v>
      </c>
      <c r="AD148" s="5">
        <v>3.2008530190539717</v>
      </c>
      <c r="AE148" s="5">
        <v>0.15269513127066553</v>
      </c>
      <c r="AF148" s="5">
        <v>0.37013673513002782</v>
      </c>
      <c r="AG148" s="5">
        <v>8.2286902829662473E-2</v>
      </c>
      <c r="AH148" s="5">
        <v>0.50291485656444379</v>
      </c>
      <c r="AI148" s="5">
        <v>0.11064445385538105</v>
      </c>
      <c r="AJ148" s="5">
        <v>0.41606831546738937</v>
      </c>
      <c r="AK148" s="5">
        <v>1.6962240360915342</v>
      </c>
      <c r="AL148" s="5">
        <v>0.92306758555833957</v>
      </c>
      <c r="AM148" s="5">
        <v>5.602821289877212E-2</v>
      </c>
      <c r="AN148" s="5">
        <v>0.47798625368638825</v>
      </c>
      <c r="AO148" s="5">
        <v>4.0821689661711888E-2</v>
      </c>
      <c r="AP148" s="5">
        <v>0.1438806448056375</v>
      </c>
      <c r="AQ148" s="5">
        <v>4.0797366535972449E-2</v>
      </c>
      <c r="AR148" s="5">
        <v>0.30165874022749517</v>
      </c>
      <c r="AS148" s="5"/>
      <c r="AT148" s="5"/>
      <c r="AU148" s="5"/>
      <c r="AV148" s="5"/>
      <c r="AW148" s="5"/>
      <c r="AX148" s="5"/>
      <c r="AY148" s="5"/>
      <c r="AZ148" s="5"/>
      <c r="BA148" s="5"/>
      <c r="BB148" s="5"/>
    </row>
    <row r="149" spans="1:54" x14ac:dyDescent="0.25">
      <c r="A149" s="5">
        <v>15560</v>
      </c>
      <c r="B149" s="5"/>
      <c r="C149" s="5">
        <v>3.8002015438639294</v>
      </c>
      <c r="D149" s="5">
        <v>-4.2242715900295807E-3</v>
      </c>
      <c r="E149" s="5">
        <v>-1.1346460249624399E-3</v>
      </c>
      <c r="F149" s="5">
        <v>-7.2837382337509592E-3</v>
      </c>
      <c r="G149" s="5">
        <v>-7.4737375777214502E-4</v>
      </c>
      <c r="H149" s="5">
        <v>-8.4769801214675672E-2</v>
      </c>
      <c r="I149" s="5">
        <v>-5.7481195341939264E-3</v>
      </c>
      <c r="J149" s="5">
        <v>-1.5753769480703977E-2</v>
      </c>
      <c r="K149" s="5">
        <v>-4.5291568008696426E-3</v>
      </c>
      <c r="L149" s="5">
        <v>-4.4798989995955676E-2</v>
      </c>
      <c r="M149" s="5">
        <v>-1.1088328127693186E-2</v>
      </c>
      <c r="N149" s="5">
        <v>-0.64875200175490921</v>
      </c>
      <c r="O149" s="5">
        <v>-1.9077739903564941E-2</v>
      </c>
      <c r="P149" s="5">
        <v>-0.28578325747175731</v>
      </c>
      <c r="Q149" s="5">
        <v>-2.138454556218243E-2</v>
      </c>
      <c r="R149" s="5">
        <v>-0.17627130652347467</v>
      </c>
      <c r="S149" s="5">
        <v>-7.4979458945207536E-2</v>
      </c>
      <c r="T149" s="5">
        <v>-0.21625237944938158</v>
      </c>
      <c r="U149" s="5">
        <v>2.8332592959176568E-2</v>
      </c>
      <c r="V149" s="5">
        <v>-6.3472131633302398E-2</v>
      </c>
      <c r="W149" s="5">
        <v>-5.955506898781561E-2</v>
      </c>
      <c r="X149" s="5">
        <v>0.1903645713252565</v>
      </c>
      <c r="Y149" s="5">
        <v>4.4234939496694374E-2</v>
      </c>
      <c r="Z149" s="5">
        <v>0.26889542520001858</v>
      </c>
      <c r="AA149" s="5">
        <v>0.21231231566000747</v>
      </c>
      <c r="AB149" s="5">
        <v>0.19152059925958884</v>
      </c>
      <c r="AC149" s="5">
        <v>-0.16454895198968805</v>
      </c>
      <c r="AD149" s="5">
        <v>3.1917441217154954</v>
      </c>
      <c r="AE149" s="5">
        <v>0.15259062960049688</v>
      </c>
      <c r="AF149" s="5">
        <v>0.37068773305260622</v>
      </c>
      <c r="AG149" s="5">
        <v>8.2589173237652552E-2</v>
      </c>
      <c r="AH149" s="5">
        <v>0.50586693453000708</v>
      </c>
      <c r="AI149" s="5">
        <v>0.11153828704938921</v>
      </c>
      <c r="AJ149" s="5">
        <v>0.42035338242368903</v>
      </c>
      <c r="AK149" s="5">
        <v>1.7174804537327966</v>
      </c>
      <c r="AL149" s="5">
        <v>0.93670730440544836</v>
      </c>
      <c r="AM149" s="5">
        <v>5.6982584219448039E-2</v>
      </c>
      <c r="AN149" s="5">
        <v>0.48721304887975536</v>
      </c>
      <c r="AO149" s="5">
        <v>4.1702856586529405E-2</v>
      </c>
      <c r="AP149" s="5">
        <v>0.14731661719818759</v>
      </c>
      <c r="AQ149" s="5">
        <v>4.1865786974667016E-2</v>
      </c>
      <c r="AR149" s="5">
        <v>0.31025876720283729</v>
      </c>
      <c r="AS149" s="5"/>
      <c r="AT149" s="5"/>
      <c r="AU149" s="5"/>
      <c r="AV149" s="5"/>
      <c r="AW149" s="5"/>
      <c r="AX149" s="5"/>
      <c r="AY149" s="5"/>
      <c r="AZ149" s="5"/>
      <c r="BA149" s="5"/>
      <c r="BB149" s="5"/>
    </row>
    <row r="150" spans="1:54" x14ac:dyDescent="0.25">
      <c r="A150" s="5">
        <v>15550</v>
      </c>
      <c r="B150" s="5"/>
      <c r="C150" s="5">
        <v>3.8517301012475973</v>
      </c>
      <c r="D150" s="5">
        <v>-3.9889343275431649E-3</v>
      </c>
      <c r="E150" s="5">
        <v>-1.0735798061765687E-3</v>
      </c>
      <c r="F150" s="5">
        <v>-6.9055729637616551E-3</v>
      </c>
      <c r="G150" s="5">
        <v>-7.0999823054753092E-4</v>
      </c>
      <c r="H150" s="5">
        <v>-8.0693251762750648E-2</v>
      </c>
      <c r="I150" s="5">
        <v>-5.4827833644129362E-3</v>
      </c>
      <c r="J150" s="5">
        <v>-1.5057111058265727E-2</v>
      </c>
      <c r="K150" s="5">
        <v>-4.3376952801772624E-3</v>
      </c>
      <c r="L150" s="5">
        <v>-4.2992933871144438E-2</v>
      </c>
      <c r="M150" s="5">
        <v>-1.0663131907941832E-2</v>
      </c>
      <c r="N150" s="5">
        <v>-0.62515825238096767</v>
      </c>
      <c r="O150" s="5">
        <v>-1.8421858194755097E-2</v>
      </c>
      <c r="P150" s="5">
        <v>-0.27652937540394373</v>
      </c>
      <c r="Q150" s="5">
        <v>-2.0735057172460207E-2</v>
      </c>
      <c r="R150" s="5">
        <v>-0.17127355606757347</v>
      </c>
      <c r="S150" s="5">
        <v>-7.3005780611495028E-2</v>
      </c>
      <c r="T150" s="5">
        <v>-0.21100118278051197</v>
      </c>
      <c r="U150" s="5">
        <v>2.7702704892021916E-2</v>
      </c>
      <c r="V150" s="5">
        <v>-6.2191871052701173E-2</v>
      </c>
      <c r="W150" s="5">
        <v>-5.8477231278068309E-2</v>
      </c>
      <c r="X150" s="5">
        <v>0.18731587642325831</v>
      </c>
      <c r="Y150" s="5">
        <v>4.3619147700416909E-2</v>
      </c>
      <c r="Z150" s="5">
        <v>0.26571821386279254</v>
      </c>
      <c r="AA150" s="5">
        <v>0.21025299377056542</v>
      </c>
      <c r="AB150" s="5">
        <v>0.19007041326300278</v>
      </c>
      <c r="AC150" s="5">
        <v>-0.16365494314586124</v>
      </c>
      <c r="AD150" s="5">
        <v>3.1812663152430516</v>
      </c>
      <c r="AE150" s="5">
        <v>0.15241958311172207</v>
      </c>
      <c r="AF150" s="5">
        <v>0.37107788671994346</v>
      </c>
      <c r="AG150" s="5">
        <v>8.2856572672294515E-2</v>
      </c>
      <c r="AH150" s="5">
        <v>0.5086161842871928</v>
      </c>
      <c r="AI150" s="5">
        <v>0.11239085067922401</v>
      </c>
      <c r="AJ150" s="5">
        <v>0.42450003391093444</v>
      </c>
      <c r="AK150" s="5">
        <v>1.7382582156119082</v>
      </c>
      <c r="AL150" s="5">
        <v>0.95014268448897354</v>
      </c>
      <c r="AM150" s="5">
        <v>5.7928548679117342E-2</v>
      </c>
      <c r="AN150" s="5">
        <v>0.49640731685610506</v>
      </c>
      <c r="AO150" s="5">
        <v>4.2585035662989615E-2</v>
      </c>
      <c r="AP150" s="5">
        <v>0.15077110207352157</v>
      </c>
      <c r="AQ150" s="5">
        <v>4.2944151500515004E-2</v>
      </c>
      <c r="AR150" s="5">
        <v>0.31897047174670207</v>
      </c>
      <c r="AS150" s="5"/>
      <c r="AT150" s="5"/>
      <c r="AU150" s="5"/>
      <c r="AV150" s="5"/>
      <c r="AW150" s="5"/>
      <c r="AX150" s="5"/>
      <c r="AY150" s="5"/>
      <c r="AZ150" s="5"/>
      <c r="BA150" s="5"/>
      <c r="BB150" s="5"/>
    </row>
    <row r="151" spans="1:54" x14ac:dyDescent="0.25">
      <c r="A151" s="5">
        <v>15540</v>
      </c>
      <c r="B151" s="5"/>
      <c r="C151" s="5">
        <v>3.9012348978931901</v>
      </c>
      <c r="D151" s="5">
        <v>-3.7649230289479698E-3</v>
      </c>
      <c r="E151" s="5">
        <v>-1.0153201199260443E-3</v>
      </c>
      <c r="F151" s="5">
        <v>-6.5439562675410536E-3</v>
      </c>
      <c r="G151" s="5">
        <v>-6.7417482580174278E-4</v>
      </c>
      <c r="H151" s="5">
        <v>-7.677674155911654E-2</v>
      </c>
      <c r="I151" s="5">
        <v>-5.2272510062237433E-3</v>
      </c>
      <c r="J151" s="5">
        <v>-1.4384552688827715E-2</v>
      </c>
      <c r="K151" s="5">
        <v>-4.1523966567222469E-3</v>
      </c>
      <c r="L151" s="5">
        <v>-4.1240566525961184E-2</v>
      </c>
      <c r="M151" s="5">
        <v>-1.0249501576796511E-2</v>
      </c>
      <c r="N151" s="5">
        <v>-0.60214495578942684</v>
      </c>
      <c r="O151" s="5">
        <v>-1.7780351767724516E-2</v>
      </c>
      <c r="P151" s="5">
        <v>-0.26745255025286363</v>
      </c>
      <c r="Q151" s="5">
        <v>-2.0096110420661634E-2</v>
      </c>
      <c r="R151" s="5">
        <v>-0.16634170436017842</v>
      </c>
      <c r="S151" s="5">
        <v>-7.1051772993759171E-2</v>
      </c>
      <c r="T151" s="5">
        <v>-0.20578427891962572</v>
      </c>
      <c r="U151" s="5">
        <v>2.7074592208817312E-2</v>
      </c>
      <c r="V151" s="5">
        <v>-6.0910006443299358E-2</v>
      </c>
      <c r="W151" s="5">
        <v>-5.7393134679507775E-2</v>
      </c>
      <c r="X151" s="5">
        <v>0.18423354889370686</v>
      </c>
      <c r="Y151" s="5">
        <v>4.2992744823573681E-2</v>
      </c>
      <c r="Z151" s="5">
        <v>0.26246179284540261</v>
      </c>
      <c r="AA151" s="5">
        <v>0.20812135413805061</v>
      </c>
      <c r="AB151" s="5">
        <v>0.18854785624199261</v>
      </c>
      <c r="AC151" s="5">
        <v>-0.16269409440728932</v>
      </c>
      <c r="AD151" s="5">
        <v>3.1694305845808319</v>
      </c>
      <c r="AE151" s="5">
        <v>0.15218208745950423</v>
      </c>
      <c r="AF151" s="5">
        <v>0.37130637448095272</v>
      </c>
      <c r="AG151" s="5">
        <v>8.3088685962075998E-2</v>
      </c>
      <c r="AH151" s="5">
        <v>0.51115868984400525</v>
      </c>
      <c r="AI151" s="5">
        <v>0.11320099651191613</v>
      </c>
      <c r="AJ151" s="5">
        <v>0.42850296470276572</v>
      </c>
      <c r="AK151" s="5">
        <v>1.7585321564131771</v>
      </c>
      <c r="AL151" s="5">
        <v>0.96335843881119398</v>
      </c>
      <c r="AM151" s="5">
        <v>5.8865106103349329E-2</v>
      </c>
      <c r="AN151" s="5">
        <v>0.50556015289817213</v>
      </c>
      <c r="AO151" s="5">
        <v>4.3467458756773283E-2</v>
      </c>
      <c r="AP151" s="5">
        <v>0.15424146198111244</v>
      </c>
      <c r="AQ151" s="5">
        <v>4.4031763003576654E-2</v>
      </c>
      <c r="AR151" s="5">
        <v>0.3277893294156311</v>
      </c>
      <c r="AS151" s="5"/>
      <c r="AT151" s="5"/>
      <c r="AU151" s="5"/>
      <c r="AV151" s="5"/>
      <c r="AW151" s="5"/>
      <c r="AX151" s="5"/>
      <c r="AY151" s="5"/>
      <c r="AZ151" s="5"/>
      <c r="BA151" s="5"/>
      <c r="BB151" s="5"/>
    </row>
    <row r="152" spans="1:54" x14ac:dyDescent="0.25">
      <c r="A152" s="5">
        <v>15530</v>
      </c>
      <c r="B152" s="5"/>
      <c r="C152" s="5">
        <v>3.9486909063598028</v>
      </c>
      <c r="D152" s="5">
        <v>-3.5518048154146047E-3</v>
      </c>
      <c r="E152" s="5">
        <v>-9.5976737920014236E-4</v>
      </c>
      <c r="F152" s="5">
        <v>-6.1983479727634591E-3</v>
      </c>
      <c r="G152" s="5">
        <v>-6.3985748579895832E-4</v>
      </c>
      <c r="H152" s="5">
        <v>-7.3016020440720281E-2</v>
      </c>
      <c r="I152" s="5">
        <v>-4.9812944341621141E-3</v>
      </c>
      <c r="J152" s="5">
        <v>-1.3735618701959227E-2</v>
      </c>
      <c r="K152" s="5">
        <v>-3.9731627272319436E-3</v>
      </c>
      <c r="L152" s="5">
        <v>-3.9541256073746388E-2</v>
      </c>
      <c r="M152" s="5">
        <v>-9.8473547421159581E-3</v>
      </c>
      <c r="N152" s="5">
        <v>-0.57971105636306131</v>
      </c>
      <c r="O152" s="5">
        <v>-1.7153284313504685E-2</v>
      </c>
      <c r="P152" s="5">
        <v>-0.25855492566246141</v>
      </c>
      <c r="Q152" s="5">
        <v>-1.9467938311898268E-2</v>
      </c>
      <c r="R152" s="5">
        <v>-0.16147814174905215</v>
      </c>
      <c r="S152" s="5">
        <v>-6.9118600772227798E-2</v>
      </c>
      <c r="T152" s="5">
        <v>-0.20060531255132572</v>
      </c>
      <c r="U152" s="5">
        <v>2.644875252517892E-2</v>
      </c>
      <c r="V152" s="5">
        <v>-5.962766154689101E-2</v>
      </c>
      <c r="W152" s="5">
        <v>-5.6303810765572657E-2</v>
      </c>
      <c r="X152" s="5">
        <v>0.18112072204873786</v>
      </c>
      <c r="Y152" s="5">
        <v>4.2356401745799695E-2</v>
      </c>
      <c r="Z152" s="5">
        <v>0.25912978965523414</v>
      </c>
      <c r="AA152" s="5">
        <v>0.20591983460986185</v>
      </c>
      <c r="AB152" s="5">
        <v>0.18695468910430818</v>
      </c>
      <c r="AC152" s="5">
        <v>-0.16166750500996402</v>
      </c>
      <c r="AD152" s="5">
        <v>3.1562496837448117</v>
      </c>
      <c r="AE152" s="5">
        <v>0.15187832557966449</v>
      </c>
      <c r="AF152" s="5">
        <v>0.3713725841726977</v>
      </c>
      <c r="AG152" s="5">
        <v>8.3285141994132561E-2</v>
      </c>
      <c r="AH152" s="5">
        <v>0.51349077666768717</v>
      </c>
      <c r="AI152" s="5">
        <v>0.11396762065960533</v>
      </c>
      <c r="AJ152" s="5">
        <v>0.43235699388580623</v>
      </c>
      <c r="AK152" s="5">
        <v>1.7782774094838536</v>
      </c>
      <c r="AL152" s="5">
        <v>0.97633931298606247</v>
      </c>
      <c r="AM152" s="5">
        <v>5.9791249589142961E-2</v>
      </c>
      <c r="AN152" s="5">
        <v>0.51466251554507192</v>
      </c>
      <c r="AO152" s="5">
        <v>4.434933904747447E-2</v>
      </c>
      <c r="AP152" s="5">
        <v>0.15772496891541465</v>
      </c>
      <c r="AQ152" s="5">
        <v>4.512789196514895E-2</v>
      </c>
      <c r="AR152" s="5">
        <v>0.33671053061298462</v>
      </c>
      <c r="AS152" s="5"/>
      <c r="AT152" s="5"/>
      <c r="AU152" s="5"/>
      <c r="AV152" s="5"/>
      <c r="AW152" s="5"/>
      <c r="AX152" s="5"/>
      <c r="AY152" s="5"/>
      <c r="AZ152" s="5"/>
      <c r="BA152" s="5"/>
      <c r="BB152" s="5"/>
    </row>
    <row r="153" spans="1:54" x14ac:dyDescent="0.25">
      <c r="A153" s="5">
        <v>15520</v>
      </c>
      <c r="B153" s="5"/>
      <c r="C153" s="5">
        <v>3.994075065727924</v>
      </c>
      <c r="D153" s="5">
        <v>-3.3491567009421583E-3</v>
      </c>
      <c r="E153" s="5">
        <v>-9.0682382981967929E-4</v>
      </c>
      <c r="F153" s="5">
        <v>-5.8682151431797887E-3</v>
      </c>
      <c r="G153" s="5">
        <v>-6.0700050332432786E-4</v>
      </c>
      <c r="H153" s="5">
        <v>-6.9406841193517629E-2</v>
      </c>
      <c r="I153" s="5">
        <v>-4.7446838047193463E-3</v>
      </c>
      <c r="J153" s="5">
        <v>-1.3109824113408419E-2</v>
      </c>
      <c r="K153" s="5">
        <v>-3.7998916792535463E-3</v>
      </c>
      <c r="L153" s="5">
        <v>-3.7894328514993018E-2</v>
      </c>
      <c r="M153" s="5">
        <v>-9.4565976203955081E-3</v>
      </c>
      <c r="N153" s="5">
        <v>-0.55785480741801263</v>
      </c>
      <c r="O153" s="5">
        <v>-1.6540699299808594E-2</v>
      </c>
      <c r="P153" s="5">
        <v>-0.24983835436422863</v>
      </c>
      <c r="Q153" s="5">
        <v>-1.8850753645304648E-2</v>
      </c>
      <c r="R153" s="5">
        <v>-0.15668510934598862</v>
      </c>
      <c r="S153" s="5">
        <v>-6.7207373988698596E-2</v>
      </c>
      <c r="T153" s="5">
        <v>-0.1954677993751065</v>
      </c>
      <c r="U153" s="5">
        <v>2.5825670567540881E-2</v>
      </c>
      <c r="V153" s="5">
        <v>-5.834594049783498E-2</v>
      </c>
      <c r="W153" s="5">
        <v>-5.5210281405765962E-2</v>
      </c>
      <c r="X153" s="5">
        <v>0.17798052516184237</v>
      </c>
      <c r="Y153" s="5">
        <v>4.1710794317516467E-2</v>
      </c>
      <c r="Z153" s="5">
        <v>0.25572589479552549</v>
      </c>
      <c r="AA153" s="5">
        <v>0.20365094549875593</v>
      </c>
      <c r="AB153" s="5">
        <v>0.18529275524426089</v>
      </c>
      <c r="AC153" s="5">
        <v>-0.16057635646852145</v>
      </c>
      <c r="AD153" s="5">
        <v>3.1417381137887714</v>
      </c>
      <c r="AE153" s="5">
        <v>0.15150856756935122</v>
      </c>
      <c r="AF153" s="5">
        <v>0.37127611513420511</v>
      </c>
      <c r="AG153" s="5">
        <v>8.3445614661606771E-2</v>
      </c>
      <c r="AH153" s="5">
        <v>0.51560902031424483</v>
      </c>
      <c r="AI153" s="5">
        <v>0.1146896660251526</v>
      </c>
      <c r="AJ153" s="5">
        <v>0.43605707570938607</v>
      </c>
      <c r="AK153" s="5">
        <v>1.7974694557260325</v>
      </c>
      <c r="AL153" s="5">
        <v>0.98907011303389558</v>
      </c>
      <c r="AM153" s="5">
        <v>6.0705967170903027E-2</v>
      </c>
      <c r="AN153" s="5">
        <v>0.52370523975070138</v>
      </c>
      <c r="AO153" s="5">
        <v>4.5229871982894097E-2</v>
      </c>
      <c r="AP153" s="5">
        <v>0.16121880679365547</v>
      </c>
      <c r="AQ153" s="5">
        <v>4.6231776827898211E-2</v>
      </c>
      <c r="AR153" s="5">
        <v>0.34572898029452986</v>
      </c>
      <c r="AS153" s="5"/>
      <c r="AT153" s="5"/>
      <c r="AU153" s="5"/>
      <c r="AV153" s="5"/>
      <c r="AW153" s="5"/>
      <c r="AX153" s="5"/>
      <c r="AY153" s="5"/>
      <c r="AZ153" s="5"/>
      <c r="BA153" s="5"/>
      <c r="BB153" s="5"/>
    </row>
    <row r="154" spans="1:54" x14ac:dyDescent="0.25">
      <c r="A154" s="5">
        <v>15510</v>
      </c>
      <c r="B154" s="5"/>
      <c r="C154" s="5">
        <v>4.0373662996349182</v>
      </c>
      <c r="D154" s="5">
        <v>-3.1565657594605592E-3</v>
      </c>
      <c r="E154" s="5">
        <v>-8.5639361695099192E-4</v>
      </c>
      <c r="F154" s="5">
        <v>-5.5530325979747924E-3</v>
      </c>
      <c r="G154" s="5">
        <v>-5.7555858036332423E-4</v>
      </c>
      <c r="H154" s="5">
        <v>-6.5944966427636795E-2</v>
      </c>
      <c r="I154" s="5">
        <v>-4.5171879154414793E-3</v>
      </c>
      <c r="J154" s="5">
        <v>-1.2506675815304066E-2</v>
      </c>
      <c r="K154" s="5">
        <v>-3.6324784028929948E-3</v>
      </c>
      <c r="L154" s="5">
        <v>-3.6299070440198582E-2</v>
      </c>
      <c r="M154" s="5">
        <v>-9.0771255981795928E-3</v>
      </c>
      <c r="N154" s="5">
        <v>-0.53657379730744614</v>
      </c>
      <c r="O154" s="5">
        <v>-1.5942620535880046E-2</v>
      </c>
      <c r="P154" s="5">
        <v>-0.24130440364877229</v>
      </c>
      <c r="Q154" s="5">
        <v>-1.8244749210731558E-2</v>
      </c>
      <c r="R154" s="5">
        <v>-0.15196469903682339</v>
      </c>
      <c r="S154" s="5">
        <v>-6.531914744385646E-2</v>
      </c>
      <c r="T154" s="5">
        <v>-0.19037512288345809</v>
      </c>
      <c r="U154" s="5">
        <v>2.5205817595493524E-2</v>
      </c>
      <c r="V154" s="5">
        <v>-5.7065926273100774E-2</v>
      </c>
      <c r="W154" s="5">
        <v>-5.4113557160604418E-2</v>
      </c>
      <c r="X154" s="5">
        <v>0.17481607814016301</v>
      </c>
      <c r="Y154" s="5">
        <v>4.1056602140143922E-2</v>
      </c>
      <c r="Z154" s="5">
        <v>0.2522538548269489</v>
      </c>
      <c r="AA154" s="5">
        <v>0.20131726474288753</v>
      </c>
      <c r="AB154" s="5">
        <v>0.18356397695871479</v>
      </c>
      <c r="AC154" s="5">
        <v>-0.15942191031464395</v>
      </c>
      <c r="AD154" s="5">
        <v>3.1259120969342038</v>
      </c>
      <c r="AE154" s="5">
        <v>0.15107317037641205</v>
      </c>
      <c r="AF154" s="5">
        <v>0.37101677976625946</v>
      </c>
      <c r="AG154" s="5">
        <v>8.3569823718927044E-2</v>
      </c>
      <c r="AH154" s="5">
        <v>0.51751025458889122</v>
      </c>
      <c r="AI154" s="5">
        <v>0.11536612467315351</v>
      </c>
      <c r="AJ154" s="5">
        <v>0.43959831028805524</v>
      </c>
      <c r="AK154" s="5">
        <v>1.816084172513651</v>
      </c>
      <c r="AL154" s="5">
        <v>1.0015357335581132</v>
      </c>
      <c r="AM154" s="5">
        <v>6.1608243532511396E-2</v>
      </c>
      <c r="AN154" s="5">
        <v>0.53267905062419119</v>
      </c>
      <c r="AO154" s="5">
        <v>4.6108236297531503E-2</v>
      </c>
      <c r="AP154" s="5">
        <v>0.16472007420121221</v>
      </c>
      <c r="AQ154" s="5">
        <v>4.7342624449647749E-2</v>
      </c>
      <c r="AR154" s="5">
        <v>0.35483929831244482</v>
      </c>
      <c r="AS154" s="5"/>
      <c r="AT154" s="5"/>
      <c r="AU154" s="5"/>
      <c r="AV154" s="5"/>
      <c r="AW154" s="5"/>
      <c r="AX154" s="5"/>
      <c r="AY154" s="5"/>
      <c r="AZ154" s="5"/>
      <c r="BA154" s="5"/>
      <c r="BB154" s="5"/>
    </row>
    <row r="155" spans="1:54" x14ac:dyDescent="0.25">
      <c r="A155" s="5">
        <v>15500</v>
      </c>
      <c r="B155" s="5"/>
      <c r="C155" s="5">
        <v>4.0785455318547097</v>
      </c>
      <c r="D155" s="5">
        <v>-2.9736292626278841E-3</v>
      </c>
      <c r="E155" s="5">
        <v>-8.0838284437606686E-4</v>
      </c>
      <c r="F155" s="5">
        <v>-5.2522833900179467E-3</v>
      </c>
      <c r="G155" s="5">
        <v>-5.454868832068336E-4</v>
      </c>
      <c r="H155" s="5">
        <v>-6.2626175125520947E-2</v>
      </c>
      <c r="I155" s="5">
        <v>-4.2985746472504367E-3</v>
      </c>
      <c r="J155" s="5">
        <v>-1.192567373474757E-2</v>
      </c>
      <c r="K155" s="5">
        <v>-3.4708147973302058E-3</v>
      </c>
      <c r="L155" s="5">
        <v>-3.4754731715478313E-2</v>
      </c>
      <c r="M155" s="5">
        <v>-8.7088237965764047E-3</v>
      </c>
      <c r="N155" s="5">
        <v>-0.51586497606254511</v>
      </c>
      <c r="O155" s="5">
        <v>-1.5359052761253943E-2</v>
      </c>
      <c r="P155" s="5">
        <v>-0.23295436128127239</v>
      </c>
      <c r="Q155" s="5">
        <v>-1.7650098022448206E-2</v>
      </c>
      <c r="R155" s="5">
        <v>-0.14731885380732573</v>
      </c>
      <c r="S155" s="5">
        <v>-6.3454920225613415E-2</v>
      </c>
      <c r="T155" s="5">
        <v>-0.18533053148812448</v>
      </c>
      <c r="U155" s="5">
        <v>2.4589650863627462E-2</v>
      </c>
      <c r="V155" s="5">
        <v>-5.578867921324121E-2</v>
      </c>
      <c r="W155" s="5">
        <v>-5.3014635724042893E-2</v>
      </c>
      <c r="X155" s="5">
        <v>0.17163048628281291</v>
      </c>
      <c r="Y155" s="5">
        <v>4.0394507350732856E-2</v>
      </c>
      <c r="Z155" s="5">
        <v>0.2487174653644168</v>
      </c>
      <c r="AA155" s="5">
        <v>0.19892143294827397</v>
      </c>
      <c r="AB155" s="5">
        <v>0.18177035170537187</v>
      </c>
      <c r="AC155" s="5">
        <v>-0.15820550566488162</v>
      </c>
      <c r="AD155" s="5">
        <v>3.1087895469257871</v>
      </c>
      <c r="AE155" s="5">
        <v>0.15057257729755719</v>
      </c>
      <c r="AF155" s="5">
        <v>0.37059460463034716</v>
      </c>
      <c r="AG155" s="5">
        <v>8.365753554198832E-2</v>
      </c>
      <c r="AH155" s="5">
        <v>0.5191915792108649</v>
      </c>
      <c r="AI155" s="5">
        <v>0.11599604011909603</v>
      </c>
      <c r="AJ155" s="5">
        <v>0.44297595412618601</v>
      </c>
      <c r="AK155" s="5">
        <v>1.8340978825040746</v>
      </c>
      <c r="AL155" s="5">
        <v>1.0137211862358442</v>
      </c>
      <c r="AM155" s="5">
        <v>6.2497061761893492E-2</v>
      </c>
      <c r="AN155" s="5">
        <v>0.54157457772927586</v>
      </c>
      <c r="AO155" s="5">
        <v>4.6983595094200248E-2</v>
      </c>
      <c r="AP155" s="5">
        <v>0.16822578740476707</v>
      </c>
      <c r="AQ155" s="5">
        <v>4.8459610642167875E-2</v>
      </c>
      <c r="AR155" s="5">
        <v>0.36403582041801558</v>
      </c>
      <c r="AS155" s="5"/>
      <c r="AT155" s="5"/>
      <c r="AU155" s="5"/>
      <c r="AV155" s="5"/>
      <c r="AW155" s="5"/>
      <c r="AX155" s="5"/>
      <c r="AY155" s="5"/>
      <c r="AZ155" s="5"/>
      <c r="BA155" s="5"/>
      <c r="BB155" s="5"/>
    </row>
    <row r="156" spans="1:54" x14ac:dyDescent="0.25">
      <c r="A156" s="5">
        <v>15490</v>
      </c>
      <c r="B156" s="5"/>
      <c r="C156" s="5">
        <v>4.1175956994066469</v>
      </c>
      <c r="D156" s="5">
        <v>-2.7999547894964208E-3</v>
      </c>
      <c r="E156" s="5">
        <v>-7.6269962673275341E-4</v>
      </c>
      <c r="F156" s="5">
        <v>-4.9654592437901064E-3</v>
      </c>
      <c r="G156" s="5">
        <v>-5.1674109400967594E-4</v>
      </c>
      <c r="H156" s="5">
        <v>-5.9446268861164095E-2</v>
      </c>
      <c r="I156" s="5">
        <v>-4.0886113895904344E-3</v>
      </c>
      <c r="J156" s="5">
        <v>-1.1366311959170637E-2</v>
      </c>
      <c r="K156" s="5">
        <v>-3.314790071543687E-3</v>
      </c>
      <c r="L156" s="5">
        <v>-3.3260528144825649E-2</v>
      </c>
      <c r="M156" s="5">
        <v>-8.3515676373524129E-3</v>
      </c>
      <c r="N156" s="5">
        <v>-0.49572468248644713</v>
      </c>
      <c r="O156" s="5">
        <v>-1.4789982256220701E-2</v>
      </c>
      <c r="P156" s="5">
        <v>-0.22478924183338073</v>
      </c>
      <c r="Q156" s="5">
        <v>-1.706695358829325E-2</v>
      </c>
      <c r="R156" s="5">
        <v>-0.14274936837653371</v>
      </c>
      <c r="S156" s="5">
        <v>-6.1615635366798281E-2</v>
      </c>
      <c r="T156" s="5">
        <v>-0.18033713599490145</v>
      </c>
      <c r="U156" s="5">
        <v>2.3977613123556223E-2</v>
      </c>
      <c r="V156" s="5">
        <v>-5.4515235616978575E-2</v>
      </c>
      <c r="W156" s="5">
        <v>-5.1914500416743524E-2</v>
      </c>
      <c r="X156" s="5">
        <v>0.16842683513777101</v>
      </c>
      <c r="Y156" s="5">
        <v>3.9725193414124491E-2</v>
      </c>
      <c r="Z156" s="5">
        <v>0.24512056402779234</v>
      </c>
      <c r="AA156" s="5">
        <v>0.19646614832722695</v>
      </c>
      <c r="AB156" s="5">
        <v>0.17991394821362111</v>
      </c>
      <c r="AC156" s="5">
        <v>-0.15692855662443084</v>
      </c>
      <c r="AD156" s="5">
        <v>3.0903900356858163</v>
      </c>
      <c r="AE156" s="5">
        <v>0.15000731728599564</v>
      </c>
      <c r="AF156" s="5">
        <v>0.37000983108128876</v>
      </c>
      <c r="AG156" s="5">
        <v>8.3708563790485649E-2</v>
      </c>
      <c r="AH156" s="5">
        <v>0.52065036695733602</v>
      </c>
      <c r="AI156" s="5">
        <v>0.11657850952957778</v>
      </c>
      <c r="AJ156" s="5">
        <v>0.44618543043397124</v>
      </c>
      <c r="AK156" s="5">
        <v>1.8514874022119692</v>
      </c>
      <c r="AL156" s="5">
        <v>1.0256116285518639</v>
      </c>
      <c r="AM156" s="5">
        <v>6.3371405144249299E-2</v>
      </c>
      <c r="AN156" s="5">
        <v>0.55038236991709533</v>
      </c>
      <c r="AO156" s="5">
        <v>4.7855096987473714E-2</v>
      </c>
      <c r="AP156" s="5">
        <v>0.17173288363258143</v>
      </c>
      <c r="AQ156" s="5">
        <v>4.9581880796087441E-2</v>
      </c>
      <c r="AR156" s="5">
        <v>0.3733125999418142</v>
      </c>
      <c r="AS156" s="5"/>
      <c r="AT156" s="5"/>
      <c r="AU156" s="5"/>
      <c r="AV156" s="5"/>
      <c r="AW156" s="5"/>
      <c r="AX156" s="5"/>
      <c r="AY156" s="5"/>
      <c r="AZ156" s="5"/>
      <c r="BA156" s="5"/>
      <c r="BB156" s="5"/>
    </row>
    <row r="157" spans="1:54" x14ac:dyDescent="0.25">
      <c r="A157" s="5">
        <v>15480</v>
      </c>
      <c r="B157" s="5"/>
      <c r="C157" s="5">
        <v>4.1545017631815835</v>
      </c>
      <c r="D157" s="5">
        <v>-2.6351603092416337E-3</v>
      </c>
      <c r="E157" s="5">
        <v>-7.19254134948763E-4</v>
      </c>
      <c r="F157" s="5">
        <v>-4.6920609538488658E-3</v>
      </c>
      <c r="G157" s="5">
        <v>-4.8927745883890132E-4</v>
      </c>
      <c r="H157" s="5">
        <v>-5.640107768959033E-2</v>
      </c>
      <c r="I157" s="5">
        <v>-3.8870654480703268E-3</v>
      </c>
      <c r="J157" s="5">
        <v>-1.0828079826995383E-2</v>
      </c>
      <c r="K157" s="5">
        <v>-3.1642910387145685E-3</v>
      </c>
      <c r="L157" s="5">
        <v>-3.1815644103195283E-2</v>
      </c>
      <c r="M157" s="5">
        <v>-8.0052234091264884E-3</v>
      </c>
      <c r="N157" s="5">
        <v>-0.4761486716181344</v>
      </c>
      <c r="O157" s="5">
        <v>-1.423537747178868E-2</v>
      </c>
      <c r="P157" s="5">
        <v>-0.21680979340362364</v>
      </c>
      <c r="Q157" s="5">
        <v>-1.6495450212651162E-2</v>
      </c>
      <c r="R157" s="5">
        <v>-0.13825789012840589</v>
      </c>
      <c r="S157" s="5">
        <v>-5.9802179630162808E-2</v>
      </c>
      <c r="T157" s="5">
        <v>-0.17539790742635764</v>
      </c>
      <c r="U157" s="5">
        <v>2.3370132166658043E-2</v>
      </c>
      <c r="V157" s="5">
        <v>-5.3246606411818984E-2</v>
      </c>
      <c r="W157" s="5">
        <v>-5.0814118733353064E-2</v>
      </c>
      <c r="X157" s="5">
        <v>0.16520818546947019</v>
      </c>
      <c r="Y157" s="5">
        <v>3.9049343925697436E-2</v>
      </c>
      <c r="Z157" s="5">
        <v>0.24146702336519979</v>
      </c>
      <c r="AA157" s="5">
        <v>0.19395416154654882</v>
      </c>
      <c r="AB157" s="5">
        <v>0.17799690245864738</v>
      </c>
      <c r="AC157" s="5">
        <v>-0.15559254953390844</v>
      </c>
      <c r="AD157" s="5">
        <v>3.0707347563524818</v>
      </c>
      <c r="AE157" s="5">
        <v>0.14937800406980881</v>
      </c>
      <c r="AF157" s="5">
        <v>0.36926291542950473</v>
      </c>
      <c r="AG157" s="5">
        <v>8.3722769969929167E-2</v>
      </c>
      <c r="AH157" s="5">
        <v>0.52188427026246509</v>
      </c>
      <c r="AI157" s="5">
        <v>0.1171126858266686</v>
      </c>
      <c r="AJ157" s="5">
        <v>0.449222339204354</v>
      </c>
      <c r="AK157" s="5">
        <v>1.8682300902113795</v>
      </c>
      <c r="AL157" s="5">
        <v>1.0371923927031823</v>
      </c>
      <c r="AM157" s="5">
        <v>6.4230258989928887E-2</v>
      </c>
      <c r="AN157" s="5">
        <v>0.5590929106647079</v>
      </c>
      <c r="AO157" s="5">
        <v>4.8721877307427906E-2</v>
      </c>
      <c r="AP157" s="5">
        <v>0.17523822462037891</v>
      </c>
      <c r="AQ157" s="5">
        <v>5.070855059280828E-2</v>
      </c>
      <c r="AR157" s="5">
        <v>0.38266341016869693</v>
      </c>
      <c r="AS157" s="5"/>
      <c r="AT157" s="5"/>
      <c r="AU157" s="5"/>
      <c r="AV157" s="5"/>
      <c r="AW157" s="5"/>
      <c r="AX157" s="5"/>
      <c r="AY157" s="5"/>
      <c r="AZ157" s="5"/>
      <c r="BA157" s="5"/>
      <c r="BB157" s="5"/>
    </row>
    <row r="158" spans="1:54" x14ac:dyDescent="0.25">
      <c r="A158" s="5">
        <v>15470</v>
      </c>
      <c r="B158" s="5"/>
      <c r="C158" s="5">
        <v>4.189250716076236</v>
      </c>
      <c r="D158" s="5">
        <v>-2.4788742381640977E-3</v>
      </c>
      <c r="E158" s="5">
        <v>-6.7795863510166168E-4</v>
      </c>
      <c r="F158" s="5">
        <v>-4.4315987447681223E-3</v>
      </c>
      <c r="G158" s="5">
        <v>-4.630528322569323E-4</v>
      </c>
      <c r="H158" s="5">
        <v>-5.3486465706722421E-2</v>
      </c>
      <c r="I158" s="5">
        <v>-3.6937044343367427E-3</v>
      </c>
      <c r="J158" s="5">
        <v>-1.0310462982293128E-2</v>
      </c>
      <c r="K158" s="5">
        <v>-3.0192024038194968E-3</v>
      </c>
      <c r="L158" s="5">
        <v>-3.041923513488299E-2</v>
      </c>
      <c r="M158" s="5">
        <v>-7.6696488322373583E-3</v>
      </c>
      <c r="N158" s="5">
        <v>-0.45713214248469375</v>
      </c>
      <c r="O158" s="5">
        <v>-1.369518967694602E-2</v>
      </c>
      <c r="P158" s="5">
        <v>-0.20901650469800467</v>
      </c>
      <c r="Q158" s="5">
        <v>-1.5935703331571002E-2</v>
      </c>
      <c r="R158" s="5">
        <v>-0.13384592033196296</v>
      </c>
      <c r="S158" s="5">
        <v>-5.8015383418335356E-2</v>
      </c>
      <c r="T158" s="5">
        <v>-0.17051567519077718</v>
      </c>
      <c r="U158" s="5">
        <v>2.276762040794893E-2</v>
      </c>
      <c r="V158" s="5">
        <v>-5.1983775902853448E-2</v>
      </c>
      <c r="W158" s="5">
        <v>-4.9714440946751495E-2</v>
      </c>
      <c r="X158" s="5">
        <v>0.1619775683487204</v>
      </c>
      <c r="Y158" s="5">
        <v>3.8367641427698274E-2</v>
      </c>
      <c r="Z158" s="5">
        <v>0.23776074376758188</v>
      </c>
      <c r="AA158" s="5">
        <v>0.19138827049948556</v>
      </c>
      <c r="AB158" s="5">
        <v>0.17602141350988232</v>
      </c>
      <c r="AC158" s="5">
        <v>-0.15419904006663912</v>
      </c>
      <c r="AD158" s="5">
        <v>3.0498464827981095</v>
      </c>
      <c r="AE158" s="5">
        <v>0.14868533508292009</v>
      </c>
      <c r="AF158" s="5">
        <v>0.36835452863028573</v>
      </c>
      <c r="AG158" s="5">
        <v>8.3700063891160775E-2</v>
      </c>
      <c r="AH158" s="5">
        <v>0.5228912272491042</v>
      </c>
      <c r="AI158" s="5">
        <v>0.1175977796897297</v>
      </c>
      <c r="AJ158" s="5">
        <v>0.45208246702071381</v>
      </c>
      <c r="AK158" s="5">
        <v>1.8843038948309476</v>
      </c>
      <c r="AL158" s="5">
        <v>1.0484490145996443</v>
      </c>
      <c r="AM158" s="5">
        <v>6.5072612492726639E-2</v>
      </c>
      <c r="AN158" s="5">
        <v>0.56769663388922931</v>
      </c>
      <c r="AO158" s="5">
        <v>4.9583059361919153E-2</v>
      </c>
      <c r="AP158" s="5">
        <v>0.17873860042041312</v>
      </c>
      <c r="AQ158" s="5">
        <v>5.1838706804050824E-2</v>
      </c>
      <c r="AR158" s="5">
        <v>0.39208174742331803</v>
      </c>
      <c r="AS158" s="5"/>
      <c r="AT158" s="5"/>
      <c r="AU158" s="5"/>
      <c r="AV158" s="5"/>
      <c r="AW158" s="5"/>
      <c r="AX158" s="5"/>
      <c r="AY158" s="5"/>
      <c r="AZ158" s="5"/>
      <c r="BA158" s="5"/>
      <c r="BB158" s="5"/>
    </row>
    <row r="159" spans="1:54" x14ac:dyDescent="0.25">
      <c r="A159" s="5">
        <v>15460</v>
      </c>
      <c r="B159" s="5"/>
      <c r="C159" s="5">
        <v>4.2218315886298514</v>
      </c>
      <c r="D159" s="5">
        <v>-2.3307354721865308E-3</v>
      </c>
      <c r="E159" s="5">
        <v>-6.3872752094447599E-4</v>
      </c>
      <c r="F159" s="5">
        <v>-4.1835925935529254E-3</v>
      </c>
      <c r="G159" s="5">
        <v>-4.3802471849253133E-4</v>
      </c>
      <c r="H159" s="5">
        <v>-5.0698336280726064E-2</v>
      </c>
      <c r="I159" s="5">
        <v>-3.5082966379758789E-3</v>
      </c>
      <c r="J159" s="5">
        <v>-9.8129443922946313E-3</v>
      </c>
      <c r="K159" s="5">
        <v>-2.8794070439604963E-3</v>
      </c>
      <c r="L159" s="5">
        <v>-2.9070430511972185E-2</v>
      </c>
      <c r="M159" s="5">
        <v>-7.344693620907239E-3</v>
      </c>
      <c r="N159" s="5">
        <v>-0.43866976606230301</v>
      </c>
      <c r="O159" s="5">
        <v>-1.3169353621041205E-2</v>
      </c>
      <c r="P159" s="5">
        <v>-0.20140961244223349</v>
      </c>
      <c r="Q159" s="5">
        <v>-1.5387809878294662E-2</v>
      </c>
      <c r="R159" s="5">
        <v>-0.12951481563948875</v>
      </c>
      <c r="S159" s="5">
        <v>-5.6256020806044825E-2</v>
      </c>
      <c r="T159" s="5">
        <v>-0.16569312559467794</v>
      </c>
      <c r="U159" s="5">
        <v>2.2170474511365515E-2</v>
      </c>
      <c r="V159" s="5">
        <v>-5.0727700601628109E-2</v>
      </c>
      <c r="W159" s="5">
        <v>-4.8616398772024019E-2</v>
      </c>
      <c r="X159" s="5">
        <v>0.15873798037610554</v>
      </c>
      <c r="Y159" s="5">
        <v>3.7680766242083746E-2</v>
      </c>
      <c r="Z159" s="5">
        <v>0.23400564639303451</v>
      </c>
      <c r="AA159" s="5">
        <v>0.18877131501559652</v>
      </c>
      <c r="AB159" s="5">
        <v>0.1739897392652279</v>
      </c>
      <c r="AC159" s="5">
        <v>-0.15274965018441727</v>
      </c>
      <c r="AD159" s="5">
        <v>3.0277495257344027</v>
      </c>
      <c r="AE159" s="5">
        <v>0.14793009021109529</v>
      </c>
      <c r="AF159" s="5">
        <v>0.36728555549888631</v>
      </c>
      <c r="AG159" s="5">
        <v>8.3640404025493234E-2</v>
      </c>
      <c r="AH159" s="5">
        <v>0.52366946717218821</v>
      </c>
      <c r="AI159" s="5">
        <v>0.11803306144822656</v>
      </c>
      <c r="AJ159" s="5">
        <v>0.45476179656552052</v>
      </c>
      <c r="AK159" s="5">
        <v>1.8996874012065414</v>
      </c>
      <c r="AL159" s="5">
        <v>1.0593672628842323</v>
      </c>
      <c r="AM159" s="5">
        <v>6.5897460614183154E-2</v>
      </c>
      <c r="AN159" s="5">
        <v>0.57618394020541541</v>
      </c>
      <c r="AO159" s="5">
        <v>5.0437755755410263E-2</v>
      </c>
      <c r="AP159" s="5">
        <v>0.18223073347043445</v>
      </c>
      <c r="AQ159" s="5">
        <v>5.2971408179407965E-2</v>
      </c>
      <c r="AR159" s="5">
        <v>0.40156083488001687</v>
      </c>
      <c r="AS159" s="5"/>
      <c r="AT159" s="5"/>
      <c r="AU159" s="5"/>
      <c r="AV159" s="5"/>
      <c r="AW159" s="5"/>
      <c r="AX159" s="5"/>
      <c r="AY159" s="5"/>
      <c r="AZ159" s="5"/>
      <c r="BA159" s="5"/>
      <c r="BB159" s="5"/>
    </row>
    <row r="160" spans="1:54" x14ac:dyDescent="0.25">
      <c r="A160" s="5">
        <v>15450</v>
      </c>
      <c r="B160" s="5"/>
      <c r="C160" s="5">
        <v>4.2522354521603196</v>
      </c>
      <c r="D160" s="5">
        <v>-2.1903933960733132E-3</v>
      </c>
      <c r="E160" s="5">
        <v>-6.0147734034257769E-4</v>
      </c>
      <c r="F160" s="5">
        <v>-3.9475725155922754E-3</v>
      </c>
      <c r="G160" s="5">
        <v>-4.1415130925989539E-4</v>
      </c>
      <c r="H160" s="5">
        <v>-4.8032636956838792E-2</v>
      </c>
      <c r="I160" s="5">
        <v>-3.3306113803029209E-3</v>
      </c>
      <c r="J160" s="5">
        <v>-9.3350053267621004E-3</v>
      </c>
      <c r="K160" s="5">
        <v>-2.7447862810177776E-3</v>
      </c>
      <c r="L160" s="5">
        <v>-2.7768335747926604E-2</v>
      </c>
      <c r="M160" s="5">
        <v>-7.030200041383698E-3</v>
      </c>
      <c r="N160" s="5">
        <v>-0.42075571336819434</v>
      </c>
      <c r="O160" s="5">
        <v>-1.265778820911995E-2</v>
      </c>
      <c r="P160" s="5">
        <v>-0.19398910909684941</v>
      </c>
      <c r="Q160" s="5">
        <v>-1.485184867741487E-2</v>
      </c>
      <c r="R160" s="5">
        <v>-0.1252657898517843</v>
      </c>
      <c r="S160" s="5">
        <v>-5.4524809691614627E-2</v>
      </c>
      <c r="T160" s="5">
        <v>-0.16093280069523477</v>
      </c>
      <c r="U160" s="5">
        <v>2.1579075056606049E-2</v>
      </c>
      <c r="V160" s="5">
        <v>-4.9479308136697479E-2</v>
      </c>
      <c r="W160" s="5">
        <v>-4.7520904092680387E-2</v>
      </c>
      <c r="X160" s="5">
        <v>0.15549237904944924</v>
      </c>
      <c r="Y160" s="5">
        <v>3.6989395322722725E-2</v>
      </c>
      <c r="Z160" s="5">
        <v>0.23020566611927412</v>
      </c>
      <c r="AA160" s="5">
        <v>0.18610617152280889</v>
      </c>
      <c r="AB160" s="5">
        <v>0.17190419208279056</v>
      </c>
      <c r="AC160" s="5">
        <v>-0.15124606496013177</v>
      </c>
      <c r="AD160" s="5">
        <v>3.0044696855222814</v>
      </c>
      <c r="AE160" s="5">
        <v>0.14711313035599327</v>
      </c>
      <c r="AF160" s="5">
        <v>0.36605709345172388</v>
      </c>
      <c r="AG160" s="5">
        <v>8.3543797753902027E-2</v>
      </c>
      <c r="AH160" s="5">
        <v>0.52421751525448723</v>
      </c>
      <c r="AI160" s="5">
        <v>0.11841786285934855</v>
      </c>
      <c r="AJ160" s="5">
        <v>0.45725651580071441</v>
      </c>
      <c r="AK160" s="5">
        <v>1.9143598775552864</v>
      </c>
      <c r="AL160" s="5">
        <v>1.0699331678952586</v>
      </c>
      <c r="AM160" s="5">
        <v>6.6703805989319853E-2</v>
      </c>
      <c r="AN160" s="5">
        <v>0.58454521359230105</v>
      </c>
      <c r="AO160" s="5">
        <v>5.1285069762122736E-2</v>
      </c>
      <c r="AP160" s="5">
        <v>0.1857112829183139</v>
      </c>
      <c r="AQ160" s="5">
        <v>5.4105686422001378E-2</v>
      </c>
      <c r="AR160" s="5">
        <v>0.41109362710915442</v>
      </c>
      <c r="AS160" s="5"/>
      <c r="AT160" s="5"/>
      <c r="AU160" s="5"/>
      <c r="AV160" s="5"/>
      <c r="AW160" s="5"/>
      <c r="AX160" s="5"/>
      <c r="AY160" s="5"/>
      <c r="AZ160" s="5"/>
      <c r="BA160" s="5"/>
      <c r="BB160" s="5"/>
    </row>
    <row r="161" spans="1:54" x14ac:dyDescent="0.25">
      <c r="A161" s="5">
        <v>15440</v>
      </c>
      <c r="B161" s="5"/>
      <c r="C161" s="5">
        <v>4.2804554193999174</v>
      </c>
      <c r="D161" s="5">
        <v>-2.0575078706035563E-3</v>
      </c>
      <c r="E161" s="5">
        <v>-5.6612681587285009E-4</v>
      </c>
      <c r="F161" s="5">
        <v>-3.7230788152643841E-3</v>
      </c>
      <c r="G161" s="5">
        <v>-3.9139151829317589E-4</v>
      </c>
      <c r="H161" s="5">
        <v>-4.5485364038534218E-2</v>
      </c>
      <c r="I161" s="5">
        <v>-3.1604193499561715E-3</v>
      </c>
      <c r="J161" s="5">
        <v>-8.8761262983812796E-3</v>
      </c>
      <c r="K161" s="5">
        <v>-2.6152201462512625E-3</v>
      </c>
      <c r="L161" s="5">
        <v>-2.6512035061729923E-2</v>
      </c>
      <c r="M161" s="5">
        <v>-6.7260034647966373E-3</v>
      </c>
      <c r="N161" s="5">
        <v>-0.40338368360806964</v>
      </c>
      <c r="O161" s="5">
        <v>-1.2160397188089221E-2</v>
      </c>
      <c r="P161" s="5">
        <v>-0.18675475084644116</v>
      </c>
      <c r="Q161" s="5">
        <v>-1.4327880865850361E-2</v>
      </c>
      <c r="R161" s="5">
        <v>-0.12109991593894856</v>
      </c>
      <c r="S161" s="5">
        <v>-5.2822412064456439E-2</v>
      </c>
      <c r="T161" s="5">
        <v>-0.15623709748802594</v>
      </c>
      <c r="U161" s="5">
        <v>2.0993786247554012E-2</v>
      </c>
      <c r="V161" s="5">
        <v>-4.8239496247198907E-2</v>
      </c>
      <c r="W161" s="5">
        <v>-4.6428847751431995E-2</v>
      </c>
      <c r="X161" s="5">
        <v>0.15224367828537963</v>
      </c>
      <c r="Y161" s="5">
        <v>3.6294201129717298E-2</v>
      </c>
      <c r="Z161" s="5">
        <v>0.22636474454235095</v>
      </c>
      <c r="AA161" s="5">
        <v>0.18339574767596414</v>
      </c>
      <c r="AB161" s="5">
        <v>0.16976713432212809</v>
      </c>
      <c r="AC161" s="5">
        <v>-0.14969002927603259</v>
      </c>
      <c r="AD161" s="5">
        <v>2.9800342018140724</v>
      </c>
      <c r="AE161" s="5">
        <v>0.14623539582084749</v>
      </c>
      <c r="AF161" s="5">
        <v>0.36467045077542515</v>
      </c>
      <c r="AG161" s="5">
        <v>8.3410301509019624E-2</v>
      </c>
      <c r="AH161" s="5">
        <v>0.52453419689711045</v>
      </c>
      <c r="AI161" s="5">
        <v>0.11875157876452884</v>
      </c>
      <c r="AJ161" s="5">
        <v>0.4595630267912002</v>
      </c>
      <c r="AK161" s="5">
        <v>1.9283013205354895</v>
      </c>
      <c r="AL161" s="5">
        <v>1.0801330504914475</v>
      </c>
      <c r="AM161" s="5">
        <v>6.7490660849061107E-2</v>
      </c>
      <c r="AN161" s="5">
        <v>0.59277083843246048</v>
      </c>
      <c r="AO161" s="5">
        <v>5.2124096751064386E-2</v>
      </c>
      <c r="AP161" s="5">
        <v>0.18917684919717614</v>
      </c>
      <c r="AQ161" s="5">
        <v>5.5240547252069561E-2</v>
      </c>
      <c r="AR161" s="5">
        <v>0.4206728153699979</v>
      </c>
      <c r="AS161" s="5"/>
      <c r="AT161" s="5"/>
      <c r="AU161" s="5"/>
      <c r="AV161" s="5"/>
      <c r="AW161" s="5"/>
      <c r="AX161" s="5"/>
      <c r="AY161" s="5"/>
      <c r="AZ161" s="5"/>
      <c r="BA161" s="5"/>
      <c r="BB161" s="5"/>
    </row>
    <row r="162" spans="1:54" x14ac:dyDescent="0.25">
      <c r="A162" s="5">
        <v>15430</v>
      </c>
      <c r="B162" s="5"/>
      <c r="C162" s="5">
        <v>4.3064866426338533</v>
      </c>
      <c r="D162" s="5">
        <v>-1.9317491989259718E-3</v>
      </c>
      <c r="E162" s="5">
        <v>-5.3259685983987539E-4</v>
      </c>
      <c r="F162" s="5">
        <v>-3.5096623023572159E-3</v>
      </c>
      <c r="G162" s="5">
        <v>-3.6970501267006618E-4</v>
      </c>
      <c r="H162" s="5">
        <v>-4.3052566848694268E-2</v>
      </c>
      <c r="I162" s="5">
        <v>-2.9974929202709394E-3</v>
      </c>
      <c r="J162" s="5">
        <v>-8.4357879634851616E-3</v>
      </c>
      <c r="K162" s="5">
        <v>-2.4905876365141481E-3</v>
      </c>
      <c r="L162" s="5">
        <v>-2.5300593788284115E-2</v>
      </c>
      <c r="M162" s="5">
        <v>-6.4319329135309076E-3</v>
      </c>
      <c r="N162" s="5">
        <v>-0.38654693230582893</v>
      </c>
      <c r="O162" s="5">
        <v>-1.1677069841612013E-2</v>
      </c>
      <c r="P162" s="5">
        <v>-0.17970606583421037</v>
      </c>
      <c r="Q162" s="5">
        <v>-1.3815950338792021E-2</v>
      </c>
      <c r="R162" s="5">
        <v>-0.11701812830469141</v>
      </c>
      <c r="S162" s="5">
        <v>-5.1149434385012973E-2</v>
      </c>
      <c r="T162" s="5">
        <v>-0.15160826742461375</v>
      </c>
      <c r="U162" s="5">
        <v>2.0414955662179733E-2</v>
      </c>
      <c r="V162" s="5">
        <v>-4.7009131860515432E-2</v>
      </c>
      <c r="W162" s="5">
        <v>-4.5341098407595606E-2</v>
      </c>
      <c r="X162" s="5">
        <v>0.14899474410441205</v>
      </c>
      <c r="Y162" s="5">
        <v>3.5595850528502858E-2</v>
      </c>
      <c r="Z162" s="5">
        <v>0.22248682303941952</v>
      </c>
      <c r="AA162" s="5">
        <v>0.18064297696619575</v>
      </c>
      <c r="AB162" s="5">
        <v>0.16758097380723405</v>
      </c>
      <c r="AC162" s="5">
        <v>-0.14808334440677459</v>
      </c>
      <c r="AD162" s="5">
        <v>2.9544717001655449</v>
      </c>
      <c r="AE162" s="5">
        <v>0.14529790452192176</v>
      </c>
      <c r="AF162" s="5">
        <v>0.36312714442694027</v>
      </c>
      <c r="AG162" s="5">
        <v>8.3240020809005097E-2</v>
      </c>
      <c r="AH162" s="5">
        <v>0.52461864124894508</v>
      </c>
      <c r="AI162" s="5">
        <v>0.11903366861928047</v>
      </c>
      <c r="AJ162" s="5">
        <v>0.46167795414356627</v>
      </c>
      <c r="AK162" s="5">
        <v>1.9414924995575606</v>
      </c>
      <c r="AL162" s="5">
        <v>1.089953550659944</v>
      </c>
      <c r="AM162" s="5">
        <v>6.8257048954455113E-2</v>
      </c>
      <c r="AN162" s="5">
        <v>0.60085121688547094</v>
      </c>
      <c r="AO162" s="5">
        <v>5.2953925660265279E-2</v>
      </c>
      <c r="AP162" s="5">
        <v>0.1926239788449538</v>
      </c>
      <c r="AQ162" s="5">
        <v>5.6374971558023769E-2</v>
      </c>
      <c r="AR162" s="5">
        <v>0.43029083365810561</v>
      </c>
      <c r="AS162" s="5"/>
      <c r="AT162" s="5"/>
      <c r="AU162" s="5"/>
      <c r="AV162" s="5"/>
      <c r="AW162" s="5"/>
      <c r="AX162" s="5"/>
      <c r="AY162" s="5"/>
      <c r="AZ162" s="5"/>
      <c r="BA162" s="5"/>
      <c r="BB162" s="5"/>
    </row>
    <row r="163" spans="1:54" x14ac:dyDescent="0.25">
      <c r="A163" s="5">
        <v>15420</v>
      </c>
      <c r="B163" s="5"/>
      <c r="C163" s="5">
        <v>4.330326309347905</v>
      </c>
      <c r="D163" s="5">
        <v>-1.8127980733183059E-3</v>
      </c>
      <c r="E163" s="5">
        <v>-5.0081058396699799E-4</v>
      </c>
      <c r="F163" s="5">
        <v>-3.3068844755078986E-3</v>
      </c>
      <c r="G163" s="5">
        <v>-3.4905224100376721E-4</v>
      </c>
      <c r="H163" s="5">
        <v>-4.0730351675220849E-2</v>
      </c>
      <c r="I163" s="5">
        <v>-2.8416064484612278E-3</v>
      </c>
      <c r="J163" s="5">
        <v>-8.0134719825629783E-3</v>
      </c>
      <c r="K163" s="5">
        <v>-2.3707669617806918E-3</v>
      </c>
      <c r="L163" s="5">
        <v>-2.4133060731100664E-2</v>
      </c>
      <c r="M163" s="5">
        <v>-6.1478115999757093E-3</v>
      </c>
      <c r="N163" s="5">
        <v>-0.37023829934499841</v>
      </c>
      <c r="O163" s="5">
        <v>-1.1207681691678639E-2</v>
      </c>
      <c r="P163" s="5">
        <v>-0.17284236261325825</v>
      </c>
      <c r="Q163" s="5">
        <v>-1.3316084218753577E-2</v>
      </c>
      <c r="R163" s="5">
        <v>-0.11302122528177083</v>
      </c>
      <c r="S163" s="5">
        <v>-4.9506428073346972E-2</v>
      </c>
      <c r="T163" s="5">
        <v>-0.1470484162535709</v>
      </c>
      <c r="U163" s="5">
        <v>1.9842914043692754E-2</v>
      </c>
      <c r="V163" s="5">
        <v>-4.5789050254819143E-2</v>
      </c>
      <c r="W163" s="5">
        <v>-4.4258501462965741E-2</v>
      </c>
      <c r="X163" s="5">
        <v>0.14574839048836585</v>
      </c>
      <c r="Y163" s="5">
        <v>3.4895003716285386E-2</v>
      </c>
      <c r="Z163" s="5">
        <v>0.21857583591301882</v>
      </c>
      <c r="AA163" s="5">
        <v>0.17785081332540725</v>
      </c>
      <c r="AB163" s="5">
        <v>0.16534815922366267</v>
      </c>
      <c r="AC163" s="5">
        <v>-0.14642786449671155</v>
      </c>
      <c r="AD163" s="5">
        <v>2.9278121357644835</v>
      </c>
      <c r="AE163" s="5">
        <v>0.14430175003042806</v>
      </c>
      <c r="AF163" s="5">
        <v>0.36142889736940209</v>
      </c>
      <c r="AG163" s="5">
        <v>8.3033110182693826E-2</v>
      </c>
      <c r="AH163" s="5">
        <v>0.52447028412108965</v>
      </c>
      <c r="AI163" s="5">
        <v>0.11926365789109609</v>
      </c>
      <c r="AJ163" s="5">
        <v>0.46359815303303209</v>
      </c>
      <c r="AK163" s="5">
        <v>1.9539149999124326</v>
      </c>
      <c r="AL163" s="5">
        <v>1.0993816558266039</v>
      </c>
      <c r="AM163" s="5">
        <v>6.9002007537677518E-2</v>
      </c>
      <c r="AN163" s="5">
        <v>0.60877678655526457</v>
      </c>
      <c r="AO163" s="5">
        <v>5.3773640517327435E-2</v>
      </c>
      <c r="AP163" s="5">
        <v>0.19604916956133572</v>
      </c>
      <c r="AQ163" s="5">
        <v>5.7507916634217518E-2</v>
      </c>
      <c r="AR163" s="5">
        <v>0.43993986551306669</v>
      </c>
      <c r="AS163" s="5"/>
      <c r="AT163" s="5"/>
      <c r="AU163" s="5"/>
      <c r="AV163" s="5"/>
      <c r="AW163" s="5"/>
      <c r="AX163" s="5"/>
      <c r="AY163" s="5"/>
      <c r="AZ163" s="5"/>
      <c r="BA163" s="5"/>
      <c r="BB163" s="5"/>
    </row>
    <row r="164" spans="1:54" x14ac:dyDescent="0.25">
      <c r="A164" s="5">
        <v>15410</v>
      </c>
      <c r="B164" s="5"/>
      <c r="C164" s="5">
        <v>4.3519736353945451</v>
      </c>
      <c r="D164" s="5">
        <v>-1.7003455035642912E-3</v>
      </c>
      <c r="E164" s="5">
        <v>-4.7069330402202446E-4</v>
      </c>
      <c r="F164" s="5">
        <v>-3.1143176739000665E-3</v>
      </c>
      <c r="G164" s="5">
        <v>-3.2939445858810054E-4</v>
      </c>
      <c r="H164" s="5">
        <v>-3.8514885406234364E-2</v>
      </c>
      <c r="I164" s="5">
        <v>-2.6925365566898194E-3</v>
      </c>
      <c r="J164" s="5">
        <v>-7.6086618401502628E-3</v>
      </c>
      <c r="K164" s="5">
        <v>-2.2556357837270266E-3</v>
      </c>
      <c r="L164" s="5">
        <v>-2.300847045364687E-2</v>
      </c>
      <c r="M164" s="5">
        <v>-5.8734574565756075E-3</v>
      </c>
      <c r="N164" s="5">
        <v>-0.35445023685396049</v>
      </c>
      <c r="O164" s="5">
        <v>-1.0752095204847142E-2</v>
      </c>
      <c r="P164" s="5">
        <v>-0.16616273878620397</v>
      </c>
      <c r="Q164" s="5">
        <v>-1.2828293345843672E-2</v>
      </c>
      <c r="R164" s="5">
        <v>-0.10910987184578158</v>
      </c>
      <c r="S164" s="5">
        <v>-4.7893890102351719E-2</v>
      </c>
      <c r="T164" s="5">
        <v>-0.1425595041777811</v>
      </c>
      <c r="U164" s="5">
        <v>1.9277975132601446E-2</v>
      </c>
      <c r="V164" s="5">
        <v>-4.45800543070176E-2</v>
      </c>
      <c r="W164" s="5">
        <v>-4.3181878057760484E-2</v>
      </c>
      <c r="X164" s="5">
        <v>0.14250737541826322</v>
      </c>
      <c r="Y164" s="5">
        <v>3.4192313178255961E-2</v>
      </c>
      <c r="Z164" s="5">
        <v>0.21463570363389159</v>
      </c>
      <c r="AA164" s="5">
        <v>0.17502222574004128</v>
      </c>
      <c r="AB164" s="5">
        <v>0.16307117546233105</v>
      </c>
      <c r="AC164" s="5">
        <v>-0.14472549294119358</v>
      </c>
      <c r="AD164" s="5">
        <v>2.9000867344312797</v>
      </c>
      <c r="AE164" s="5">
        <v>0.14324809945011735</v>
      </c>
      <c r="AF164" s="5">
        <v>0.35957763544986709</v>
      </c>
      <c r="AG164" s="5">
        <v>8.2789772985766535E-2</v>
      </c>
      <c r="AH164" s="5">
        <v>0.52408887023426831</v>
      </c>
      <c r="AI164" s="5">
        <v>0.11944113932052439</v>
      </c>
      <c r="AJ164" s="5">
        <v>0.46532071679255427</v>
      </c>
      <c r="AK164" s="5">
        <v>1.9655512645857853</v>
      </c>
      <c r="AL164" s="5">
        <v>1.1084047287875174</v>
      </c>
      <c r="AM164" s="5">
        <v>6.9724589244679835E-2</v>
      </c>
      <c r="AN164" s="5">
        <v>0.61653803840927923</v>
      </c>
      <c r="AO164" s="5">
        <v>5.4582322003178016E-2</v>
      </c>
      <c r="AP164" s="5">
        <v>0.19944887549414508</v>
      </c>
      <c r="AQ164" s="5">
        <v>5.8638317504377147E-2</v>
      </c>
      <c r="AR164" s="5">
        <v>0.44961185159020489</v>
      </c>
      <c r="AS164" s="5"/>
      <c r="AT164" s="5"/>
      <c r="AU164" s="5"/>
      <c r="AV164" s="5"/>
      <c r="AW164" s="5"/>
      <c r="AX164" s="5"/>
      <c r="AY164" s="5"/>
      <c r="AZ164" s="5"/>
      <c r="BA164" s="5"/>
      <c r="BB164" s="5"/>
    </row>
    <row r="165" spans="1:54" x14ac:dyDescent="0.25">
      <c r="A165" s="5">
        <v>15400</v>
      </c>
      <c r="B165" s="5"/>
      <c r="C165" s="5">
        <v>4.3714298556898843</v>
      </c>
      <c r="D165" s="5">
        <v>-1.5940927281484906E-3</v>
      </c>
      <c r="E165" s="5">
        <v>-4.421725396382938E-4</v>
      </c>
      <c r="F165" s="5">
        <v>-2.9315451984866228E-3</v>
      </c>
      <c r="G165" s="5">
        <v>-3.1069374958508683E-4</v>
      </c>
      <c r="H165" s="5">
        <v>-3.6402398860667436E-2</v>
      </c>
      <c r="I165" s="5">
        <v>-2.5500623951565217E-3</v>
      </c>
      <c r="J165" s="5">
        <v>-7.220843623831831E-3</v>
      </c>
      <c r="K165" s="5">
        <v>-2.145071445141678E-3</v>
      </c>
      <c r="L165" s="5">
        <v>-2.1925845506026012E-2</v>
      </c>
      <c r="M165" s="5">
        <v>-5.6086836561759059E-3</v>
      </c>
      <c r="N165" s="5">
        <v>-0.33917483686991978</v>
      </c>
      <c r="O165" s="5">
        <v>-1.0310160501198689E-2</v>
      </c>
      <c r="P165" s="5">
        <v>-0.15966608980506455</v>
      </c>
      <c r="Q165" s="5">
        <v>-1.2352572787368231E-2</v>
      </c>
      <c r="R165" s="5">
        <v>-0.10528460253421423</v>
      </c>
      <c r="S165" s="5">
        <v>-4.6312263691328112E-2</v>
      </c>
      <c r="T165" s="5">
        <v>-0.13814334632000613</v>
      </c>
      <c r="U165" s="5">
        <v>1.8720435539216523E-2</v>
      </c>
      <c r="V165" s="5">
        <v>-4.3382913826360253E-2</v>
      </c>
      <c r="W165" s="5">
        <v>-4.2112024138000401E-2</v>
      </c>
      <c r="X165" s="5">
        <v>0.13927439710020664</v>
      </c>
      <c r="Y165" s="5">
        <v>3.3488422675905009E-2</v>
      </c>
      <c r="Z165" s="5">
        <v>0.21067032619890141</v>
      </c>
      <c r="AA165" s="5">
        <v>0.17216019288818887</v>
      </c>
      <c r="AB165" s="5">
        <v>0.16075253892262528</v>
      </c>
      <c r="AC165" s="5">
        <v>-0.14297817868189278</v>
      </c>
      <c r="AD165" s="5">
        <v>2.8713279310551276</v>
      </c>
      <c r="AE165" s="5">
        <v>0.14213819113627649</v>
      </c>
      <c r="AF165" s="5">
        <v>0.35757548382651155</v>
      </c>
      <c r="AG165" s="5">
        <v>8.2510261108013655E-2</v>
      </c>
      <c r="AH165" s="5">
        <v>0.52347445478921384</v>
      </c>
      <c r="AI165" s="5">
        <v>0.11956577404091491</v>
      </c>
      <c r="AJ165" s="5">
        <v>0.46684298403911184</v>
      </c>
      <c r="AK165" s="5">
        <v>1.9763846346285845</v>
      </c>
      <c r="AL165" s="5">
        <v>1.1170105351806054</v>
      </c>
      <c r="AM165" s="5">
        <v>7.0423864074244016E-2</v>
      </c>
      <c r="AN165" s="5">
        <v>0.62412553490561695</v>
      </c>
      <c r="AO165" s="5">
        <v>5.5379049055714134E-2</v>
      </c>
      <c r="AP165" s="5">
        <v>0.20281951274624771</v>
      </c>
      <c r="AQ165" s="5">
        <v>5.9765088329337288E-2</v>
      </c>
      <c r="AR165" s="5">
        <v>0.45929849799741634</v>
      </c>
      <c r="AS165" s="5"/>
      <c r="AT165" s="5"/>
      <c r="AU165" s="5"/>
      <c r="AV165" s="5"/>
      <c r="AW165" s="5"/>
      <c r="AX165" s="5"/>
      <c r="AY165" s="5"/>
      <c r="AZ165" s="5"/>
      <c r="BA165" s="5"/>
      <c r="BB165" s="5"/>
    </row>
    <row r="166" spans="1:54" x14ac:dyDescent="0.25">
      <c r="A166" s="5">
        <v>15390</v>
      </c>
      <c r="B166" s="5"/>
      <c r="C166" s="5">
        <v>4.3886982124570499</v>
      </c>
      <c r="D166" s="5">
        <v>-1.4937511094522485E-3</v>
      </c>
      <c r="E166" s="5">
        <v>-4.1517800959196903E-4</v>
      </c>
      <c r="F166" s="5">
        <v>-2.7581614040304001E-3</v>
      </c>
      <c r="G166" s="5">
        <v>-2.9291304634861847E-4</v>
      </c>
      <c r="H166" s="5">
        <v>-3.4389189820679615E-2</v>
      </c>
      <c r="I166" s="5">
        <v>-2.4139658873811596E-3</v>
      </c>
      <c r="J166" s="5">
        <v>-6.8495067622207206E-3</v>
      </c>
      <c r="K166" s="5">
        <v>-2.0389511899780487E-3</v>
      </c>
      <c r="L166" s="5">
        <v>-2.0884198583991501E-2</v>
      </c>
      <c r="M166" s="5">
        <v>-5.3532991217180035E-3</v>
      </c>
      <c r="N166" s="5">
        <v>-0.32440385871949623</v>
      </c>
      <c r="O166" s="5">
        <v>-9.8817160641090883E-3</v>
      </c>
      <c r="P166" s="5">
        <v>-0.15335111790372755</v>
      </c>
      <c r="Q166" s="5">
        <v>-1.1888902364868021E-2</v>
      </c>
      <c r="R166" s="5">
        <v>-0.10154582455744812</v>
      </c>
      <c r="S166" s="5">
        <v>-4.4761939095496514E-2</v>
      </c>
      <c r="T166" s="5">
        <v>-0.13380161348801686</v>
      </c>
      <c r="U166" s="5">
        <v>1.8170574656023532E-2</v>
      </c>
      <c r="V166" s="5">
        <v>-4.2198364973691831E-2</v>
      </c>
      <c r="W166" s="5">
        <v>-4.1049709595450221E-2</v>
      </c>
      <c r="X166" s="5">
        <v>0.13605209038604058</v>
      </c>
      <c r="Y166" s="5">
        <v>3.2783966269629206E-2</v>
      </c>
      <c r="Z166" s="5">
        <v>0.20668357662007533</v>
      </c>
      <c r="AA166" s="5">
        <v>0.16926769781388257</v>
      </c>
      <c r="AB166" s="5">
        <v>0.15839479278748164</v>
      </c>
      <c r="AC166" s="5">
        <v>-0.14118791242639633</v>
      </c>
      <c r="AD166" s="5">
        <v>2.841569305637047</v>
      </c>
      <c r="AE166" s="5">
        <v>0.14097333226234346</v>
      </c>
      <c r="AF166" s="5">
        <v>0.35542476295427361</v>
      </c>
      <c r="AG166" s="5">
        <v>8.2194874572112733E-2</v>
      </c>
      <c r="AH166" s="5">
        <v>0.52262740435204935</v>
      </c>
      <c r="AI166" s="5">
        <v>0.11963729255272718</v>
      </c>
      <c r="AJ166" s="5">
        <v>0.46816254531336499</v>
      </c>
      <c r="AK166" s="5">
        <v>1.9863993879573965</v>
      </c>
      <c r="AL166" s="5">
        <v>1.1251872704162891</v>
      </c>
      <c r="AM166" s="5">
        <v>7.109892130812967E-2</v>
      </c>
      <c r="AN166" s="5">
        <v>0.6315299282829332</v>
      </c>
      <c r="AO166" s="5">
        <v>5.6162900509818203E-2</v>
      </c>
      <c r="AP166" s="5">
        <v>0.20615746509317262</v>
      </c>
      <c r="AQ166" s="5">
        <v>6.088712389741853E-2</v>
      </c>
      <c r="AR166" s="5">
        <v>0.46899128539598556</v>
      </c>
      <c r="AS166" s="5"/>
      <c r="AT166" s="5"/>
      <c r="AU166" s="5"/>
      <c r="AV166" s="5"/>
      <c r="AW166" s="5"/>
      <c r="AX166" s="5"/>
      <c r="AY166" s="5"/>
      <c r="AZ166" s="5"/>
      <c r="BA166" s="5"/>
      <c r="BB166" s="5"/>
    </row>
    <row r="167" spans="1:54" x14ac:dyDescent="0.25">
      <c r="A167" s="5">
        <v>15380</v>
      </c>
      <c r="B167" s="5"/>
      <c r="C167" s="5">
        <v>4.4037839410345097</v>
      </c>
      <c r="D167" s="5">
        <v>-1.3990420141154866E-3</v>
      </c>
      <c r="E167" s="5">
        <v>-3.8964162279559215E-4</v>
      </c>
      <c r="F167" s="5">
        <v>-2.5937717632719998E-3</v>
      </c>
      <c r="G167" s="5">
        <v>-2.7601614598157657E-4</v>
      </c>
      <c r="H167" s="5">
        <v>-3.2471625772879903E-2</v>
      </c>
      <c r="I167" s="5">
        <v>-2.2840319579014098E-3</v>
      </c>
      <c r="J167" s="5">
        <v>-6.4941447219037819E-3</v>
      </c>
      <c r="K167" s="5">
        <v>-1.9371523738969977E-3</v>
      </c>
      <c r="L167" s="5">
        <v>-1.9882534617620413E-2</v>
      </c>
      <c r="M167" s="5">
        <v>-5.1071090244112129E-3</v>
      </c>
      <c r="N167" s="5">
        <v>-0.31012875605691886</v>
      </c>
      <c r="O167" s="5">
        <v>-9.4665894490017152E-3</v>
      </c>
      <c r="P167" s="5">
        <v>-0.1472163411358367</v>
      </c>
      <c r="Q167" s="5">
        <v>-1.1437247196703833E-2</v>
      </c>
      <c r="R167" s="5">
        <v>-9.7893821088135033E-2</v>
      </c>
      <c r="S167" s="5">
        <v>-4.3243254486826574E-2</v>
      </c>
      <c r="T167" s="5">
        <v>-0.12953583322985024</v>
      </c>
      <c r="U167" s="5">
        <v>1.762865460924477E-2</v>
      </c>
      <c r="V167" s="5">
        <v>-4.1027109766087796E-2</v>
      </c>
      <c r="W167" s="5">
        <v>-3.9995677481003855E-2</v>
      </c>
      <c r="X167" s="5">
        <v>0.13284302339491183</v>
      </c>
      <c r="Y167" s="5">
        <v>3.2079567377692617E-2</v>
      </c>
      <c r="Z167" s="5">
        <v>0.20267929456022218</v>
      </c>
      <c r="AA167" s="5">
        <v>0.16634772265219167</v>
      </c>
      <c r="AB167" s="5">
        <v>0.15600050228311332</v>
      </c>
      <c r="AC167" s="5">
        <v>-0.13935672280249675</v>
      </c>
      <c r="AD167" s="5">
        <v>2.8108455171179014</v>
      </c>
      <c r="AE167" s="5">
        <v>0.13975489624083753</v>
      </c>
      <c r="AF167" s="5">
        <v>0.35312798413932167</v>
      </c>
      <c r="AG167" s="5">
        <v>8.1843961024673312E-2</v>
      </c>
      <c r="AH167" s="5">
        <v>0.52154839704879064</v>
      </c>
      <c r="AI167" s="5">
        <v>0.11965549554871853</v>
      </c>
      <c r="AJ167" s="5">
        <v>0.4692772492101363</v>
      </c>
      <c r="AK167" s="5">
        <v>1.9955807764610818</v>
      </c>
      <c r="AL167" s="5">
        <v>1.1329235859867153</v>
      </c>
      <c r="AM167" s="5">
        <v>7.1748871426922503E-2</v>
      </c>
      <c r="AN167" s="5">
        <v>0.63874197896626128</v>
      </c>
      <c r="AO167" s="5">
        <v>5.6932956770028867E-2</v>
      </c>
      <c r="AP167" s="5">
        <v>0.2094590899006902</v>
      </c>
      <c r="AQ167" s="5">
        <v>6.2003301195475168E-2</v>
      </c>
      <c r="AR167" s="5">
        <v>0.4786814788617299</v>
      </c>
      <c r="AS167" s="5"/>
      <c r="AT167" s="5"/>
      <c r="AU167" s="5"/>
      <c r="AV167" s="5"/>
      <c r="AW167" s="5"/>
      <c r="AX167" s="5"/>
      <c r="AY167" s="5"/>
      <c r="AZ167" s="5"/>
      <c r="BA167" s="5"/>
      <c r="BB167" s="5"/>
    </row>
    <row r="168" spans="1:54" x14ac:dyDescent="0.25">
      <c r="A168" s="5">
        <v>15370</v>
      </c>
      <c r="B168" s="5"/>
      <c r="C168" s="5">
        <v>4.4166942532710882</v>
      </c>
      <c r="D168" s="5">
        <v>-1.3096966797063745E-3</v>
      </c>
      <c r="E168" s="5">
        <v>-3.654974652662885E-4</v>
      </c>
      <c r="F168" s="5">
        <v>-2.4379929045476407E-3</v>
      </c>
      <c r="G168" s="5">
        <v>-2.5996772422676531E-4</v>
      </c>
      <c r="H168" s="5">
        <v>-3.0646146365859765E-2</v>
      </c>
      <c r="I168" s="5">
        <v>-2.1600487426478563E-3</v>
      </c>
      <c r="J168" s="5">
        <v>-6.1542556634632296E-3</v>
      </c>
      <c r="K168" s="5">
        <v>-1.839552665181473E-3</v>
      </c>
      <c r="L168" s="5">
        <v>-1.8919852787281217E-2</v>
      </c>
      <c r="M168" s="5">
        <v>-4.8699152695717641E-3</v>
      </c>
      <c r="N168" s="5">
        <v>-0.29634070350393155</v>
      </c>
      <c r="O168" s="5">
        <v>-9.0645979893115777E-3</v>
      </c>
      <c r="P168" s="5">
        <v>-0.14126010249147586</v>
      </c>
      <c r="Q168" s="5">
        <v>-1.0997558254309262E-2</v>
      </c>
      <c r="R168" s="5">
        <v>-9.4328754715280697E-2</v>
      </c>
      <c r="S168" s="5">
        <v>-4.1756496921416142E-2</v>
      </c>
      <c r="T168" s="5">
        <v>-0.12534739116913171</v>
      </c>
      <c r="U168" s="5">
        <v>1.7094920248802142E-2</v>
      </c>
      <c r="V168" s="5">
        <v>-3.9869815666349007E-2</v>
      </c>
      <c r="W168" s="5">
        <v>-3.895064329215988E-2</v>
      </c>
      <c r="X168" s="5">
        <v>0.12964969434112916</v>
      </c>
      <c r="Y168" s="5">
        <v>3.1375837873460731E-2</v>
      </c>
      <c r="Z168" s="5">
        <v>0.19866128012994946</v>
      </c>
      <c r="AA168" s="5">
        <v>0.16340324341845652</v>
      </c>
      <c r="AB168" s="5">
        <v>0.15357224993600957</v>
      </c>
      <c r="AC168" s="5">
        <v>-0.1374866724577514</v>
      </c>
      <c r="AD168" s="5">
        <v>2.7791922351759255</v>
      </c>
      <c r="AE168" s="5">
        <v>0.13848432000573335</v>
      </c>
      <c r="AF168" s="5">
        <v>0.35068784467408454</v>
      </c>
      <c r="AG168" s="5">
        <v>8.1457915120645999E-2</v>
      </c>
      <c r="AH168" s="5">
        <v>0.52023842206521687</v>
      </c>
      <c r="AI168" s="5">
        <v>0.1196202545867648</v>
      </c>
      <c r="AJ168" s="5">
        <v>0.47018520797855012</v>
      </c>
      <c r="AK168" s="5">
        <v>2.0039150612943555</v>
      </c>
      <c r="AL168" s="5">
        <v>1.1402086150737765</v>
      </c>
      <c r="AM168" s="5">
        <v>7.2372848006157925E-2</v>
      </c>
      <c r="AN168" s="5">
        <v>0.64575257404079978</v>
      </c>
      <c r="AO168" s="5">
        <v>5.7688301511974384E-2</v>
      </c>
      <c r="AP168" s="5">
        <v>0.21272072423073302</v>
      </c>
      <c r="AQ168" s="5">
        <v>6.3112481058330144E-2</v>
      </c>
      <c r="AR168" s="5">
        <v>0.48836013850018994</v>
      </c>
      <c r="AS168" s="5"/>
      <c r="AT168" s="5"/>
      <c r="AU168" s="5"/>
      <c r="AV168" s="5"/>
      <c r="AW168" s="5"/>
      <c r="AX168" s="5"/>
      <c r="AY168" s="5"/>
      <c r="AZ168" s="5"/>
      <c r="BA168" s="5"/>
      <c r="BB168" s="5"/>
    </row>
    <row r="169" spans="1:54" x14ac:dyDescent="0.25">
      <c r="A169" s="5">
        <v>15360</v>
      </c>
      <c r="B169" s="5"/>
      <c r="C169" s="5">
        <v>4.4274383185324258</v>
      </c>
      <c r="D169" s="5">
        <v>-1.2254560688163001E-3</v>
      </c>
      <c r="E169" s="5">
        <v>-3.4268178332472708E-4</v>
      </c>
      <c r="F169" s="5">
        <v>-2.2904526241875611E-3</v>
      </c>
      <c r="G169" s="5">
        <v>-2.4473334679496348E-4</v>
      </c>
      <c r="H169" s="5">
        <v>-2.8909265592002419E-2</v>
      </c>
      <c r="I169" s="5">
        <v>-2.0418077822961832E-3</v>
      </c>
      <c r="J169" s="5">
        <v>-5.8293430568012138E-3</v>
      </c>
      <c r="K169" s="5">
        <v>-1.7460302359390881E-3</v>
      </c>
      <c r="L169" s="5">
        <v>-1.7995148464841817E-2</v>
      </c>
      <c r="M169" s="5">
        <v>-4.6415169693907379E-3</v>
      </c>
      <c r="N169" s="5">
        <v>-0.28303062283879282</v>
      </c>
      <c r="O169" s="5">
        <v>-8.6755494979610086E-3</v>
      </c>
      <c r="P169" s="5">
        <v>-0.13548057906666239</v>
      </c>
      <c r="Q169" s="5">
        <v>-1.056977293025E-2</v>
      </c>
      <c r="R169" s="5">
        <v>-9.0850671049228837E-2</v>
      </c>
      <c r="S169" s="5">
        <v>-4.030190338852413E-2</v>
      </c>
      <c r="T169" s="5">
        <v>-0.12123753260980805</v>
      </c>
      <c r="U169" s="5">
        <v>1.6569599175799754E-2</v>
      </c>
      <c r="V169" s="5">
        <v>-3.8727115256587868E-2</v>
      </c>
      <c r="W169" s="5">
        <v>-3.7915294334998448E-2</v>
      </c>
      <c r="X169" s="5">
        <v>0.12647452857301375</v>
      </c>
      <c r="Y169" s="5">
        <v>3.067337722268736E-2</v>
      </c>
      <c r="Z169" s="5">
        <v>0.19463328786022888</v>
      </c>
      <c r="AA169" s="5">
        <v>0.16043722487464929</v>
      </c>
      <c r="AB169" s="5">
        <v>0.15111263083974341</v>
      </c>
      <c r="AC169" s="5">
        <v>-0.13557985411500501</v>
      </c>
      <c r="AD169" s="5">
        <v>2.7466460701839264</v>
      </c>
      <c r="AE169" s="5">
        <v>0.13716310116384434</v>
      </c>
      <c r="AF169" s="5">
        <v>0.34810722256589766</v>
      </c>
      <c r="AG169" s="5">
        <v>8.1037177802525007E-2</v>
      </c>
      <c r="AH169" s="5">
        <v>0.51869877845051127</v>
      </c>
      <c r="AI169" s="5">
        <v>0.11953151260751957</v>
      </c>
      <c r="AJ169" s="5">
        <v>0.47088480257211041</v>
      </c>
      <c r="AK169" s="5">
        <v>2.0113895462429299</v>
      </c>
      <c r="AL169" s="5">
        <v>1.1470319973772332</v>
      </c>
      <c r="AM169" s="5">
        <v>7.2970009587257273E-2</v>
      </c>
      <c r="AN169" s="5">
        <v>0.65255274574449551</v>
      </c>
      <c r="AO169" s="5">
        <v>5.8428023408493721E-2</v>
      </c>
      <c r="AP169" s="5">
        <v>0.21593869112313024</v>
      </c>
      <c r="AQ169" s="5">
        <v>6.421350989400397E-2</v>
      </c>
      <c r="AR169" s="5">
        <v>0.4980181308070647</v>
      </c>
      <c r="AS169" s="5"/>
      <c r="AT169" s="5"/>
      <c r="AU169" s="5"/>
      <c r="AV169" s="5"/>
      <c r="AW169" s="5"/>
      <c r="AX169" s="5"/>
      <c r="AY169" s="5"/>
      <c r="AZ169" s="5"/>
      <c r="BA169" s="5"/>
      <c r="BB169" s="5"/>
    </row>
    <row r="170" spans="1:54" x14ac:dyDescent="0.25">
      <c r="A170" s="5">
        <v>15350</v>
      </c>
      <c r="B170" s="5"/>
      <c r="C170" s="5">
        <v>4.4360272423468103</v>
      </c>
      <c r="D170" s="5">
        <v>-1.1460707116709055E-3</v>
      </c>
      <c r="E170" s="5">
        <v>-3.2113296327774551E-4</v>
      </c>
      <c r="F170" s="5">
        <v>-2.1507898750284687E-3</v>
      </c>
      <c r="G170" s="5">
        <v>-2.3027947823538384E-4</v>
      </c>
      <c r="H170" s="5">
        <v>-2.7257573701951792E-2</v>
      </c>
      <c r="I170" s="5">
        <v>-1.9291041989327833E-3</v>
      </c>
      <c r="J170" s="5">
        <v>-5.5189162561022466E-3</v>
      </c>
      <c r="K170" s="5">
        <v>-1.6564639435407234E-3</v>
      </c>
      <c r="L170" s="5">
        <v>-1.710741507837537E-2</v>
      </c>
      <c r="M170" s="5">
        <v>-4.421710901957439E-3</v>
      </c>
      <c r="N170" s="5">
        <v>-0.27018920868501345</v>
      </c>
      <c r="O170" s="5">
        <v>-8.2992429627202872E-3</v>
      </c>
      <c r="P170" s="5">
        <v>-0.12987579126039561</v>
      </c>
      <c r="Q170" s="5">
        <v>-1.0153815616250271E-2</v>
      </c>
      <c r="R170" s="5">
        <v>-8.7459502463702612E-2</v>
      </c>
      <c r="S170" s="5">
        <v>-3.8879661936241663E-2</v>
      </c>
      <c r="T170" s="5">
        <v>-0.11720736439906113</v>
      </c>
      <c r="U170" s="5">
        <v>1.6052901806548194E-2</v>
      </c>
      <c r="V170" s="5">
        <v>-3.7599605994899338E-2</v>
      </c>
      <c r="W170" s="5">
        <v>-3.6890289160829544E-2</v>
      </c>
      <c r="X170" s="5">
        <v>0.12331987582669746</v>
      </c>
      <c r="Y170" s="5">
        <v>2.9972771662480739E-2</v>
      </c>
      <c r="Z170" s="5">
        <v>0.19059902086394803</v>
      </c>
      <c r="AA170" s="5">
        <v>0.15745261548551051</v>
      </c>
      <c r="AB170" s="5">
        <v>0.14862424794399401</v>
      </c>
      <c r="AC170" s="5">
        <v>-0.13363838659462488</v>
      </c>
      <c r="AD170" s="5">
        <v>2.7132445015213067</v>
      </c>
      <c r="AE170" s="5">
        <v>0.13579279502316052</v>
      </c>
      <c r="AF170" s="5">
        <v>0.34538917087359106</v>
      </c>
      <c r="AG170" s="5">
        <v>8.0582235476109848E-2</v>
      </c>
      <c r="AH170" s="5">
        <v>0.51693107322524057</v>
      </c>
      <c r="AI170" s="5">
        <v>0.11938928429458603</v>
      </c>
      <c r="AJ170" s="5">
        <v>0.47137468713055392</v>
      </c>
      <c r="AK170" s="5">
        <v>2.01799260904968</v>
      </c>
      <c r="AL170" s="5">
        <v>1.1533839030856217</v>
      </c>
      <c r="AM170" s="5">
        <v>7.353954151780652E-2</v>
      </c>
      <c r="AN170" s="5">
        <v>0.6591336899293132</v>
      </c>
      <c r="AO170" s="5">
        <v>5.9151217876207016E-2</v>
      </c>
      <c r="AP170" s="5">
        <v>0.21910930603979456</v>
      </c>
      <c r="AQ170" s="5">
        <v>6.530522148183239E-2</v>
      </c>
      <c r="AR170" s="5">
        <v>0.50764614076244885</v>
      </c>
      <c r="AS170" s="5"/>
      <c r="AT170" s="5"/>
      <c r="AU170" s="5"/>
      <c r="AV170" s="5"/>
      <c r="AW170" s="5"/>
      <c r="AX170" s="5"/>
      <c r="AY170" s="5"/>
      <c r="AZ170" s="5"/>
      <c r="BA170" s="5"/>
      <c r="BB170" s="5"/>
    </row>
    <row r="171" spans="1:54" x14ac:dyDescent="0.25">
      <c r="A171" s="5">
        <v>15340</v>
      </c>
      <c r="B171" s="5"/>
      <c r="C171" s="5">
        <v>4.4424740427213365</v>
      </c>
      <c r="D171" s="5">
        <v>-1.0713005383180996E-3</v>
      </c>
      <c r="E171" s="5">
        <v>-3.0079150783380052E-4</v>
      </c>
      <c r="F171" s="5">
        <v>-2.0186547323714993E-3</v>
      </c>
      <c r="G171" s="5">
        <v>-2.1657348845573399E-4</v>
      </c>
      <c r="H171" s="5">
        <v>-2.5687738860489435E-2</v>
      </c>
      <c r="I171" s="5">
        <v>-1.8217368564029466E-3</v>
      </c>
      <c r="J171" s="5">
        <v>-5.2224910348727073E-3</v>
      </c>
      <c r="K171" s="5">
        <v>-1.5707335022738926E-3</v>
      </c>
      <c r="L171" s="5">
        <v>-1.6255645898914164E-2</v>
      </c>
      <c r="M171" s="5">
        <v>-4.2102919559347998E-3</v>
      </c>
      <c r="N171" s="5">
        <v>-0.25780695365385958</v>
      </c>
      <c r="O171" s="5">
        <v>-7.9354692339025194E-3</v>
      </c>
      <c r="P171" s="5">
        <v>-0.12444361197473068</v>
      </c>
      <c r="Q171" s="5">
        <v>-9.7495982893763614E-3</v>
      </c>
      <c r="R171" s="5">
        <v>-8.4155071961055511E-2</v>
      </c>
      <c r="S171" s="5">
        <v>-3.7489912868693333E-2</v>
      </c>
      <c r="T171" s="5">
        <v>-0.11325785703672298</v>
      </c>
      <c r="U171" s="5">
        <v>1.5545021472064876E-2</v>
      </c>
      <c r="V171" s="5">
        <v>-3.6487850053878709E-2</v>
      </c>
      <c r="W171" s="5">
        <v>-3.5876257077462136E-2</v>
      </c>
      <c r="X171" s="5">
        <v>0.12018800769812257</v>
      </c>
      <c r="Y171" s="5">
        <v>2.9274593423426736E-2</v>
      </c>
      <c r="Z171" s="5">
        <v>0.18656212519913104</v>
      </c>
      <c r="AA171" s="5">
        <v>0.15445234247666464</v>
      </c>
      <c r="AB171" s="5">
        <v>0.14610970737801185</v>
      </c>
      <c r="AC171" s="5">
        <v>-0.13166441081424721</v>
      </c>
      <c r="AD171" s="5">
        <v>2.6790258044403266</v>
      </c>
      <c r="AE171" s="5">
        <v>0.13437501150646686</v>
      </c>
      <c r="AF171" s="5">
        <v>0.34253691166757216</v>
      </c>
      <c r="AG171" s="5">
        <v>8.0093619084915135E-2</v>
      </c>
      <c r="AH171" s="5">
        <v>0.51493721879643606</v>
      </c>
      <c r="AI171" s="5">
        <v>0.11919365627535369</v>
      </c>
      <c r="AJ171" s="5">
        <v>0.47165379287693365</v>
      </c>
      <c r="AK171" s="5">
        <v>2.0237137305965236</v>
      </c>
      <c r="AL171" s="5">
        <v>1.1592550559142902</v>
      </c>
      <c r="AM171" s="5">
        <v>7.4080657755722687E-2</v>
      </c>
      <c r="AN171" s="5">
        <v>0.66548678444025933</v>
      </c>
      <c r="AO171" s="5">
        <v>5.9856988838151583E-2</v>
      </c>
      <c r="AP171" s="5">
        <v>0.22222888345716924</v>
      </c>
      <c r="AQ171" s="5">
        <v>6.6386438840267847E-2</v>
      </c>
      <c r="AR171" s="5">
        <v>0.5172346846446586</v>
      </c>
      <c r="AS171" s="5"/>
      <c r="AT171" s="5"/>
      <c r="AU171" s="5"/>
      <c r="AV171" s="5"/>
      <c r="AW171" s="5"/>
      <c r="AX171" s="5"/>
      <c r="AY171" s="5"/>
      <c r="AZ171" s="5"/>
      <c r="BA171" s="5"/>
      <c r="BB171" s="5"/>
    </row>
    <row r="172" spans="1:54" x14ac:dyDescent="0.25">
      <c r="A172" s="5">
        <v>15330</v>
      </c>
      <c r="B172" s="5"/>
      <c r="C172" s="5">
        <v>4.446793624162499</v>
      </c>
      <c r="D172" s="5">
        <v>-1.0009147014237263E-3</v>
      </c>
      <c r="E172" s="5">
        <v>-2.8160000949602621E-4</v>
      </c>
      <c r="F172" s="5">
        <v>-1.8937083387120326E-3</v>
      </c>
      <c r="G172" s="5">
        <v>-2.0358365700033754E-4</v>
      </c>
      <c r="H172" s="5">
        <v>-2.4196508552890489E-2</v>
      </c>
      <c r="I172" s="5">
        <v>-1.7195085047408125E-3</v>
      </c>
      <c r="J172" s="5">
        <v>-4.9395900815934687E-3</v>
      </c>
      <c r="K172" s="5">
        <v>-1.4887196452199891E-3</v>
      </c>
      <c r="L172" s="5">
        <v>-1.5438835748094746E-2</v>
      </c>
      <c r="M172" s="5">
        <v>-4.0070535603484872E-3</v>
      </c>
      <c r="N172" s="5">
        <v>-0.2458741728979997</v>
      </c>
      <c r="O172" s="5">
        <v>-7.5840117029224831E-3</v>
      </c>
      <c r="P172" s="5">
        <v>-0.11918177579421607</v>
      </c>
      <c r="Q172" s="5">
        <v>-9.3570211045988332E-3</v>
      </c>
      <c r="R172" s="5">
        <v>-8.0937097146929815E-2</v>
      </c>
      <c r="S172" s="5">
        <v>-3.6132750009596669E-2</v>
      </c>
      <c r="T172" s="5">
        <v>-0.10938984701902374</v>
      </c>
      <c r="U172" s="5">
        <v>1.5046134551905515E-2</v>
      </c>
      <c r="V172" s="5">
        <v>-3.5392374239527416E-2</v>
      </c>
      <c r="W172" s="5">
        <v>-3.4873797734807407E-2</v>
      </c>
      <c r="X172" s="5">
        <v>0.11708111533575186</v>
      </c>
      <c r="Y172" s="5">
        <v>2.857939999619032E-2</v>
      </c>
      <c r="Z172" s="5">
        <v>0.1825261844457236</v>
      </c>
      <c r="AA172" s="5">
        <v>0.15143930700649072</v>
      </c>
      <c r="AB172" s="5">
        <v>0.14357161382054034</v>
      </c>
      <c r="AC172" s="5">
        <v>-0.12966008577681937</v>
      </c>
      <c r="AD172" s="5">
        <v>2.6440289756895514</v>
      </c>
      <c r="AE172" s="5">
        <v>0.13291141195888848</v>
      </c>
      <c r="AF172" s="5">
        <v>0.33955382963011621</v>
      </c>
      <c r="AG172" s="5">
        <v>7.9571903085643159E-2</v>
      </c>
      <c r="AH172" s="5">
        <v>0.51271942968471274</v>
      </c>
      <c r="AI172" s="5">
        <v>0.11894478716114229</v>
      </c>
      <c r="AJ172" s="5">
        <v>0.47172133141509481</v>
      </c>
      <c r="AK172" s="5">
        <v>2.0285435218422774</v>
      </c>
      <c r="AL172" s="5">
        <v>1.1646367551368786</v>
      </c>
      <c r="AM172" s="5">
        <v>7.4592602631879293E-2</v>
      </c>
      <c r="AN172" s="5">
        <v>0.67160360736059865</v>
      </c>
      <c r="AO172" s="5">
        <v>6.0544450497953803E-2</v>
      </c>
      <c r="AP172" s="5">
        <v>0.22529374359195176</v>
      </c>
      <c r="AQ172" s="5">
        <v>6.7455976160844491E-2</v>
      </c>
      <c r="AR172" s="5">
        <v>0.52677412354682362</v>
      </c>
      <c r="AS172" s="5"/>
      <c r="AT172" s="5"/>
      <c r="AU172" s="5"/>
      <c r="AV172" s="5"/>
      <c r="AW172" s="5"/>
      <c r="AX172" s="5"/>
      <c r="AY172" s="5"/>
      <c r="AZ172" s="5"/>
      <c r="BA172" s="5"/>
      <c r="BB172" s="5"/>
    </row>
    <row r="173" spans="1:54" x14ac:dyDescent="0.25">
      <c r="A173" s="5">
        <v>15320</v>
      </c>
      <c r="B173" s="5"/>
      <c r="C173" s="5">
        <v>4.4490027494384217</v>
      </c>
      <c r="D173" s="5">
        <v>-9.3469139067241182E-4</v>
      </c>
      <c r="E173" s="5">
        <v>-2.6350312117268365E-4</v>
      </c>
      <c r="F173" s="5">
        <v>-1.7756228285566947E-3</v>
      </c>
      <c r="G173" s="5">
        <v>-1.9127917519559486E-4</v>
      </c>
      <c r="H173" s="5">
        <v>-2.2780710751101878E-2</v>
      </c>
      <c r="I173" s="5">
        <v>-1.622225909107998E-3</v>
      </c>
      <c r="J173" s="5">
        <v>-4.6697434566128019E-3</v>
      </c>
      <c r="K173" s="5">
        <v>-1.4103042763925809E-3</v>
      </c>
      <c r="L173" s="5">
        <v>-1.4655982625825393E-2</v>
      </c>
      <c r="M173" s="5">
        <v>-3.8117880990177827E-3</v>
      </c>
      <c r="N173" s="5">
        <v>-0.23438102803708963</v>
      </c>
      <c r="O173" s="5">
        <v>-7.2446469703277049E-3</v>
      </c>
      <c r="P173" s="5">
        <v>-0.11408788812189059</v>
      </c>
      <c r="Q173" s="5">
        <v>-8.9759729919967769E-3</v>
      </c>
      <c r="R173" s="5">
        <v>-7.7805194300614125E-2</v>
      </c>
      <c r="S173" s="5">
        <v>-3.480822202694149E-2</v>
      </c>
      <c r="T173" s="5">
        <v>-0.10560403940416219</v>
      </c>
      <c r="U173" s="5">
        <v>1.4556400641102737E-2</v>
      </c>
      <c r="V173" s="5">
        <v>-3.4313669988874487E-2</v>
      </c>
      <c r="W173" s="5">
        <v>-3.3883480784315037E-2</v>
      </c>
      <c r="X173" s="5">
        <v>0.11400130735579261</v>
      </c>
      <c r="Y173" s="5">
        <v>2.7887733443760599E-2</v>
      </c>
      <c r="Z173" s="5">
        <v>0.17849471450701765</v>
      </c>
      <c r="AA173" s="5">
        <v>0.14841637946303254</v>
      </c>
      <c r="AB173" s="5">
        <v>0.14101256592794825</v>
      </c>
      <c r="AC173" s="5">
        <v>-0.12762758455768081</v>
      </c>
      <c r="AD173" s="5">
        <v>2.6082936581002767</v>
      </c>
      <c r="AE173" s="5">
        <v>0.1314037058583295</v>
      </c>
      <c r="AF173" s="5">
        <v>0.33644346531370328</v>
      </c>
      <c r="AG173" s="5">
        <v>7.901770432744161E-2</v>
      </c>
      <c r="AH173" s="5">
        <v>0.51028021857054406</v>
      </c>
      <c r="AI173" s="5">
        <v>0.11864290742579282</v>
      </c>
      <c r="AJ173" s="5">
        <v>0.47157679741447511</v>
      </c>
      <c r="AK173" s="5">
        <v>2.0324737484228717</v>
      </c>
      <c r="AL173" s="5">
        <v>1.1695208965388155</v>
      </c>
      <c r="AM173" s="5">
        <v>7.5074652565812972E-2</v>
      </c>
      <c r="AN173" s="5">
        <v>0.6774759550712387</v>
      </c>
      <c r="AO173" s="5">
        <v>6.1212729120882582E-2</v>
      </c>
      <c r="AP173" s="5">
        <v>0.22830021924435484</v>
      </c>
      <c r="AQ173" s="5">
        <v>6.8512640804500632E-2</v>
      </c>
      <c r="AR173" s="5">
        <v>0.53625467757669765</v>
      </c>
      <c r="AS173" s="5"/>
      <c r="AT173" s="5"/>
      <c r="AU173" s="5"/>
      <c r="AV173" s="5"/>
      <c r="AW173" s="5"/>
      <c r="AX173" s="5"/>
      <c r="AY173" s="5"/>
      <c r="AZ173" s="5"/>
      <c r="BA173" s="5"/>
      <c r="BB173" s="5"/>
    </row>
    <row r="174" spans="1:54" x14ac:dyDescent="0.25">
      <c r="A174" s="5">
        <v>15310</v>
      </c>
      <c r="B174" s="5"/>
      <c r="C174" s="5">
        <v>4.4491200091229537</v>
      </c>
      <c r="D174" s="5">
        <v>-8.7241763973724008E-4</v>
      </c>
      <c r="E174" s="5">
        <v>-2.4644752423931169E-4</v>
      </c>
      <c r="F174" s="5">
        <v>-1.6640812346294946E-3</v>
      </c>
      <c r="G174" s="5">
        <v>-1.7963014627259873E-4</v>
      </c>
      <c r="H174" s="5">
        <v>-2.1437254849316068E-2</v>
      </c>
      <c r="I174" s="5">
        <v>-1.5296999636920216E-3</v>
      </c>
      <c r="J174" s="5">
        <v>-4.4124890109924816E-3</v>
      </c>
      <c r="K174" s="5">
        <v>-1.3353706132014467E-3</v>
      </c>
      <c r="L174" s="5">
        <v>-1.3906089257376301E-2</v>
      </c>
      <c r="M174" s="5">
        <v>-3.624287309222359E-3</v>
      </c>
      <c r="N174" s="5">
        <v>-0.2233175504194882</v>
      </c>
      <c r="O174" s="5">
        <v>-6.9171455019954864E-3</v>
      </c>
      <c r="P174" s="5">
        <v>-0.10915943424997217</v>
      </c>
      <c r="Q174" s="5">
        <v>-8.6063322569080048E-3</v>
      </c>
      <c r="R174" s="5">
        <v>-7.4758882527524897E-2</v>
      </c>
      <c r="S174" s="5">
        <v>-3.3516333813530447E-2</v>
      </c>
      <c r="T174" s="5">
        <v>-0.10190101058681349</v>
      </c>
      <c r="U174" s="5">
        <v>1.4075962748917981E-2</v>
      </c>
      <c r="V174" s="5">
        <v>-3.3252193444443634E-2</v>
      </c>
      <c r="W174" s="5">
        <v>-3.2905845611526187E-2</v>
      </c>
      <c r="X174" s="5">
        <v>0.11095060798101797</v>
      </c>
      <c r="Y174" s="5">
        <v>2.7200119760343013E-2</v>
      </c>
      <c r="Z174" s="5">
        <v>0.17447115864594293</v>
      </c>
      <c r="AA174" s="5">
        <v>0.14538639489669783</v>
      </c>
      <c r="AB174" s="5">
        <v>0.13843515183203084</v>
      </c>
      <c r="AC174" s="5">
        <v>-0.12556909030135194</v>
      </c>
      <c r="AD174" s="5">
        <v>2.5718600643437384</v>
      </c>
      <c r="AE174" s="5">
        <v>0.12985364743802844</v>
      </c>
      <c r="AF174" s="5">
        <v>0.33320950807627148</v>
      </c>
      <c r="AG174" s="5">
        <v>7.8431680837978746E-2</v>
      </c>
      <c r="AH174" s="5">
        <v>0.50762239166897483</v>
      </c>
      <c r="AI174" s="5">
        <v>0.11828831912234952</v>
      </c>
      <c r="AJ174" s="5">
        <v>0.47121997067099775</v>
      </c>
      <c r="AK174" s="5">
        <v>2.0354973528267406</v>
      </c>
      <c r="AL174" s="5">
        <v>1.1738999922239601</v>
      </c>
      <c r="AM174" s="5">
        <v>7.5526117729210265E-2</v>
      </c>
      <c r="AN174" s="5">
        <v>0.68309586007196166</v>
      </c>
      <c r="AO174" s="5">
        <v>6.1860964817024487E-2</v>
      </c>
      <c r="AP174" s="5">
        <v>0.23124466274245173</v>
      </c>
      <c r="AQ174" s="5">
        <v>6.9555235356153891E-2</v>
      </c>
      <c r="AR174" s="5">
        <v>0.54566644071734882</v>
      </c>
      <c r="AS174" s="5"/>
      <c r="AT174" s="5"/>
      <c r="AU174" s="5"/>
      <c r="AV174" s="5"/>
      <c r="AW174" s="5"/>
      <c r="AX174" s="5"/>
      <c r="AY174" s="5"/>
      <c r="AZ174" s="5"/>
      <c r="BA174" s="5"/>
      <c r="BB174" s="5"/>
    </row>
    <row r="175" spans="1:54" x14ac:dyDescent="0.25">
      <c r="A175" s="5">
        <v>15300</v>
      </c>
      <c r="B175" s="5"/>
      <c r="C175" s="5">
        <v>4.4471657889650382</v>
      </c>
      <c r="D175" s="5">
        <v>-8.1388912674645549E-4</v>
      </c>
      <c r="E175" s="5">
        <v>-2.3038189428091848E-4</v>
      </c>
      <c r="F175" s="5">
        <v>-1.558777376751326E-3</v>
      </c>
      <c r="G175" s="5">
        <v>-1.686075835767819E-4</v>
      </c>
      <c r="H175" s="5">
        <v>-2.0163132378698437E-2</v>
      </c>
      <c r="I175" s="5">
        <v>-1.4417457910382452E-3</v>
      </c>
      <c r="J175" s="5">
        <v>-4.1673727680967424E-3</v>
      </c>
      <c r="K175" s="5">
        <v>-1.2638033193322147E-3</v>
      </c>
      <c r="L175" s="5">
        <v>-1.3188164559559429E-2</v>
      </c>
      <c r="M175" s="5">
        <v>-3.4443426642610034E-3</v>
      </c>
      <c r="N175" s="5">
        <v>-0.21267366368768456</v>
      </c>
      <c r="O175" s="5">
        <v>-6.6012722722727426E-3</v>
      </c>
      <c r="P175" s="5">
        <v>-0.10439378834434103</v>
      </c>
      <c r="Q175" s="5">
        <v>-8.2479671813785009E-3</v>
      </c>
      <c r="R175" s="5">
        <v>-7.1797587980419367E-2</v>
      </c>
      <c r="S175" s="5">
        <v>-3.2257047918100516E-2</v>
      </c>
      <c r="T175" s="5">
        <v>-9.828121126843252E-2</v>
      </c>
      <c r="U175" s="5">
        <v>1.3604947528051137E-2</v>
      </c>
      <c r="V175" s="5">
        <v>-3.2208365603499059E-2</v>
      </c>
      <c r="W175" s="5">
        <v>-3.1941401140813133E-2</v>
      </c>
      <c r="X175" s="5">
        <v>0.10793095540356579</v>
      </c>
      <c r="Y175" s="5">
        <v>2.6517068277746324E-2</v>
      </c>
      <c r="Z175" s="5">
        <v>0.17045888276557841</v>
      </c>
      <c r="AA175" s="5">
        <v>0.14235214859895667</v>
      </c>
      <c r="AB175" s="5">
        <v>0.13584194471860433</v>
      </c>
      <c r="AC175" s="5">
        <v>-0.12348679223856909</v>
      </c>
      <c r="AD175" s="5">
        <v>2.5347689000682876</v>
      </c>
      <c r="AE175" s="5">
        <v>0.12826303223070679</v>
      </c>
      <c r="AF175" s="5">
        <v>0.32985578871324389</v>
      </c>
      <c r="AG175" s="5">
        <v>7.7814530519656339E-2</v>
      </c>
      <c r="AH175" s="5">
        <v>0.5047490434441857</v>
      </c>
      <c r="AI175" s="5">
        <v>0.11788139543798574</v>
      </c>
      <c r="AJ175" s="5">
        <v>0.47065091753471472</v>
      </c>
      <c r="AK175" s="5">
        <v>2.0376084740650979</v>
      </c>
      <c r="AL175" s="5">
        <v>1.1777671892083501</v>
      </c>
      <c r="AM175" s="5">
        <v>7.5946343651959722E-2</v>
      </c>
      <c r="AN175" s="5">
        <v>0.68845560851213194</v>
      </c>
      <c r="AO175" s="5">
        <v>6.2488313321719537E-2</v>
      </c>
      <c r="AP175" s="5">
        <v>0.23412345297048556</v>
      </c>
      <c r="AQ175" s="5">
        <v>7.0582559733143549E-2</v>
      </c>
      <c r="AR175" s="5">
        <v>0.55499939632375894</v>
      </c>
      <c r="AS175" s="5"/>
      <c r="AT175" s="5"/>
      <c r="AU175" s="5"/>
      <c r="AV175" s="5"/>
      <c r="AW175" s="5"/>
      <c r="AX175" s="5"/>
      <c r="AY175" s="5"/>
      <c r="AZ175" s="5"/>
      <c r="BA175" s="5"/>
      <c r="BB175" s="5"/>
    </row>
    <row r="176" spans="1:54" x14ac:dyDescent="0.25">
      <c r="A176" s="5">
        <v>15290</v>
      </c>
      <c r="B176" s="5"/>
      <c r="C176" s="5">
        <v>4.4431622351297566</v>
      </c>
      <c r="D176" s="5">
        <v>-7.5890996913928889E-4</v>
      </c>
      <c r="E176" s="5">
        <v>-2.1525686473612715E-4</v>
      </c>
      <c r="F176" s="5">
        <v>-1.4594157346562943E-3</v>
      </c>
      <c r="G176" s="5">
        <v>-1.5818340697410226E-4</v>
      </c>
      <c r="H176" s="5">
        <v>-1.8955417511170063E-2</v>
      </c>
      <c r="I176" s="5">
        <v>-1.3581828273077669E-3</v>
      </c>
      <c r="J176" s="5">
        <v>-3.9339492687875668E-3</v>
      </c>
      <c r="K176" s="5">
        <v>-1.1954886281561503E-3</v>
      </c>
      <c r="L176" s="5">
        <v>-1.2501225025922305E-2</v>
      </c>
      <c r="M176" s="5">
        <v>-3.2717457396227202E-3</v>
      </c>
      <c r="N176" s="5">
        <v>-0.20243920561840295</v>
      </c>
      <c r="O176" s="5">
        <v>-6.2967873929210046E-3</v>
      </c>
      <c r="P176" s="5">
        <v>-9.978822232292954E-2</v>
      </c>
      <c r="Q176" s="5">
        <v>-7.9007366253159728E-3</v>
      </c>
      <c r="R176" s="5">
        <v>-6.8920648136164026E-2</v>
      </c>
      <c r="S176" s="5">
        <v>-3.1030286021748725E-2</v>
      </c>
      <c r="T176" s="5">
        <v>-9.4744969609982382E-2</v>
      </c>
      <c r="U176" s="5">
        <v>1.3143465532892366E-2</v>
      </c>
      <c r="V176" s="5">
        <v>-3.1182572539830328E-2</v>
      </c>
      <c r="W176" s="5">
        <v>-3.0990625711184199E-2</v>
      </c>
      <c r="X176" s="5">
        <v>0.1049442003714022</v>
      </c>
      <c r="Y176" s="5">
        <v>2.5839071119947727E-2</v>
      </c>
      <c r="Z176" s="5">
        <v>0.16646117094234478</v>
      </c>
      <c r="AA176" s="5">
        <v>0.13931639183666505</v>
      </c>
      <c r="AB176" s="5">
        <v>0.13323549849764235</v>
      </c>
      <c r="AC176" s="5">
        <v>-0.12138288173396239</v>
      </c>
      <c r="AD176" s="5">
        <v>2.4970612866262427</v>
      </c>
      <c r="AE176" s="5">
        <v>0.12663369354397519</v>
      </c>
      <c r="AF176" s="5">
        <v>0.32638627180708907</v>
      </c>
      <c r="AG176" s="5">
        <v>7.716698975956765E-2</v>
      </c>
      <c r="AH176" s="5">
        <v>0.50166355067743429</v>
      </c>
      <c r="AI176" s="5">
        <v>0.11742258008783713</v>
      </c>
      <c r="AJ176" s="5">
        <v>0.46986999169679666</v>
      </c>
      <c r="AK176" s="5">
        <v>2.0388024647639975</v>
      </c>
      <c r="AL176" s="5">
        <v>1.1811162867381235</v>
      </c>
      <c r="AM176" s="5">
        <v>7.6334712765668264E-2</v>
      </c>
      <c r="AN176" s="5">
        <v>0.69354775737854046</v>
      </c>
      <c r="AO176" s="5">
        <v>6.3093947768316561E-2</v>
      </c>
      <c r="AP176" s="5">
        <v>0.23693300246338572</v>
      </c>
      <c r="AQ176" s="5">
        <v>7.1593413342879608E-2</v>
      </c>
      <c r="AR176" s="5">
        <v>0.56424343322767656</v>
      </c>
      <c r="AS176" s="5"/>
      <c r="AT176" s="5"/>
      <c r="AU176" s="5"/>
      <c r="AV176" s="5"/>
      <c r="AW176" s="5"/>
      <c r="AX176" s="5"/>
      <c r="AY176" s="5"/>
      <c r="AZ176" s="5"/>
      <c r="BA176" s="5"/>
      <c r="BB176" s="5"/>
    </row>
    <row r="177" spans="1:54" x14ac:dyDescent="0.25">
      <c r="A177" s="5">
        <v>15280</v>
      </c>
      <c r="B177" s="5"/>
      <c r="C177" s="5">
        <v>4.4371332173604996</v>
      </c>
      <c r="D177" s="5">
        <v>-7.0729251376544142E-4</v>
      </c>
      <c r="E177" s="5">
        <v>-2.0102498865850774E-4</v>
      </c>
      <c r="F177" s="5">
        <v>-1.3657113059840481E-3</v>
      </c>
      <c r="G177" s="5">
        <v>-1.483304375627418E-4</v>
      </c>
      <c r="H177" s="5">
        <v>-1.7811267362250117E-2</v>
      </c>
      <c r="I177" s="5">
        <v>-1.2788348939707075E-3</v>
      </c>
      <c r="J177" s="5">
        <v>-3.7117818811547472E-3</v>
      </c>
      <c r="K177" s="5">
        <v>-1.1303144568073312E-3</v>
      </c>
      <c r="L177" s="5">
        <v>-1.1844296031121467E-2</v>
      </c>
      <c r="M177" s="5">
        <v>-3.106288562549337E-3</v>
      </c>
      <c r="N177" s="5">
        <v>-0.19260394921168023</v>
      </c>
      <c r="O177" s="5">
        <v>-6.0034467268157195E-3</v>
      </c>
      <c r="P177" s="5">
        <v>-9.533991460917382E-2</v>
      </c>
      <c r="Q177" s="5">
        <v>-7.5644906258085327E-3</v>
      </c>
      <c r="R177" s="5">
        <v>-6.6127316115143026E-2</v>
      </c>
      <c r="S177" s="5">
        <v>-2.9835930454415828E-2</v>
      </c>
      <c r="T177" s="5">
        <v>-9.1292494553517595E-2</v>
      </c>
      <c r="U177" s="5">
        <v>1.2691611505349188E-2</v>
      </c>
      <c r="V177" s="5">
        <v>-3.0175165695665317E-2</v>
      </c>
      <c r="W177" s="5">
        <v>-3.0053967021830497E-2</v>
      </c>
      <c r="X177" s="5">
        <v>0.10199210499745948</v>
      </c>
      <c r="Y177" s="5">
        <v>2.5166602706361209E-2</v>
      </c>
      <c r="Z177" s="5">
        <v>0.16248122121942735</v>
      </c>
      <c r="AA177" s="5">
        <v>0.13628182775101622</v>
      </c>
      <c r="AB177" s="5">
        <v>0.13061834357530927</v>
      </c>
      <c r="AC177" s="5">
        <v>-0.11925954837457522</v>
      </c>
      <c r="AD177" s="5">
        <v>2.4587786835999497</v>
      </c>
      <c r="AE177" s="5">
        <v>0.1249674988768468</v>
      </c>
      <c r="AF177" s="5">
        <v>0.32280504781600794</v>
      </c>
      <c r="AG177" s="5">
        <v>7.6489831957074789E-2</v>
      </c>
      <c r="AH177" s="5">
        <v>0.49836956590394221</v>
      </c>
      <c r="AI177" s="5">
        <v>0.11691238654891715</v>
      </c>
      <c r="AJ177" s="5">
        <v>0.46887783433045238</v>
      </c>
      <c r="AK177" s="5">
        <v>2.0390759056126444</v>
      </c>
      <c r="AL177" s="5">
        <v>1.1839417522720703</v>
      </c>
      <c r="AM177" s="5">
        <v>7.6690645879676736E-2</v>
      </c>
      <c r="AN177" s="5">
        <v>0.69836515128838905</v>
      </c>
      <c r="AO177" s="5">
        <v>6.3677060448250167E-2</v>
      </c>
      <c r="AP177" s="5">
        <v>0.23966976454919392</v>
      </c>
      <c r="AQ177" s="5">
        <v>7.2586597284775817E-2</v>
      </c>
      <c r="AR177" s="5">
        <v>0.57338836242033464</v>
      </c>
      <c r="AS177" s="5"/>
      <c r="AT177" s="5"/>
      <c r="AU177" s="5"/>
      <c r="AV177" s="5"/>
      <c r="AW177" s="5"/>
      <c r="AX177" s="5"/>
      <c r="AY177" s="5"/>
      <c r="AZ177" s="5"/>
      <c r="BA177" s="5"/>
      <c r="BB177" s="5"/>
    </row>
    <row r="178" spans="1:54" x14ac:dyDescent="0.25">
      <c r="A178" s="5">
        <v>15270</v>
      </c>
      <c r="B178" s="5"/>
      <c r="C178" s="5">
        <v>4.4291042901148172</v>
      </c>
      <c r="D178" s="5">
        <v>-6.588571230453442E-4</v>
      </c>
      <c r="E178" s="5">
        <v>-1.8764069880312841E-4</v>
      </c>
      <c r="F178" s="5">
        <v>-1.2773894506611448E-3</v>
      </c>
      <c r="G178" s="5">
        <v>-1.3902239079818777E-4</v>
      </c>
      <c r="H178" s="5">
        <v>-1.6727922103025303E-2</v>
      </c>
      <c r="I178" s="5">
        <v>-1.2035302564584311E-3</v>
      </c>
      <c r="J178" s="5">
        <v>-3.5004430757689239E-3</v>
      </c>
      <c r="K178" s="5">
        <v>-1.068170511085355E-3</v>
      </c>
      <c r="L178" s="5">
        <v>-1.1216413054873104E-2</v>
      </c>
      <c r="M178" s="5">
        <v>-2.9477639448296901E-3</v>
      </c>
      <c r="N178" s="5">
        <v>-0.1831576230065125</v>
      </c>
      <c r="O178" s="5">
        <v>-5.7210024854347213E-3</v>
      </c>
      <c r="P178" s="5">
        <v>-9.1045958742751107E-2</v>
      </c>
      <c r="Q178" s="5">
        <v>-7.2390709931271268E-3</v>
      </c>
      <c r="R178" s="5">
        <v>-6.3416765030684677E-2</v>
      </c>
      <c r="S178" s="5">
        <v>-2.8673825746213695E-2</v>
      </c>
      <c r="T178" s="5">
        <v>-8.7923879298964974E-2</v>
      </c>
      <c r="U178" s="5">
        <v>1.224946468673933E-2</v>
      </c>
      <c r="V178" s="5">
        <v>-2.9186462241147255E-2</v>
      </c>
      <c r="W178" s="5">
        <v>-2.9131842145913613E-2</v>
      </c>
      <c r="X178" s="5">
        <v>9.9076341789785236E-2</v>
      </c>
      <c r="Y178" s="5">
        <v>2.4500119304174665E-2</v>
      </c>
      <c r="Z178" s="5">
        <v>0.15852214166705564</v>
      </c>
      <c r="AA178" s="5">
        <v>0.13325110742949914</v>
      </c>
      <c r="AB178" s="5">
        <v>0.12799298273779144</v>
      </c>
      <c r="AC178" s="5">
        <v>-0.11711897610920237</v>
      </c>
      <c r="AD178" s="5">
        <v>2.4199628113356795</v>
      </c>
      <c r="AE178" s="5">
        <v>0.12326634628732255</v>
      </c>
      <c r="AF178" s="5">
        <v>0.3191163249240917</v>
      </c>
      <c r="AG178" s="5">
        <v>7.5783865973134426E-2</v>
      </c>
      <c r="AH178" s="5">
        <v>0.49487101023633057</v>
      </c>
      <c r="AI178" s="5">
        <v>0.11635139713579937</v>
      </c>
      <c r="AJ178" s="5">
        <v>0.46767537358236577</v>
      </c>
      <c r="AK178" s="5">
        <v>2.0384266171103005</v>
      </c>
      <c r="AL178" s="5">
        <v>1.1862387360728839</v>
      </c>
      <c r="AM178" s="5">
        <v>7.7013603584755799E-2</v>
      </c>
      <c r="AN178" s="5">
        <v>0.70290093883588212</v>
      </c>
      <c r="AO178" s="5">
        <v>6.4236864553389061E-2</v>
      </c>
      <c r="AP178" s="5">
        <v>0.24233024052055679</v>
      </c>
      <c r="AQ178" s="5">
        <v>7.3560916591291159E-2</v>
      </c>
      <c r="AR178" s="5">
        <v>0.58242393428010775</v>
      </c>
      <c r="AS178" s="5"/>
      <c r="AT178" s="5"/>
      <c r="AU178" s="5"/>
      <c r="AV178" s="5"/>
      <c r="AW178" s="5"/>
      <c r="AX178" s="5"/>
      <c r="AY178" s="5"/>
      <c r="AZ178" s="5"/>
      <c r="BA178" s="5"/>
      <c r="BB178" s="5"/>
    </row>
    <row r="179" spans="1:54" x14ac:dyDescent="0.25">
      <c r="A179" s="5">
        <v>15260</v>
      </c>
      <c r="B179" s="5"/>
      <c r="C179" s="5">
        <v>4.4191026517294301</v>
      </c>
      <c r="D179" s="5">
        <v>-6.1343195796976949E-4</v>
      </c>
      <c r="E179" s="5">
        <v>-1.7506026623904472E-4</v>
      </c>
      <c r="F179" s="5">
        <v>-1.1941857228544748E-3</v>
      </c>
      <c r="G179" s="5">
        <v>-1.3023386813836116E-4</v>
      </c>
      <c r="H179" s="5">
        <v>-1.5702704891341117E-2</v>
      </c>
      <c r="I179" s="5">
        <v>-1.1321016703098573E-3</v>
      </c>
      <c r="J179" s="5">
        <v>-3.2995146674991149E-3</v>
      </c>
      <c r="K179" s="5">
        <v>-1.0089483813619095E-3</v>
      </c>
      <c r="L179" s="5">
        <v>-1.061662282610369E-2</v>
      </c>
      <c r="M179" s="5">
        <v>-2.7959657987204514E-3</v>
      </c>
      <c r="N179" s="5">
        <v>-0.17408993060390604</v>
      </c>
      <c r="O179" s="5">
        <v>-5.449203809258567E-3</v>
      </c>
      <c r="P179" s="5">
        <v>-8.6903371830922685E-2</v>
      </c>
      <c r="Q179" s="5">
        <v>-6.9243119019952058E-3</v>
      </c>
      <c r="R179" s="5">
        <v>-6.07880923562132E-2</v>
      </c>
      <c r="S179" s="5">
        <v>-2.7543780208440914E-2</v>
      </c>
      <c r="T179" s="5">
        <v>-8.463910492233602E-2</v>
      </c>
      <c r="U179" s="5">
        <v>1.1817089154198965E-2</v>
      </c>
      <c r="V179" s="5">
        <v>-2.8216745498668667E-2</v>
      </c>
      <c r="W179" s="5">
        <v>-2.822463761091858E-2</v>
      </c>
      <c r="X179" s="5">
        <v>9.6198492900415294E-2</v>
      </c>
      <c r="Y179" s="5">
        <v>2.3840058629963676E-2</v>
      </c>
      <c r="Z179" s="5">
        <v>0.1545869467153328</v>
      </c>
      <c r="AA179" s="5">
        <v>0.13022682615859393</v>
      </c>
      <c r="AB179" s="5">
        <v>0.12536188715637428</v>
      </c>
      <c r="AC179" s="5">
        <v>-0.11496333944826212</v>
      </c>
      <c r="AD179" s="5">
        <v>2.3806555736922856</v>
      </c>
      <c r="AE179" s="5">
        <v>0.12153216072112757</v>
      </c>
      <c r="AF179" s="5">
        <v>0.31532442067596383</v>
      </c>
      <c r="AG179" s="5">
        <v>7.5049934505745972E-2</v>
      </c>
      <c r="AH179" s="5">
        <v>0.49117206559414078</v>
      </c>
      <c r="AI179" s="5">
        <v>0.11574026192025628</v>
      </c>
      <c r="AJ179" s="5">
        <v>0.46626382341329053</v>
      </c>
      <c r="AK179" s="5">
        <v>2.0368536685622436</v>
      </c>
      <c r="AL179" s="5">
        <v>1.1880030843550811</v>
      </c>
      <c r="AM179" s="5">
        <v>7.7303087579841903E-2</v>
      </c>
      <c r="AN179" s="5">
        <v>0.70714858844156925</v>
      </c>
      <c r="AO179" s="5">
        <v>6.4772595895578183E-2</v>
      </c>
      <c r="AP179" s="5">
        <v>0.24491098681600793</v>
      </c>
      <c r="AQ179" s="5">
        <v>7.4515182502668004E-2</v>
      </c>
      <c r="AR179" s="5">
        <v>0.5913398563096397</v>
      </c>
      <c r="AS179" s="5"/>
      <c r="AT179" s="5"/>
      <c r="AU179" s="5"/>
      <c r="AV179" s="5"/>
      <c r="AW179" s="5"/>
      <c r="AX179" s="5"/>
      <c r="AY179" s="5"/>
      <c r="AZ179" s="5"/>
      <c r="BA179" s="5"/>
      <c r="BB179" s="5"/>
    </row>
    <row r="180" spans="1:54" x14ac:dyDescent="0.25">
      <c r="A180" s="5">
        <v>15250</v>
      </c>
      <c r="B180" s="5"/>
      <c r="C180" s="5">
        <v>4.4071571016728717</v>
      </c>
      <c r="D180" s="5">
        <v>-5.7085275867887065E-4</v>
      </c>
      <c r="E180" s="5">
        <v>-1.6324175768079593E-4</v>
      </c>
      <c r="F180" s="5">
        <v>-1.1158456916485415E-3</v>
      </c>
      <c r="G180" s="5">
        <v>-1.2194034731385721E-4</v>
      </c>
      <c r="H180" s="5">
        <v>-1.4733021632299618E-2</v>
      </c>
      <c r="I180" s="5">
        <v>-1.0643864153563731E-3</v>
      </c>
      <c r="J180" s="5">
        <v>-3.1085880249832943E-3</v>
      </c>
      <c r="K180" s="5">
        <v>-9.5254162968738015E-4</v>
      </c>
      <c r="L180" s="5">
        <v>-1.0043984388129191E-2</v>
      </c>
      <c r="M180" s="5">
        <v>-2.6506894359453652E-3</v>
      </c>
      <c r="N180" s="5">
        <v>-0.16539056938133898</v>
      </c>
      <c r="O180" s="5">
        <v>-5.1877973302898615E-3</v>
      </c>
      <c r="P180" s="5">
        <v>-8.2909102824904324E-2</v>
      </c>
      <c r="Q180" s="5">
        <v>-6.6200404767714242E-3</v>
      </c>
      <c r="R180" s="5">
        <v>-5.8240324298194243E-2</v>
      </c>
      <c r="S180" s="5">
        <v>-2.6445567539210242E-2</v>
      </c>
      <c r="T180" s="5">
        <v>-8.1438044121603381E-2</v>
      </c>
      <c r="U180" s="5">
        <v>1.1394534180024035E-2</v>
      </c>
      <c r="V180" s="5">
        <v>-2.7266265429226201E-2</v>
      </c>
      <c r="W180" s="5">
        <v>-2.7332709543725558E-2</v>
      </c>
      <c r="X180" s="5">
        <v>9.3360049590037714E-2</v>
      </c>
      <c r="Y180" s="5">
        <v>2.3186839500632307E-2</v>
      </c>
      <c r="Z180" s="5">
        <v>0.15067855376437056</v>
      </c>
      <c r="AA180" s="5">
        <v>0.12721151986423559</v>
      </c>
      <c r="AB180" s="5">
        <v>0.12272749252270902</v>
      </c>
      <c r="AC180" s="5">
        <v>-0.11279479973363607</v>
      </c>
      <c r="AD180" s="5">
        <v>2.3408989812091958</v>
      </c>
      <c r="AE180" s="5">
        <v>0.11976689031171875</v>
      </c>
      <c r="AF180" s="5">
        <v>0.31143375341950741</v>
      </c>
      <c r="AG180" s="5">
        <v>7.4288912396115098E-2</v>
      </c>
      <c r="AH180" s="5">
        <v>0.48727716636086005</v>
      </c>
      <c r="AI180" s="5">
        <v>0.11507969749754507</v>
      </c>
      <c r="AJ180" s="5">
        <v>0.46464468178848939</v>
      </c>
      <c r="AK180" s="5">
        <v>2.0343573842836618</v>
      </c>
      <c r="AL180" s="5">
        <v>1.1892313509416539</v>
      </c>
      <c r="AM180" s="5">
        <v>7.7558641917359797E-2</v>
      </c>
      <c r="AN180" s="5">
        <v>0.71110190365446813</v>
      </c>
      <c r="AO180" s="5">
        <v>6.528351459829182E-2</v>
      </c>
      <c r="AP180" s="5">
        <v>0.24740862219135978</v>
      </c>
      <c r="AQ180" s="5">
        <v>7.5448214769731098E-2</v>
      </c>
      <c r="AR180" s="5">
        <v>0.60012581134439957</v>
      </c>
      <c r="AS180" s="5"/>
      <c r="AT180" s="5"/>
      <c r="AU180" s="5"/>
      <c r="AV180" s="5"/>
      <c r="AW180" s="5"/>
      <c r="AX180" s="5"/>
      <c r="AY180" s="5"/>
      <c r="AZ180" s="5"/>
      <c r="BA180" s="5"/>
      <c r="BB180" s="5"/>
    </row>
    <row r="181" spans="1:54" x14ac:dyDescent="0.25">
      <c r="A181" s="5">
        <v>15240</v>
      </c>
      <c r="B181" s="5"/>
      <c r="C181" s="5">
        <v>4.3932979959472211</v>
      </c>
      <c r="D181" s="5">
        <v>-5.3096262332213789E-4</v>
      </c>
      <c r="E181" s="5">
        <v>-1.5214499172416237E-4</v>
      </c>
      <c r="F181" s="5">
        <v>-1.0421247515645896E-3</v>
      </c>
      <c r="G181" s="5">
        <v>-1.1411817132646932E-4</v>
      </c>
      <c r="H181" s="5">
        <v>-1.3816360578106968E-2</v>
      </c>
      <c r="I181" s="5">
        <v>-1.0002263184966172E-3</v>
      </c>
      <c r="J181" s="5">
        <v>-2.9272642488825914E-3</v>
      </c>
      <c r="K181" s="5">
        <v>-8.9884586831067705E-4</v>
      </c>
      <c r="L181" s="5">
        <v>-9.4975700858879759E-3</v>
      </c>
      <c r="M181" s="5">
        <v>-2.5117318497762694E-3</v>
      </c>
      <c r="N181" s="5">
        <v>-0.1570492483857388</v>
      </c>
      <c r="O181" s="5">
        <v>-4.9365277159859298E-3</v>
      </c>
      <c r="P181" s="5">
        <v>-7.9060040606819343E-2</v>
      </c>
      <c r="Q181" s="5">
        <v>-6.3260773692601236E-3</v>
      </c>
      <c r="R181" s="5">
        <v>-5.5772420163331685E-2</v>
      </c>
      <c r="S181" s="5">
        <v>-2.5378928448689393E-2</v>
      </c>
      <c r="T181" s="5">
        <v>-7.8320465076500118E-2</v>
      </c>
      <c r="U181" s="5">
        <v>1.0981834612338702E-2</v>
      </c>
      <c r="V181" s="5">
        <v>-2.633523917784391E-2</v>
      </c>
      <c r="W181" s="5">
        <v>-2.6456383878408755E-2</v>
      </c>
      <c r="X181" s="5">
        <v>9.0562411904930876E-2</v>
      </c>
      <c r="Y181" s="5">
        <v>2.2540861533581844E-2</v>
      </c>
      <c r="Z181" s="5">
        <v>0.14679978007554351</v>
      </c>
      <c r="AA181" s="5">
        <v>0.12420766174642087</v>
      </c>
      <c r="AB181" s="5">
        <v>0.12009219532269337</v>
      </c>
      <c r="AC181" s="5">
        <v>-0.11061550148757442</v>
      </c>
      <c r="AD181" s="5">
        <v>2.3007350748951536</v>
      </c>
      <c r="AE181" s="5">
        <v>0.11797250266172585</v>
      </c>
      <c r="AF181" s="5">
        <v>0.30744883358077713</v>
      </c>
      <c r="AG181" s="5">
        <v>7.3501704870340592E-2</v>
      </c>
      <c r="AH181" s="5">
        <v>0.48319099049169767</v>
      </c>
      <c r="AI181" s="5">
        <v>0.11437048560252124</v>
      </c>
      <c r="AJ181" s="5">
        <v>0.4628197282207841</v>
      </c>
      <c r="AK181" s="5">
        <v>2.0309393469789505</v>
      </c>
      <c r="AL181" s="5">
        <v>1.1899208073858456</v>
      </c>
      <c r="AM181" s="5">
        <v>7.7779854162889697E-2</v>
      </c>
      <c r="AN181" s="5">
        <v>0.71475503785806904</v>
      </c>
      <c r="AO181" s="5">
        <v>6.5768906755318324E-2</v>
      </c>
      <c r="AP181" s="5">
        <v>0.24981983486120077</v>
      </c>
      <c r="AQ181" s="5">
        <v>7.6358843978904162E-2</v>
      </c>
      <c r="AR181" s="5">
        <v>0.60877147619230521</v>
      </c>
      <c r="AS181" s="5"/>
      <c r="AT181" s="5"/>
      <c r="AU181" s="5"/>
      <c r="AV181" s="5"/>
      <c r="AW181" s="5"/>
      <c r="AX181" s="5"/>
      <c r="AY181" s="5"/>
      <c r="AZ181" s="5"/>
      <c r="BA181" s="5"/>
      <c r="BB181" s="5"/>
    </row>
    <row r="182" spans="1:54" x14ac:dyDescent="0.25">
      <c r="A182" s="5">
        <v>15230</v>
      </c>
      <c r="B182" s="5"/>
      <c r="C182" s="5">
        <v>4.377557200703234</v>
      </c>
      <c r="D182" s="5">
        <v>-4.9361178586182432E-4</v>
      </c>
      <c r="E182" s="5">
        <v>-1.4173149416345617E-4</v>
      </c>
      <c r="F182" s="5">
        <v>-9.7278792400380361E-4</v>
      </c>
      <c r="G182" s="5">
        <v>-1.0674453627716376E-4</v>
      </c>
      <c r="H182" s="5">
        <v>-1.2950291777238989E-2</v>
      </c>
      <c r="I182" s="5">
        <v>-9.3946776561749153E-4</v>
      </c>
      <c r="J182" s="5">
        <v>-2.7551543200834846E-3</v>
      </c>
      <c r="K182" s="5">
        <v>-8.4775882984023212E-4</v>
      </c>
      <c r="L182" s="5">
        <v>-8.9764664764405803E-3</v>
      </c>
      <c r="M182" s="5">
        <v>-2.3788919802497045E-3</v>
      </c>
      <c r="N182" s="5">
        <v>-0.14905570539509647</v>
      </c>
      <c r="O182" s="5">
        <v>-4.6951381939829354E-3</v>
      </c>
      <c r="P182" s="5">
        <v>-7.5353021873907466E-2</v>
      </c>
      <c r="Q182" s="5">
        <v>-6.0422373279331969E-3</v>
      </c>
      <c r="R182" s="5">
        <v>-5.3383276708890301E-2</v>
      </c>
      <c r="S182" s="5">
        <v>-2.4343572299070484E-2</v>
      </c>
      <c r="T182" s="5">
        <v>-7.5286035408550972E-2</v>
      </c>
      <c r="U182" s="5">
        <v>1.0579011275463419E-2</v>
      </c>
      <c r="V182" s="5">
        <v>-2.542385167500863E-2</v>
      </c>
      <c r="W182" s="5">
        <v>-2.5595956624617295E-2</v>
      </c>
      <c r="X182" s="5">
        <v>8.7806888562076274E-2</v>
      </c>
      <c r="Y182" s="5">
        <v>2.1902504895854873E-2</v>
      </c>
      <c r="Z182" s="5">
        <v>0.14295333994674222</v>
      </c>
      <c r="AA182" s="5">
        <v>0.12121765911360034</v>
      </c>
      <c r="AB182" s="5">
        <v>0.11745834925684531</v>
      </c>
      <c r="AC182" s="5">
        <v>-0.10842756884942854</v>
      </c>
      <c r="AD182" s="5">
        <v>2.2602058508353888</v>
      </c>
      <c r="AE182" s="5">
        <v>0.11615098111595898</v>
      </c>
      <c r="AF182" s="5">
        <v>0.3033742547956052</v>
      </c>
      <c r="AG182" s="5">
        <v>7.2689245721615697E-2</v>
      </c>
      <c r="AH182" s="5">
        <v>0.47891845009706185</v>
      </c>
      <c r="AI182" s="5">
        <v>0.1136134715792437</v>
      </c>
      <c r="AJ182" s="5">
        <v>0.4607910206710385</v>
      </c>
      <c r="AK182" s="5">
        <v>2.0266023982726979</v>
      </c>
      <c r="AL182" s="5">
        <v>1.1900694515189789</v>
      </c>
      <c r="AM182" s="5">
        <v>7.796635646516667E-2</v>
      </c>
      <c r="AN182" s="5">
        <v>0.7181025083325846</v>
      </c>
      <c r="AO182" s="5">
        <v>6.6228086051424995E-2</v>
      </c>
      <c r="AP182" s="5">
        <v>0.25214138959023158</v>
      </c>
      <c r="AQ182" s="5">
        <v>7.7245913893412205E-2</v>
      </c>
      <c r="AR182" s="5">
        <v>0.61726654066173781</v>
      </c>
      <c r="AS182" s="5"/>
      <c r="AT182" s="5"/>
      <c r="AU182" s="5"/>
      <c r="AV182" s="5"/>
      <c r="AW182" s="5"/>
      <c r="AX182" s="5"/>
      <c r="AY182" s="5"/>
      <c r="AZ182" s="5"/>
      <c r="BA182" s="5"/>
      <c r="BB182" s="5"/>
    </row>
    <row r="183" spans="1:54" x14ac:dyDescent="0.25">
      <c r="A183" s="5">
        <v>15220</v>
      </c>
      <c r="B183" s="5"/>
      <c r="C183" s="5">
        <v>4.3599680441360311</v>
      </c>
      <c r="D183" s="5">
        <v>-4.5865739344415162E-4</v>
      </c>
      <c r="E183" s="5">
        <v>-1.3196445255953546E-4</v>
      </c>
      <c r="F183" s="5">
        <v>-9.0760965066016862E-4</v>
      </c>
      <c r="G183" s="5">
        <v>-9.9797478122265731E-5</v>
      </c>
      <c r="H183" s="5">
        <v>-1.2132466382789898E-2</v>
      </c>
      <c r="I183" s="5">
        <v>-8.8196170322001868E-4</v>
      </c>
      <c r="J183" s="5">
        <v>-2.5918792190436917E-3</v>
      </c>
      <c r="K183" s="5">
        <v>-7.9918042928817069E-4</v>
      </c>
      <c r="L183" s="5">
        <v>-8.4797751641178514E-3</v>
      </c>
      <c r="M183" s="5">
        <v>-2.2519709626219789E-3</v>
      </c>
      <c r="N183" s="5">
        <v>-0.14139972314175064</v>
      </c>
      <c r="O183" s="5">
        <v>-4.46337105707311E-3</v>
      </c>
      <c r="P183" s="5">
        <v>-7.178483880780491E-2</v>
      </c>
      <c r="Q183" s="5">
        <v>-5.7683297574183737E-3</v>
      </c>
      <c r="R183" s="5">
        <v>-5.1071732465462351E-2</v>
      </c>
      <c r="S183" s="5">
        <v>-2.3339178754493081E-2</v>
      </c>
      <c r="T183" s="5">
        <v>-7.2334326227796633E-2</v>
      </c>
      <c r="U183" s="5">
        <v>1.0186071388342027E-2</v>
      </c>
      <c r="V183" s="5">
        <v>-2.4532256290974754E-2</v>
      </c>
      <c r="W183" s="5">
        <v>-2.4751694194266028E-2</v>
      </c>
      <c r="X183" s="5">
        <v>8.5094697037800177E-2</v>
      </c>
      <c r="Y183" s="5">
        <v>2.1272130101858123E-2</v>
      </c>
      <c r="Z183" s="5">
        <v>0.13914184217356934</v>
      </c>
      <c r="AA183" s="5">
        <v>0.11824385042180537</v>
      </c>
      <c r="AB183" s="5">
        <v>0.11482826181448121</v>
      </c>
      <c r="AC183" s="5">
        <v>-0.10623310210858672</v>
      </c>
      <c r="AD183" s="5">
        <v>2.2193531858103568</v>
      </c>
      <c r="AE183" s="5">
        <v>0.11430432103607402</v>
      </c>
      <c r="AF183" s="5">
        <v>0.29921468492273323</v>
      </c>
      <c r="AG183" s="5">
        <v>7.1852495438115366E-2</v>
      </c>
      <c r="AH183" s="5">
        <v>0.47446468152834542</v>
      </c>
      <c r="AI183" s="5">
        <v>0.11280956270820482</v>
      </c>
      <c r="AJ183" s="5">
        <v>0.45856089181296894</v>
      </c>
      <c r="AK183" s="5">
        <v>2.021350636377556</v>
      </c>
      <c r="AL183" s="5">
        <v>1.189676014389965</v>
      </c>
      <c r="AM183" s="5">
        <v>7.8117826532642806E-2</v>
      </c>
      <c r="AN183" s="5">
        <v>0.72113920962729283</v>
      </c>
      <c r="AO183" s="5">
        <v>6.666039534000201E-2</v>
      </c>
      <c r="AP183" s="5">
        <v>0.25437013471398756</v>
      </c>
      <c r="AQ183" s="5">
        <v>7.8108283804463136E-2</v>
      </c>
      <c r="AR183" s="5">
        <v>0.62560072693299007</v>
      </c>
      <c r="AS183" s="5"/>
      <c r="AT183" s="5"/>
      <c r="AU183" s="5"/>
      <c r="AV183" s="5"/>
      <c r="AW183" s="5"/>
      <c r="AX183" s="5"/>
      <c r="AY183" s="5"/>
      <c r="AZ183" s="5"/>
      <c r="BA183" s="5"/>
      <c r="BB183" s="5"/>
    </row>
    <row r="184" spans="1:54" x14ac:dyDescent="0.25">
      <c r="A184" s="5">
        <v>15210</v>
      </c>
      <c r="B184" s="5"/>
      <c r="C184" s="5">
        <v>4.3405652667313284</v>
      </c>
      <c r="D184" s="5">
        <v>-4.2596328392425299E-4</v>
      </c>
      <c r="E184" s="5">
        <v>-1.2280867021951391E-4</v>
      </c>
      <c r="F184" s="5">
        <v>-8.4637357990959461E-4</v>
      </c>
      <c r="G184" s="5">
        <v>-9.3255858454164878E-5</v>
      </c>
      <c r="H184" s="5">
        <v>-1.1360615829737216E-2</v>
      </c>
      <c r="I184" s="5">
        <v>-8.2756363030937958E-4</v>
      </c>
      <c r="J184" s="5">
        <v>-2.4370700175002581E-3</v>
      </c>
      <c r="K184" s="5">
        <v>-7.5301281825151153E-4</v>
      </c>
      <c r="L184" s="5">
        <v>-8.0066135618586751E-3</v>
      </c>
      <c r="M184" s="5">
        <v>-2.1307723592093922E-3</v>
      </c>
      <c r="N184" s="5">
        <v>-0.13407114469320991</v>
      </c>
      <c r="O184" s="5">
        <v>-4.2409681479783842E-3</v>
      </c>
      <c r="P184" s="5">
        <v>-6.8352246517837528E-2</v>
      </c>
      <c r="Q184" s="5">
        <v>-5.5041592671806082E-3</v>
      </c>
      <c r="R184" s="5">
        <v>-4.8836572021955633E-2</v>
      </c>
      <c r="S184" s="5">
        <v>-2.2365399436276218E-2</v>
      </c>
      <c r="T184" s="5">
        <v>-6.9464816252796838E-2</v>
      </c>
      <c r="U184" s="5">
        <v>9.8030089993822195E-3</v>
      </c>
      <c r="V184" s="5">
        <v>-2.36605755397136E-2</v>
      </c>
      <c r="W184" s="5">
        <v>-2.3923833784141604E-2</v>
      </c>
      <c r="X184" s="5">
        <v>8.2426963854779073E-2</v>
      </c>
      <c r="Y184" s="5">
        <v>2.0650077859125128E-2</v>
      </c>
      <c r="Z184" s="5">
        <v>0.13536778779750319</v>
      </c>
      <c r="AA184" s="5">
        <v>0.11528850252274006</v>
      </c>
      <c r="AB184" s="5">
        <v>0.11220419100842685</v>
      </c>
      <c r="AC184" s="5">
        <v>-0.10403417434158517</v>
      </c>
      <c r="AD184" s="5">
        <v>2.1782187641141117</v>
      </c>
      <c r="AE184" s="5">
        <v>0.11243452608690538</v>
      </c>
      <c r="AF184" s="5">
        <v>0.29497485696353087</v>
      </c>
      <c r="AG184" s="5">
        <v>7.0992439281885394E-2</v>
      </c>
      <c r="AH184" s="5">
        <v>0.46983503499414347</v>
      </c>
      <c r="AI184" s="5">
        <v>0.11195972639577219</v>
      </c>
      <c r="AJ184" s="5">
        <v>0.4561319446712101</v>
      </c>
      <c r="AK184" s="5">
        <v>2.0151894108932873</v>
      </c>
      <c r="AL184" s="5">
        <v>1.1887399655670172</v>
      </c>
      <c r="AM184" s="5">
        <v>7.8233988513107075E-2</v>
      </c>
      <c r="AN184" s="5">
        <v>0.72386042619843627</v>
      </c>
      <c r="AO184" s="5">
        <v>6.7065208172746096E-2</v>
      </c>
      <c r="AP184" s="5">
        <v>0.25650300906836282</v>
      </c>
      <c r="AQ184" s="5">
        <v>7.8944830886056805E-2</v>
      </c>
      <c r="AR184" s="5">
        <v>0.63376380922617781</v>
      </c>
      <c r="AS184" s="5"/>
      <c r="AT184" s="5"/>
      <c r="AU184" s="5"/>
      <c r="AV184" s="5"/>
      <c r="AW184" s="5"/>
      <c r="AX184" s="5"/>
      <c r="AY184" s="5"/>
      <c r="AZ184" s="5"/>
      <c r="BA184" s="5"/>
      <c r="BB184" s="5"/>
    </row>
    <row r="185" spans="1:54" x14ac:dyDescent="0.25">
      <c r="A185" s="5">
        <v>15200</v>
      </c>
      <c r="B185" s="5"/>
      <c r="C185" s="5">
        <v>4.3193849699349309</v>
      </c>
      <c r="D185" s="5">
        <v>-3.9539976409305266E-4</v>
      </c>
      <c r="E185" s="5">
        <v>-1.1423051974098622E-4</v>
      </c>
      <c r="F185" s="5">
        <v>-7.888723471426082E-4</v>
      </c>
      <c r="G185" s="5">
        <v>-8.7099349400128609E-5</v>
      </c>
      <c r="H185" s="5">
        <v>-1.063255089069914E-2</v>
      </c>
      <c r="I185" s="5">
        <v>-7.7613358110718606E-4</v>
      </c>
      <c r="J185" s="5">
        <v>-2.2903679437777952E-3</v>
      </c>
      <c r="K185" s="5">
        <v>-7.0916043149530186E-4</v>
      </c>
      <c r="L185" s="5">
        <v>-7.5561155804270445E-3</v>
      </c>
      <c r="M185" s="5">
        <v>-2.0151023748051361E-3</v>
      </c>
      <c r="N185" s="5">
        <v>-0.1270598879890685</v>
      </c>
      <c r="O185" s="5">
        <v>-4.0276713235445618E-3</v>
      </c>
      <c r="P185" s="5">
        <v>-6.5051970248395471E-2</v>
      </c>
      <c r="Q185" s="5">
        <v>-5.2495262083982249E-3</v>
      </c>
      <c r="R185" s="5">
        <v>-4.6676530263066444E-2</v>
      </c>
      <c r="S185" s="5">
        <v>-2.1421859578960561E-2</v>
      </c>
      <c r="T185" s="5">
        <v>-6.667689599073752E-2</v>
      </c>
      <c r="U185" s="5">
        <v>9.429805436060406E-3</v>
      </c>
      <c r="V185" s="5">
        <v>-2.2808901829225518E-2</v>
      </c>
      <c r="W185" s="5">
        <v>-2.3112583811913508E-2</v>
      </c>
      <c r="X185" s="5">
        <v>7.980472506175107E-2</v>
      </c>
      <c r="Y185" s="5">
        <v>2.0036668961443495E-2</v>
      </c>
      <c r="Z185" s="5">
        <v>0.13163356814114335</v>
      </c>
      <c r="AA185" s="5">
        <v>0.11235380812433357</v>
      </c>
      <c r="AB185" s="5">
        <v>0.109588342276387</v>
      </c>
      <c r="AC185" s="5">
        <v>-0.10183282816094688</v>
      </c>
      <c r="AD185" s="5">
        <v>2.1368440057545834</v>
      </c>
      <c r="AE185" s="5">
        <v>0.1105436045443412</v>
      </c>
      <c r="AF185" s="5">
        <v>0.29065955991350101</v>
      </c>
      <c r="AG185" s="5">
        <v>7.0110085324191787E-2</v>
      </c>
      <c r="AH185" s="5">
        <v>0.46503506373649406</v>
      </c>
      <c r="AI185" s="5">
        <v>0.11106498823087325</v>
      </c>
      <c r="AJ185" s="5">
        <v>0.45350704764360128</v>
      </c>
      <c r="AK185" s="5">
        <v>2.0081253147403708</v>
      </c>
      <c r="AL185" s="5">
        <v>1.1872615167771119</v>
      </c>
      <c r="AM185" s="5">
        <v>7.8314613773134173E-2</v>
      </c>
      <c r="AN185" s="5">
        <v>0.72626184427001383</v>
      </c>
      <c r="AO185" s="5">
        <v>6.7441930276529491E-2</v>
      </c>
      <c r="AP185" s="5">
        <v>0.25853704880733192</v>
      </c>
      <c r="AQ185" s="5">
        <v>7.975445254692759E-2</v>
      </c>
      <c r="AR185" s="5">
        <v>0.6417456337166827</v>
      </c>
      <c r="AS185" s="5"/>
      <c r="AT185" s="5"/>
      <c r="AU185" s="5"/>
      <c r="AV185" s="5"/>
      <c r="AW185" s="5"/>
      <c r="AX185" s="5"/>
      <c r="AY185" s="5"/>
      <c r="AZ185" s="5"/>
      <c r="BA185" s="5"/>
      <c r="BB185" s="5"/>
    </row>
    <row r="186" spans="1:54" x14ac:dyDescent="0.25">
      <c r="A186" s="5">
        <v>15190</v>
      </c>
      <c r="B186" s="5"/>
      <c r="C186" s="5">
        <v>4.2964645633208232</v>
      </c>
      <c r="D186" s="5">
        <v>-3.6684338911704051E-4</v>
      </c>
      <c r="E186" s="5">
        <v>-1.0619789626528787E-4</v>
      </c>
      <c r="F186" s="5">
        <v>-7.3490734996730798E-4</v>
      </c>
      <c r="G186" s="5">
        <v>-8.130841772993101E-5</v>
      </c>
      <c r="H186" s="5">
        <v>-9.9461606195798309E-3</v>
      </c>
      <c r="I186" s="5">
        <v>-7.2753609914069574E-4</v>
      </c>
      <c r="J186" s="5">
        <v>-2.1514244229478858E-3</v>
      </c>
      <c r="K186" s="5">
        <v>-6.6753002621144659E-4</v>
      </c>
      <c r="L186" s="5">
        <v>-7.1274322473296016E-3</v>
      </c>
      <c r="M186" s="5">
        <v>-1.9047700559029449E-3</v>
      </c>
      <c r="N186" s="5">
        <v>-0.12035595953521487</v>
      </c>
      <c r="O186" s="5">
        <v>-3.8232228980568405E-3</v>
      </c>
      <c r="P186" s="5">
        <v>-6.188071234157335E-2</v>
      </c>
      <c r="Q186" s="5">
        <v>-5.0042271981082563E-3</v>
      </c>
      <c r="R186" s="5">
        <v>-4.4590296550000824E-2</v>
      </c>
      <c r="S186" s="5">
        <v>-2.0508159682809637E-2</v>
      </c>
      <c r="T186" s="5">
        <v>-6.3969871964678862E-2</v>
      </c>
      <c r="U186" s="5">
        <v>9.0664297676470232E-3</v>
      </c>
      <c r="V186" s="5">
        <v>-2.1977298254879339E-2</v>
      </c>
      <c r="W186" s="5">
        <v>-2.2318124402949186E-2</v>
      </c>
      <c r="X186" s="5">
        <v>7.7228926899822262E-2</v>
      </c>
      <c r="Y186" s="5">
        <v>1.9432204228537524E-2</v>
      </c>
      <c r="Z186" s="5">
        <v>0.1279414631297591</v>
      </c>
      <c r="AA186" s="5">
        <v>0.10944188346653927</v>
      </c>
      <c r="AB186" s="5">
        <v>0.10698286555448669</v>
      </c>
      <c r="AC186" s="5">
        <v>-9.9631072582838168E-2</v>
      </c>
      <c r="AD186" s="5">
        <v>2.0952699962117274</v>
      </c>
      <c r="AE186" s="5">
        <v>0.10863356563447935</v>
      </c>
      <c r="AF186" s="5">
        <v>0.28627362957081909</v>
      </c>
      <c r="AG186" s="5">
        <v>6.9206462442893427E-2</v>
      </c>
      <c r="AH186" s="5">
        <v>0.46007051279804079</v>
      </c>
      <c r="AI186" s="5">
        <v>0.11012642991437098</v>
      </c>
      <c r="AJ186" s="5">
        <v>0.45068932892062258</v>
      </c>
      <c r="AK186" s="5">
        <v>2.0001661732407729</v>
      </c>
      <c r="AL186" s="5">
        <v>1.1852416238639079</v>
      </c>
      <c r="AM186" s="5">
        <v>7.8359521574426994E-2</v>
      </c>
      <c r="AN186" s="5">
        <v>0.72833956287679802</v>
      </c>
      <c r="AO186" s="5">
        <v>6.7790000972707529E-2</v>
      </c>
      <c r="AP186" s="5">
        <v>0.26046939408827019</v>
      </c>
      <c r="AQ186" s="5">
        <v>8.0536068773027131E-2</v>
      </c>
      <c r="AR186" s="5">
        <v>0.64953613864729298</v>
      </c>
      <c r="AS186" s="5"/>
      <c r="AT186" s="5"/>
      <c r="AU186" s="5"/>
      <c r="AV186" s="5"/>
      <c r="AW186" s="5"/>
      <c r="AX186" s="5"/>
      <c r="AY186" s="5"/>
      <c r="AZ186" s="5"/>
      <c r="BA186" s="5"/>
      <c r="BB186" s="5"/>
    </row>
    <row r="187" spans="1:54" x14ac:dyDescent="0.25">
      <c r="A187" s="5">
        <v>15180</v>
      </c>
      <c r="B187" s="5"/>
      <c r="C187" s="5">
        <v>4.2718427103358749</v>
      </c>
      <c r="D187" s="5">
        <v>-3.4017674366540517E-4</v>
      </c>
      <c r="E187" s="5">
        <v>-9.8680170576139907E-5</v>
      </c>
      <c r="F187" s="5">
        <v>-6.8428851916812398E-4</v>
      </c>
      <c r="G187" s="5">
        <v>-7.5864308260028727E-5</v>
      </c>
      <c r="H187" s="5">
        <v>-9.2994111922946598E-3</v>
      </c>
      <c r="I187" s="5">
        <v>-6.8164020325901212E-4</v>
      </c>
      <c r="J187" s="5">
        <v>-2.0199010930993756E-3</v>
      </c>
      <c r="K187" s="5">
        <v>-6.280307142352377E-4</v>
      </c>
      <c r="L187" s="5">
        <v>-6.7197322573757674E-3</v>
      </c>
      <c r="M187" s="5">
        <v>-1.7995874739970118E-3</v>
      </c>
      <c r="N187" s="5">
        <v>-0.11394946725895694</v>
      </c>
      <c r="O187" s="5">
        <v>-3.6273660654547657E-3</v>
      </c>
      <c r="P187" s="5">
        <v>-5.8835158947362007E-2</v>
      </c>
      <c r="Q187" s="5">
        <v>-4.7680556297709734E-3</v>
      </c>
      <c r="R187" s="5">
        <v>-4.2576518835713666E-2</v>
      </c>
      <c r="S187" s="5">
        <v>-1.9623877158581604E-2</v>
      </c>
      <c r="T187" s="5">
        <v>-6.1342970975281984E-2</v>
      </c>
      <c r="U187" s="5">
        <v>8.7128392794202751E-3</v>
      </c>
      <c r="V187" s="5">
        <v>-2.1165799432408768E-2</v>
      </c>
      <c r="W187" s="5">
        <v>-2.1540607925236328E-2</v>
      </c>
      <c r="X187" s="5">
        <v>7.4700426648817833E-2</v>
      </c>
      <c r="Y187" s="5">
        <v>1.8836964491374689E-2</v>
      </c>
      <c r="Z187" s="5">
        <v>0.12429363989748983</v>
      </c>
      <c r="AA187" s="5">
        <v>0.10655476621444662</v>
      </c>
      <c r="AB187" s="5">
        <v>0.10438985252787074</v>
      </c>
      <c r="AC187" s="5">
        <v>-9.7430880020176788E-2</v>
      </c>
      <c r="AD187" s="5">
        <v>2.0535374179225454</v>
      </c>
      <c r="AE187" s="5">
        <v>0.1067064159135938</v>
      </c>
      <c r="AF187" s="5">
        <v>0.28182193932710869</v>
      </c>
      <c r="AG187" s="5">
        <v>6.8282618287501609E-2</v>
      </c>
      <c r="AH187" s="5">
        <v>0.45494730741222683</v>
      </c>
      <c r="AI187" s="5">
        <v>0.1091451870669852</v>
      </c>
      <c r="AJ187" s="5">
        <v>0.44768217031687874</v>
      </c>
      <c r="AK187" s="5">
        <v>1.9913210303676068</v>
      </c>
      <c r="AL187" s="5">
        <v>1.1826819870501029</v>
      </c>
      <c r="AM187" s="5">
        <v>7.8368579644423314E-2</v>
      </c>
      <c r="AN187" s="5">
        <v>0.73009010405111141</v>
      </c>
      <c r="AO187" s="5">
        <v>6.8108894534237671E-2</v>
      </c>
      <c r="AP187" s="5">
        <v>0.26229729560439952</v>
      </c>
      <c r="AQ187" s="5">
        <v>8.1288624453860051E-2</v>
      </c>
      <c r="AR187" s="5">
        <v>0.65712537458462261</v>
      </c>
      <c r="AS187" s="5"/>
      <c r="AT187" s="5"/>
      <c r="AU187" s="5"/>
      <c r="AV187" s="5"/>
      <c r="AW187" s="5"/>
      <c r="AX187" s="5"/>
      <c r="AY187" s="5"/>
      <c r="AZ187" s="5"/>
      <c r="BA187" s="5"/>
      <c r="BB187" s="5"/>
    </row>
    <row r="188" spans="1:54" x14ac:dyDescent="0.25">
      <c r="A188" s="5">
        <v>15170</v>
      </c>
      <c r="B188" s="5"/>
      <c r="C188" s="5">
        <v>4.2455592727016027</v>
      </c>
      <c r="D188" s="5">
        <v>-3.1528822516296059E-4</v>
      </c>
      <c r="E188" s="5">
        <v>-9.1648142171851956E-5</v>
      </c>
      <c r="F188" s="5">
        <v>-6.368340862639842E-4</v>
      </c>
      <c r="G188" s="5">
        <v>-7.0749026638890417E-5</v>
      </c>
      <c r="H188" s="5">
        <v>-8.6903446535459734E-3</v>
      </c>
      <c r="I188" s="5">
        <v>-6.3831934611952728E-4</v>
      </c>
      <c r="J188" s="5">
        <v>-1.8954697989834557E-3</v>
      </c>
      <c r="K188" s="5">
        <v>-5.9057398750802809E-4</v>
      </c>
      <c r="L188" s="5">
        <v>-6.3322024569335209E-3</v>
      </c>
      <c r="M188" s="5">
        <v>-1.6993698932611511E-3</v>
      </c>
      <c r="N188" s="5">
        <v>-0.10783063253110119</v>
      </c>
      <c r="O188" s="5">
        <v>-3.439845300297019E-3</v>
      </c>
      <c r="P188" s="5">
        <v>-5.5911986474760957E-2</v>
      </c>
      <c r="Q188" s="5">
        <v>-4.5408021694778684E-3</v>
      </c>
      <c r="R188" s="5">
        <v>-4.0633807706473901E-2</v>
      </c>
      <c r="S188" s="5">
        <v>-1.8768567960560135E-2</v>
      </c>
      <c r="T188" s="5">
        <v>-5.8795344384666028E-2</v>
      </c>
      <c r="U188" s="5">
        <v>8.3689799567502506E-3</v>
      </c>
      <c r="V188" s="5">
        <v>-2.0374412367170629E-2</v>
      </c>
      <c r="W188" s="5">
        <v>-2.0780159569645823E-2</v>
      </c>
      <c r="X188" s="5">
        <v>7.2219993646752481E-2</v>
      </c>
      <c r="Y188" s="5">
        <v>1.8251210622040378E-2</v>
      </c>
      <c r="Z188" s="5">
        <v>0.12069215167569566</v>
      </c>
      <c r="AA188" s="5">
        <v>0.10369441357004375</v>
      </c>
      <c r="AB188" s="5">
        <v>0.10181133406261771</v>
      </c>
      <c r="AC188" s="5">
        <v>-9.5234183407331349E-2</v>
      </c>
      <c r="AD188" s="5">
        <v>2.0116864836545756</v>
      </c>
      <c r="AE188" s="5">
        <v>0.10476415569823842</v>
      </c>
      <c r="AF188" s="5">
        <v>0.27730939096552137</v>
      </c>
      <c r="AG188" s="5">
        <v>6.7339617217657036E-2</v>
      </c>
      <c r="AH188" s="5">
        <v>0.44967154104975371</v>
      </c>
      <c r="AI188" s="5">
        <v>0.1081224469219928</v>
      </c>
      <c r="AJ188" s="5">
        <v>0.44448920053141006</v>
      </c>
      <c r="AK188" s="5">
        <v>1.9816001321945851</v>
      </c>
      <c r="AL188" s="5">
        <v>1.1795850494955666</v>
      </c>
      <c r="AM188" s="5">
        <v>7.8341704638855814E-2</v>
      </c>
      <c r="AN188" s="5">
        <v>0.73151042211724993</v>
      </c>
      <c r="AO188" s="5">
        <v>6.8398121476125145E-2</v>
      </c>
      <c r="AP188" s="5">
        <v>0.26401812094406513</v>
      </c>
      <c r="AQ188" s="5">
        <v>8.2011091685922813E-2</v>
      </c>
      <c r="AR188" s="5">
        <v>0.66450352476585972</v>
      </c>
      <c r="AS188" s="5"/>
      <c r="AT188" s="5"/>
      <c r="AU188" s="5"/>
      <c r="AV188" s="5"/>
      <c r="AW188" s="5"/>
      <c r="AX188" s="5"/>
      <c r="AY188" s="5"/>
      <c r="AZ188" s="5"/>
      <c r="BA188" s="5"/>
      <c r="BB188" s="5"/>
    </row>
    <row r="189" spans="1:54" x14ac:dyDescent="0.25">
      <c r="A189" s="5">
        <v>15160</v>
      </c>
      <c r="B189" s="5"/>
      <c r="C189" s="5">
        <v>4.2176552535559333</v>
      </c>
      <c r="D189" s="5">
        <v>-2.9207182957250528E-4</v>
      </c>
      <c r="E189" s="5">
        <v>-8.5073992431180343E-5</v>
      </c>
      <c r="F189" s="5">
        <v>-5.9237034846778831E-4</v>
      </c>
      <c r="G189" s="5">
        <v>-6.5945321594826784E-5</v>
      </c>
      <c r="H189" s="5">
        <v>-8.1170775783791626E-3</v>
      </c>
      <c r="I189" s="5">
        <v>-5.9745136568024708E-4</v>
      </c>
      <c r="J189" s="5">
        <v>-1.7778125642959712E-3</v>
      </c>
      <c r="K189" s="5">
        <v>-5.5507373707949282E-4</v>
      </c>
      <c r="L189" s="5">
        <v>-5.964048264027617E-3</v>
      </c>
      <c r="M189" s="5">
        <v>-1.603935922943851E-3</v>
      </c>
      <c r="N189" s="5">
        <v>-0.10198980136322108</v>
      </c>
      <c r="O189" s="5">
        <v>-3.2604067373977518E-3</v>
      </c>
      <c r="P189" s="5">
        <v>-5.3107867778243625E-2</v>
      </c>
      <c r="Q189" s="5">
        <v>-4.322255237102399E-3</v>
      </c>
      <c r="R189" s="5">
        <v>-3.8760740342085861E-2</v>
      </c>
      <c r="S189" s="5">
        <v>-1.7941768204003675E-2</v>
      </c>
      <c r="T189" s="5">
        <v>-5.6326072410380248E-2</v>
      </c>
      <c r="U189" s="5">
        <v>8.0347869774561684E-3</v>
      </c>
      <c r="V189" s="5">
        <v>-1.9603117356259411E-2</v>
      </c>
      <c r="W189" s="5">
        <v>-2.003687797270421E-2</v>
      </c>
      <c r="X189" s="5">
        <v>6.9788310475117854E-2</v>
      </c>
      <c r="Y189" s="5">
        <v>1.7675183607014113E-2</v>
      </c>
      <c r="Z189" s="5">
        <v>0.11713893696013175</v>
      </c>
      <c r="AA189" s="5">
        <v>0.10086270060327487</v>
      </c>
      <c r="AB189" s="5">
        <v>9.9249277822583498E-2</v>
      </c>
      <c r="AC189" s="5">
        <v>-9.3042873462051812E-2</v>
      </c>
      <c r="AD189" s="5">
        <v>1.9697568719214893</v>
      </c>
      <c r="AE189" s="5">
        <v>0.10280877555454257</v>
      </c>
      <c r="AF189" s="5">
        <v>0.27274090549096452</v>
      </c>
      <c r="AG189" s="5">
        <v>6.6378538220805763E-2</v>
      </c>
      <c r="AH189" s="5">
        <v>0.44424946315547686</v>
      </c>
      <c r="AI189" s="5">
        <v>0.10705944590930117</v>
      </c>
      <c r="AJ189" s="5">
        <v>0.44111428785546292</v>
      </c>
      <c r="AK189" s="5">
        <v>1.9710149075852559</v>
      </c>
      <c r="AL189" s="5">
        <v>1.1759539941480133</v>
      </c>
      <c r="AM189" s="5">
        <v>7.8278862494285367E-2</v>
      </c>
      <c r="AN189" s="5">
        <v>0.73259791205996683</v>
      </c>
      <c r="AO189" s="5">
        <v>6.865722977487404E-2</v>
      </c>
      <c r="AP189" s="5">
        <v>0.26562936075681637</v>
      </c>
      <c r="AQ189" s="5">
        <v>8.2702472046456157E-2</v>
      </c>
      <c r="AR189" s="5">
        <v>0.67166092548050038</v>
      </c>
      <c r="AS189" s="5"/>
      <c r="AT189" s="5"/>
      <c r="AU189" s="5"/>
      <c r="AV189" s="5"/>
      <c r="AW189" s="5"/>
      <c r="AX189" s="5"/>
      <c r="AY189" s="5"/>
      <c r="AZ189" s="5"/>
      <c r="BA189" s="5"/>
      <c r="BB189" s="5"/>
    </row>
    <row r="190" spans="1:54" x14ac:dyDescent="0.25">
      <c r="A190" s="5">
        <v>15150</v>
      </c>
      <c r="B190" s="5"/>
      <c r="C190" s="5">
        <v>4.1881727394201453</v>
      </c>
      <c r="D190" s="5">
        <v>-2.7042694007604494E-4</v>
      </c>
      <c r="E190" s="5">
        <v>-7.8931237984957133E-5</v>
      </c>
      <c r="F190" s="5">
        <v>-5.5073143180655486E-4</v>
      </c>
      <c r="G190" s="5">
        <v>-6.1436666724404933E-5</v>
      </c>
      <c r="H190" s="5">
        <v>-7.5777996569925841E-3</v>
      </c>
      <c r="I190" s="5">
        <v>-5.5891843022394831E-4</v>
      </c>
      <c r="J190" s="5">
        <v>-1.6666215438552227E-3</v>
      </c>
      <c r="K190" s="5">
        <v>-5.2144626594714859E-4</v>
      </c>
      <c r="L190" s="5">
        <v>-5.614494026511381E-3</v>
      </c>
      <c r="M190" s="5">
        <v>-1.5131076548447603E-3</v>
      </c>
      <c r="N190" s="5">
        <v>-9.6417454790473089E-2</v>
      </c>
      <c r="O190" s="5">
        <v>-3.0887985301238856E-3</v>
      </c>
      <c r="P190" s="5">
        <v>-5.0419478075045619E-2</v>
      </c>
      <c r="Q190" s="5">
        <v>-4.1122014717658775E-3</v>
      </c>
      <c r="R190" s="5">
        <v>-3.6955864387645213E-2</v>
      </c>
      <c r="S190" s="5">
        <v>-1.7142995763367985E-2</v>
      </c>
      <c r="T190" s="5">
        <v>-5.3934168417881935E-2</v>
      </c>
      <c r="U190" s="5">
        <v>7.7101852108674759E-3</v>
      </c>
      <c r="V190" s="5">
        <v>-1.885186892007313E-2</v>
      </c>
      <c r="W190" s="5">
        <v>-1.9310835878987836E-2</v>
      </c>
      <c r="X190" s="5">
        <v>6.7405974302369234E-2</v>
      </c>
      <c r="Y190" s="5">
        <v>1.7109104662572348E-2</v>
      </c>
      <c r="Z190" s="5">
        <v>0.11363581895282457</v>
      </c>
      <c r="AA190" s="5">
        <v>9.8061418802339956E-2</v>
      </c>
      <c r="AB190" s="5">
        <v>9.670558607415157E-2</v>
      </c>
      <c r="AC190" s="5">
        <v>-9.0858796089753405E-2</v>
      </c>
      <c r="AD190" s="5">
        <v>1.9277876645860101</v>
      </c>
      <c r="AE190" s="5">
        <v>0.10084225285548916</v>
      </c>
      <c r="AF190" s="5">
        <v>0.26812141401700662</v>
      </c>
      <c r="AG190" s="5">
        <v>6.5400472814890531E-2</v>
      </c>
      <c r="AH190" s="5">
        <v>0.43868746661078584</v>
      </c>
      <c r="AI190" s="5">
        <v>0.10595746713782099</v>
      </c>
      <c r="AJ190" s="5">
        <v>0.43756153234811085</v>
      </c>
      <c r="AK190" s="5">
        <v>1.9595779461708793</v>
      </c>
      <c r="AL190" s="5">
        <v>1.171792738888457</v>
      </c>
      <c r="AM190" s="5">
        <v>7.8180068668967012E-2</v>
      </c>
      <c r="AN190" s="5">
        <v>0.73335041693609915</v>
      </c>
      <c r="AO190" s="5">
        <v>6.8885806012797715E-2</v>
      </c>
      <c r="AP190" s="5">
        <v>0.26712863470660531</v>
      </c>
      <c r="AQ190" s="5">
        <v>8.3361798830704575E-2</v>
      </c>
      <c r="AR190" s="5">
        <v>0.67858808643062518</v>
      </c>
      <c r="AS190" s="5"/>
      <c r="AT190" s="5"/>
      <c r="AU190" s="5"/>
      <c r="AV190" s="5"/>
      <c r="AW190" s="5"/>
      <c r="AX190" s="5"/>
      <c r="AY190" s="5"/>
      <c r="AZ190" s="5"/>
      <c r="BA190" s="5"/>
      <c r="BB190" s="5"/>
    </row>
    <row r="191" spans="1:54" x14ac:dyDescent="0.25">
      <c r="A191" s="5">
        <v>15140</v>
      </c>
      <c r="B191" s="5"/>
      <c r="C191" s="5">
        <v>4.1571548410784738</v>
      </c>
      <c r="D191" s="5">
        <v>-2.5025811899121657E-4</v>
      </c>
      <c r="E191" s="5">
        <v>-7.3194684397766247E-5</v>
      </c>
      <c r="F191" s="5">
        <v>-5.1175905311964646E-4</v>
      </c>
      <c r="G191" s="5">
        <v>-5.7207241896103594E-5</v>
      </c>
      <c r="H191" s="5">
        <v>-7.0707722110053186E-3</v>
      </c>
      <c r="I191" s="5">
        <v>-5.2260697742966922E-4</v>
      </c>
      <c r="J191" s="5">
        <v>-1.5615989569240985E-3</v>
      </c>
      <c r="K191" s="5">
        <v>-4.8961029603329209E-4</v>
      </c>
      <c r="L191" s="5">
        <v>-5.2827833206174919E-3</v>
      </c>
      <c r="M191" s="5">
        <v>-1.4267107862652114E-3</v>
      </c>
      <c r="N191" s="5">
        <v>-9.110421845227698E-2</v>
      </c>
      <c r="O191" s="5">
        <v>-2.9247711874077422E-3</v>
      </c>
      <c r="P191" s="5">
        <v>-4.7843500589756449E-2</v>
      </c>
      <c r="Q191" s="5">
        <v>-3.9104261810656233E-3</v>
      </c>
      <c r="R191" s="5">
        <v>-3.5217701730252737E-2</v>
      </c>
      <c r="S191" s="5">
        <v>-1.6371751847843584E-2</v>
      </c>
      <c r="T191" s="5">
        <v>-5.1618583200288636E-2</v>
      </c>
      <c r="U191" s="5">
        <v>7.3950897220477763E-3</v>
      </c>
      <c r="V191" s="5">
        <v>-1.8120596759938247E-2</v>
      </c>
      <c r="W191" s="5">
        <v>-1.8602080840217999E-2</v>
      </c>
      <c r="X191" s="5">
        <v>6.5073498377702058E-2</v>
      </c>
      <c r="Y191" s="5">
        <v>1.6553175390943888E-2</v>
      </c>
      <c r="Z191" s="5">
        <v>0.11018450527376344</v>
      </c>
      <c r="AA191" s="5">
        <v>9.5292274842485078E-2</v>
      </c>
      <c r="AB191" s="5">
        <v>9.4182093681223739E-2</v>
      </c>
      <c r="AC191" s="5">
        <v>-8.8683749934756806E-2</v>
      </c>
      <c r="AD191" s="5">
        <v>1.8858172867865846</v>
      </c>
      <c r="AE191" s="5">
        <v>9.8866548414632049E-2</v>
      </c>
      <c r="AF191" s="5">
        <v>0.26345584873359329</v>
      </c>
      <c r="AG191" s="5">
        <v>6.4406522941873282E-2</v>
      </c>
      <c r="AH191" s="5">
        <v>0.4329920749572006</v>
      </c>
      <c r="AI191" s="5">
        <v>0.10481783778337603</v>
      </c>
      <c r="AJ191" s="5">
        <v>0.43383525750183438</v>
      </c>
      <c r="AK191" s="5">
        <v>1.9473029736747507</v>
      </c>
      <c r="AL191" s="5">
        <v>1.1671059299791771</v>
      </c>
      <c r="AM191" s="5">
        <v>7.8045388270757687E-2</v>
      </c>
      <c r="AN191" s="5">
        <v>0.73376623430122945</v>
      </c>
      <c r="AO191" s="5">
        <v>6.9083476443239894E-2</v>
      </c>
      <c r="AP191" s="5">
        <v>0.26851369719283907</v>
      </c>
      <c r="AQ191" s="5">
        <v>8.3988139245886675E-2</v>
      </c>
      <c r="AR191" s="5">
        <v>0.68527571101229379</v>
      </c>
      <c r="AS191" s="5"/>
      <c r="AT191" s="5"/>
      <c r="AU191" s="5"/>
      <c r="AV191" s="5"/>
      <c r="AW191" s="5"/>
      <c r="AX191" s="5"/>
      <c r="AY191" s="5"/>
      <c r="AZ191" s="5"/>
      <c r="BA191" s="5"/>
      <c r="BB191" s="5"/>
    </row>
    <row r="192" spans="1:54" x14ac:dyDescent="0.25">
      <c r="A192" s="5">
        <v>15130</v>
      </c>
      <c r="B192" s="5"/>
      <c r="C192" s="5">
        <v>4.1246456334599131</v>
      </c>
      <c r="D192" s="5">
        <v>-2.3147490322728725E-4</v>
      </c>
      <c r="E192" s="5">
        <v>-6.7840380256217262E-5</v>
      </c>
      <c r="F192" s="5">
        <v>-4.7530228161043011E-4</v>
      </c>
      <c r="G192" s="5">
        <v>-5.3241914340468092E-5</v>
      </c>
      <c r="H192" s="5">
        <v>-6.5943266491035862E-3</v>
      </c>
      <c r="I192" s="5">
        <v>-4.8840764799517624E-4</v>
      </c>
      <c r="J192" s="5">
        <v>-1.4624570029127006E-3</v>
      </c>
      <c r="K192" s="5">
        <v>-4.5948696960125356E-4</v>
      </c>
      <c r="L192" s="5">
        <v>-4.9681791922516049E-3</v>
      </c>
      <c r="M192" s="5">
        <v>-1.3445747288503447E-3</v>
      </c>
      <c r="N192" s="5">
        <v>-8.6040871385024392E-2</v>
      </c>
      <c r="O192" s="5">
        <v>-2.7680778895918948E-3</v>
      </c>
      <c r="P192" s="5">
        <v>-4.5376631923676018E-2</v>
      </c>
      <c r="Q192" s="5">
        <v>-3.7167137735833549E-3</v>
      </c>
      <c r="R192" s="5">
        <v>-3.354475217465612E-2</v>
      </c>
      <c r="S192" s="5">
        <v>-1.5627522550948535E-2</v>
      </c>
      <c r="T192" s="5">
        <v>-4.9378209234634943E-2</v>
      </c>
      <c r="U192" s="5">
        <v>7.089406279676194E-3</v>
      </c>
      <c r="V192" s="5">
        <v>-1.7409206738428398E-2</v>
      </c>
      <c r="W192" s="5">
        <v>-1.7910635948099652E-2</v>
      </c>
      <c r="X192" s="5">
        <v>6.2791313666953494E-2</v>
      </c>
      <c r="Y192" s="5">
        <v>1.6007577975749018E-2</v>
      </c>
      <c r="Z192" s="5">
        <v>0.10678658793678956</v>
      </c>
      <c r="AA192" s="5">
        <v>9.2556889571888998E-2</v>
      </c>
      <c r="AB192" s="5">
        <v>9.1680566292148505E-2</v>
      </c>
      <c r="AC192" s="5">
        <v>-8.6519484082539552E-2</v>
      </c>
      <c r="AD192" s="5">
        <v>1.8438834493149971</v>
      </c>
      <c r="AE192" s="5">
        <v>9.6883603204392404E-2</v>
      </c>
      <c r="AF192" s="5">
        <v>0.25874913397922</v>
      </c>
      <c r="AG192" s="5">
        <v>6.3397798857902615E-2</v>
      </c>
      <c r="AH192" s="5">
        <v>0.42716992941753429</v>
      </c>
      <c r="AI192" s="5">
        <v>0.1036419263896667</v>
      </c>
      <c r="AJ192" s="5">
        <v>0.42994000142177996</v>
      </c>
      <c r="AK192" s="5">
        <v>1.9342048246492478</v>
      </c>
      <c r="AL192" s="5">
        <v>1.1618989338274335</v>
      </c>
      <c r="AM192" s="5">
        <v>7.7874936071130899E-2</v>
      </c>
      <c r="AN192" s="5">
        <v>0.73384412162622525</v>
      </c>
      <c r="AO192" s="5">
        <v>6.9249907972972966E-2</v>
      </c>
      <c r="AP192" s="5">
        <v>0.26978244282052433</v>
      </c>
      <c r="AQ192" s="5">
        <v>8.4580596555114435E-2</v>
      </c>
      <c r="AR192" s="5">
        <v>0.69171471645980942</v>
      </c>
      <c r="AS192" s="5"/>
      <c r="AT192" s="5"/>
      <c r="AU192" s="5"/>
      <c r="AV192" s="5"/>
      <c r="AW192" s="5"/>
      <c r="AX192" s="5"/>
      <c r="AY192" s="5"/>
      <c r="AZ192" s="5"/>
      <c r="BA192" s="5"/>
      <c r="BB192" s="5"/>
    </row>
    <row r="193" spans="1:54" x14ac:dyDescent="0.25">
      <c r="A193" s="5">
        <v>15120</v>
      </c>
      <c r="B193" s="5"/>
      <c r="C193" s="5">
        <v>4.0906900946136986</v>
      </c>
      <c r="D193" s="5">
        <v>-2.139916035539992E-4</v>
      </c>
      <c r="E193" s="5">
        <v>-6.2845571752880594E-5</v>
      </c>
      <c r="F193" s="5">
        <v>-4.4121730058515219E-4</v>
      </c>
      <c r="G193" s="5">
        <v>-4.9526219494555208E-5</v>
      </c>
      <c r="H193" s="5">
        <v>-6.1468628696945797E-3</v>
      </c>
      <c r="I193" s="5">
        <v>-4.5621521430122449E-4</v>
      </c>
      <c r="J193" s="5">
        <v>-1.3689177606814272E-3</v>
      </c>
      <c r="K193" s="5">
        <v>-4.3099984541304008E-4</v>
      </c>
      <c r="L193" s="5">
        <v>-4.6699643434427634E-3</v>
      </c>
      <c r="M193" s="5">
        <v>-1.2665327037611374E-3</v>
      </c>
      <c r="N193" s="5">
        <v>-8.1218354042681046E-2</v>
      </c>
      <c r="O193" s="5">
        <v>-2.6184747832808924E-3</v>
      </c>
      <c r="P193" s="5">
        <v>-4.3015587147343673E-2</v>
      </c>
      <c r="Q193" s="5">
        <v>-3.5308481742636947E-3</v>
      </c>
      <c r="R193" s="5">
        <v>-3.193549701233904E-2</v>
      </c>
      <c r="S193" s="5">
        <v>-1.4909780371123801E-2</v>
      </c>
      <c r="T193" s="5">
        <v>-4.7211884904295134E-2</v>
      </c>
      <c r="U193" s="5">
        <v>6.7930318661212118E-3</v>
      </c>
      <c r="V193" s="5">
        <v>-1.6717581879042993E-2</v>
      </c>
      <c r="W193" s="5">
        <v>-1.7236500597933344E-2</v>
      </c>
      <c r="X193" s="5">
        <v>6.0559770622246031E-2</v>
      </c>
      <c r="Y193" s="5">
        <v>1.5472475415171393E-2</v>
      </c>
      <c r="Z193" s="5">
        <v>0.10344354358337057</v>
      </c>
      <c r="AA193" s="5">
        <v>8.985679721257725E-2</v>
      </c>
      <c r="AB193" s="5">
        <v>8.9202698719650128E-2</v>
      </c>
      <c r="AC193" s="5">
        <v>-8.4367695916525071E-2</v>
      </c>
      <c r="AD193" s="5">
        <v>1.8020230935625947</v>
      </c>
      <c r="AE193" s="5">
        <v>9.4895335166684372E-2</v>
      </c>
      <c r="AF193" s="5">
        <v>0.25400617744064663</v>
      </c>
      <c r="AG193" s="5">
        <v>6.2375417025894518E-2</v>
      </c>
      <c r="AH193" s="5">
        <v>0.42122777575139458</v>
      </c>
      <c r="AI193" s="5">
        <v>0.10243114009006035</v>
      </c>
      <c r="AJ193" s="5">
        <v>0.42588050754396656</v>
      </c>
      <c r="AK193" s="5">
        <v>1.9202994127003943</v>
      </c>
      <c r="AL193" s="5">
        <v>1.1561778270836287</v>
      </c>
      <c r="AM193" s="5">
        <v>7.7668876404726112E-2</v>
      </c>
      <c r="AN193" s="5">
        <v>0.73358330068156363</v>
      </c>
      <c r="AO193" s="5">
        <v>6.9384809058266911E-2</v>
      </c>
      <c r="AP193" s="5">
        <v>0.27093291160130889</v>
      </c>
      <c r="AQ193" s="5">
        <v>8.5138312164560803E-2</v>
      </c>
      <c r="AR193" s="5">
        <v>0.69789625379407849</v>
      </c>
      <c r="AS193" s="5"/>
      <c r="AT193" s="5"/>
      <c r="AU193" s="5"/>
      <c r="AV193" s="5"/>
      <c r="AW193" s="5"/>
      <c r="AX193" s="5"/>
      <c r="AY193" s="5"/>
      <c r="AZ193" s="5"/>
      <c r="BA193" s="5"/>
      <c r="BB193" s="5"/>
    </row>
    <row r="194" spans="1:54" x14ac:dyDescent="0.25">
      <c r="A194" s="5">
        <v>15110</v>
      </c>
      <c r="B194" s="5"/>
      <c r="C194" s="5">
        <v>4.0553340438719259</v>
      </c>
      <c r="D194" s="5">
        <v>-1.977271079268656E-4</v>
      </c>
      <c r="E194" s="5">
        <v>-5.8188657847561885E-5</v>
      </c>
      <c r="F194" s="5">
        <v>-4.0936716997146025E-4</v>
      </c>
      <c r="G194" s="5">
        <v>-4.6046341664950759E-5</v>
      </c>
      <c r="H194" s="5">
        <v>-5.7268476178945708E-3</v>
      </c>
      <c r="I194" s="5">
        <v>-4.2592850459465356E-4</v>
      </c>
      <c r="J194" s="5">
        <v>-1.2807130726446433E-3</v>
      </c>
      <c r="K194" s="5">
        <v>-4.0407488993004381E-4</v>
      </c>
      <c r="L194" s="5">
        <v>-4.3874412664043705E-3</v>
      </c>
      <c r="M194" s="5">
        <v>-1.1924218236348638E-3</v>
      </c>
      <c r="N194" s="5">
        <v>-7.6627775562711456E-2</v>
      </c>
      <c r="O194" s="5">
        <v>-2.4757212554311044E-3</v>
      </c>
      <c r="P194" s="5">
        <v>-4.0757104615559155E-2</v>
      </c>
      <c r="Q194" s="5">
        <v>-3.3526132223218631E-3</v>
      </c>
      <c r="R194" s="5">
        <v>-3.0388402479122483E-2</v>
      </c>
      <c r="S194" s="5">
        <v>-1.4217985700475572E-2</v>
      </c>
      <c r="T194" s="5">
        <v>-4.5118398677724887E-2</v>
      </c>
      <c r="U194" s="5">
        <v>6.5058551882836045E-3</v>
      </c>
      <c r="V194" s="5">
        <v>-1.604558338196278E-2</v>
      </c>
      <c r="W194" s="5">
        <v>-1.6579651280023047E-2</v>
      </c>
      <c r="X194" s="5">
        <v>5.8379141076809471E-2</v>
      </c>
      <c r="Y194" s="5">
        <v>1.4948011791230731E-2</v>
      </c>
      <c r="Z194" s="5">
        <v>0.10015673396729068</v>
      </c>
      <c r="AA194" s="5">
        <v>8.7193444773681947E-2</v>
      </c>
      <c r="AB194" s="5">
        <v>8.6750113514195135E-2</v>
      </c>
      <c r="AC194" s="5">
        <v>-8.2230029132382365E-2</v>
      </c>
      <c r="AD194" s="5">
        <v>1.7602723391429387</v>
      </c>
      <c r="AE194" s="5">
        <v>9.2903636123255334E-2</v>
      </c>
      <c r="AF194" s="5">
        <v>0.24923186150259374</v>
      </c>
      <c r="AG194" s="5">
        <v>6.1340498016252146E-2</v>
      </c>
      <c r="AH194" s="5">
        <v>0.41517245098210581</v>
      </c>
      <c r="AI194" s="5">
        <v>0.10118692175820468</v>
      </c>
      <c r="AJ194" s="5">
        <v>0.42166171491913218</v>
      </c>
      <c r="AK194" s="5">
        <v>1.9056036982828488</v>
      </c>
      <c r="AL194" s="5">
        <v>1.149949385098056</v>
      </c>
      <c r="AM194" s="5">
        <v>7.742742295422772E-2</v>
      </c>
      <c r="AN194" s="5">
        <v>0.7329834608705188</v>
      </c>
      <c r="AO194" s="5">
        <v>6.9487930511369686E-2</v>
      </c>
      <c r="AP194" s="5">
        <v>0.27196329386789164</v>
      </c>
      <c r="AQ194" s="5">
        <v>8.5660467647260652E-2</v>
      </c>
      <c r="AR194" s="5">
        <v>0.70381172751593446</v>
      </c>
      <c r="AS194" s="5"/>
      <c r="AT194" s="5"/>
      <c r="AU194" s="5"/>
      <c r="AV194" s="5"/>
      <c r="AW194" s="5"/>
      <c r="AX194" s="5"/>
      <c r="AY194" s="5"/>
      <c r="AZ194" s="5"/>
      <c r="BA194" s="5"/>
      <c r="BB194" s="5"/>
    </row>
    <row r="195" spans="1:54" x14ac:dyDescent="0.25">
      <c r="A195" s="5">
        <v>15100</v>
      </c>
      <c r="B195" s="5"/>
      <c r="C195" s="5">
        <v>4.0186240792942902</v>
      </c>
      <c r="D195" s="5">
        <v>-1.8260468908381418E-4</v>
      </c>
      <c r="E195" s="5">
        <v>-5.3849146080481139E-5</v>
      </c>
      <c r="F195" s="5">
        <v>-3.7962159016875308E-4</v>
      </c>
      <c r="G195" s="5">
        <v>-4.2789094570197593E-5</v>
      </c>
      <c r="H195" s="5">
        <v>-5.3328128038698675E-3</v>
      </c>
      <c r="I195" s="5">
        <v>-3.9745032315264601E-4</v>
      </c>
      <c r="J195" s="5">
        <v>-1.1975844148529897E-3</v>
      </c>
      <c r="K195" s="5">
        <v>-3.786404638567795E-4</v>
      </c>
      <c r="L195" s="5">
        <v>-4.1199323276864524E-3</v>
      </c>
      <c r="M195" s="5">
        <v>-1.1220831618080713E-3</v>
      </c>
      <c r="N195" s="5">
        <v>-7.2260420296194477E-2</v>
      </c>
      <c r="O195" s="5">
        <v>-2.3395801869614597E-3</v>
      </c>
      <c r="P195" s="5">
        <v>-3.8597950505091336E-2</v>
      </c>
      <c r="Q195" s="5">
        <v>-3.1817930514076733E-3</v>
      </c>
      <c r="R195" s="5">
        <v>-2.890192309688424E-2</v>
      </c>
      <c r="S195" s="5">
        <v>-1.3551588279025297E-2</v>
      </c>
      <c r="T195" s="5">
        <v>-4.3096493234168656E-2</v>
      </c>
      <c r="U195" s="5">
        <v>6.2277571878317436E-3</v>
      </c>
      <c r="V195" s="5">
        <v>-1.5393051652653334E-2</v>
      </c>
      <c r="W195" s="5">
        <v>-1.5940042395902337E-2</v>
      </c>
      <c r="X195" s="5">
        <v>5.6249620256261013E-2</v>
      </c>
      <c r="Y195" s="5">
        <v>1.4434312573456232E-2</v>
      </c>
      <c r="Z195" s="5">
        <v>9.692740668266947E-2</v>
      </c>
      <c r="AA195" s="5">
        <v>8.4568191673757995E-2</v>
      </c>
      <c r="AB195" s="5">
        <v>8.4324359730618248E-2</v>
      </c>
      <c r="AC195" s="5">
        <v>-8.010807191226442E-2</v>
      </c>
      <c r="AD195" s="5">
        <v>1.7186664342886409</v>
      </c>
      <c r="AE195" s="5">
        <v>9.0910368792689961E-2</v>
      </c>
      <c r="AF195" s="5">
        <v>0.24443103476914216</v>
      </c>
      <c r="AG195" s="5">
        <v>6.0294164421363552E-2</v>
      </c>
      <c r="AH195" s="5">
        <v>0.40901087003233483</v>
      </c>
      <c r="AI195" s="5">
        <v>9.9910747095655547E-2</v>
      </c>
      <c r="AJ195" s="5">
        <v>0.41728874809027933</v>
      </c>
      <c r="AK195" s="5">
        <v>1.8901356541560101</v>
      </c>
      <c r="AL195" s="5">
        <v>1.1432210687657289</v>
      </c>
      <c r="AM195" s="5">
        <v>7.715083842073793E-2</v>
      </c>
      <c r="AN195" s="5">
        <v>0.73204476149557185</v>
      </c>
      <c r="AO195" s="5">
        <v>6.9559066214399251E-2</v>
      </c>
      <c r="AP195" s="5">
        <v>0.27287193488498451</v>
      </c>
      <c r="AQ195" s="5">
        <v>8.6146286697043745E-2</v>
      </c>
      <c r="AR195" s="5">
        <v>0.70945281498508705</v>
      </c>
      <c r="AS195" s="5"/>
      <c r="AT195" s="5"/>
      <c r="AU195" s="5"/>
      <c r="AV195" s="5"/>
      <c r="AW195" s="5"/>
      <c r="AX195" s="5"/>
      <c r="AY195" s="5"/>
      <c r="AZ195" s="5"/>
      <c r="BA195" s="5"/>
      <c r="BB195" s="5"/>
    </row>
    <row r="196" spans="1:54" x14ac:dyDescent="0.25">
      <c r="A196" s="5">
        <v>15090</v>
      </c>
      <c r="B196" s="5"/>
      <c r="C196" s="5">
        <v>3.9806075144916448</v>
      </c>
      <c r="D196" s="5">
        <v>-1.685518166006929E-4</v>
      </c>
      <c r="E196" s="5">
        <v>-4.9807609104992612E-5</v>
      </c>
      <c r="F196" s="5">
        <v>-3.5185666774236742E-4</v>
      </c>
      <c r="G196" s="5">
        <v>-3.9741901819950962E-5</v>
      </c>
      <c r="H196" s="5">
        <v>-4.9633537892352841E-3</v>
      </c>
      <c r="I196" s="5">
        <v>-3.706873668753171E-4</v>
      </c>
      <c r="J196" s="5">
        <v>-1.1192827542062689E-3</v>
      </c>
      <c r="K196" s="5">
        <v>-3.5462730432493964E-4</v>
      </c>
      <c r="L196" s="5">
        <v>-3.8667798049180297E-3</v>
      </c>
      <c r="M196" s="5">
        <v>-1.0553618092913205E-3</v>
      </c>
      <c r="N196" s="5">
        <v>-6.8107753622293293E-2</v>
      </c>
      <c r="O196" s="5">
        <v>-2.2098181862169079E-3</v>
      </c>
      <c r="P196" s="5">
        <v>-3.6534923076102774E-2</v>
      </c>
      <c r="Q196" s="5">
        <v>-3.0181724518183739E-3</v>
      </c>
      <c r="R196" s="5">
        <v>-2.747450489553855E-2</v>
      </c>
      <c r="S196" s="5">
        <v>-1.2910028612031174E-2</v>
      </c>
      <c r="T196" s="5">
        <v>-4.1144869527474086E-2</v>
      </c>
      <c r="U196" s="5">
        <v>5.9586115495039371E-3</v>
      </c>
      <c r="V196" s="5">
        <v>-1.4759807340154451E-2</v>
      </c>
      <c r="W196" s="5">
        <v>-1.5317607096422201E-2</v>
      </c>
      <c r="X196" s="5">
        <v>5.4171328897524976E-2</v>
      </c>
      <c r="Y196" s="5">
        <v>1.3931484955197715E-2</v>
      </c>
      <c r="Z196" s="5">
        <v>9.3756696127146988E-2</v>
      </c>
      <c r="AA196" s="5">
        <v>8.1982309568272557E-2</v>
      </c>
      <c r="AB196" s="5">
        <v>8.1926911887225035E-2</v>
      </c>
      <c r="AC196" s="5">
        <v>-7.8003355260862967E-2</v>
      </c>
      <c r="AD196" s="5">
        <v>1.6772397091098028</v>
      </c>
      <c r="AE196" s="5">
        <v>8.8917363920619913E-2</v>
      </c>
      <c r="AF196" s="5">
        <v>0.23960850377776807</v>
      </c>
      <c r="AG196" s="5">
        <v>5.9237538789432512E-2</v>
      </c>
      <c r="AH196" s="5">
        <v>0.402750012305711</v>
      </c>
      <c r="AI196" s="5">
        <v>9.860412166487631E-2</v>
      </c>
      <c r="AJ196" s="5">
        <v>0.4127669065931972</v>
      </c>
      <c r="AK196" s="5">
        <v>1.8739142285995893</v>
      </c>
      <c r="AL196" s="5">
        <v>1.1360010097940594</v>
      </c>
      <c r="AM196" s="5">
        <v>7.6839434080180541E-2</v>
      </c>
      <c r="AN196" s="5">
        <v>0.73076783294575165</v>
      </c>
      <c r="AO196" s="5">
        <v>6.9598053737921745E-2</v>
      </c>
      <c r="AP196" s="5">
        <v>0.27365733914081425</v>
      </c>
      <c r="AQ196" s="5">
        <v>8.659503700623862E-2</v>
      </c>
      <c r="AR196" s="5">
        <v>0.71481148542548911</v>
      </c>
      <c r="AS196" s="5"/>
      <c r="AT196" s="5"/>
      <c r="AU196" s="5"/>
      <c r="AV196" s="5"/>
      <c r="AW196" s="5"/>
      <c r="AX196" s="5"/>
      <c r="AY196" s="5"/>
      <c r="AZ196" s="5"/>
      <c r="BA196" s="5"/>
      <c r="BB196" s="5"/>
    </row>
    <row r="197" spans="1:54" x14ac:dyDescent="0.25">
      <c r="A197" s="5">
        <v>15080</v>
      </c>
      <c r="B197" s="5"/>
      <c r="C197" s="5">
        <v>3.9413323149264032</v>
      </c>
      <c r="D197" s="5">
        <v>-1.5549997356695852E-4</v>
      </c>
      <c r="E197" s="5">
        <v>-4.6045642000788161E-5</v>
      </c>
      <c r="F197" s="5">
        <v>-3.2595468343478721E-4</v>
      </c>
      <c r="G197" s="5">
        <v>-3.6892777384749162E-5</v>
      </c>
      <c r="H197" s="5">
        <v>-4.6171276478967731E-3</v>
      </c>
      <c r="I197" s="5">
        <v>-3.4555013873759273E-4</v>
      </c>
      <c r="J197" s="5">
        <v>-1.045568393921683E-3</v>
      </c>
      <c r="K197" s="5">
        <v>-3.3196850301175413E-4</v>
      </c>
      <c r="L197" s="5">
        <v>-3.6273458786485733E-3</v>
      </c>
      <c r="M197" s="5">
        <v>-9.921069199957137E-4</v>
      </c>
      <c r="N197" s="5">
        <v>-6.4161427068411409E-2</v>
      </c>
      <c r="O197" s="5">
        <v>-2.086205802661667E-3</v>
      </c>
      <c r="P197" s="5">
        <v>-3.4564856659115864E-2</v>
      </c>
      <c r="Q197" s="5">
        <v>-2.8615372146176586E-3</v>
      </c>
      <c r="R197" s="5">
        <v>-2.6104588511944048E-2</v>
      </c>
      <c r="S197" s="5">
        <v>-1.2292739348155909E-2</v>
      </c>
      <c r="T197" s="5">
        <v>-3.926219077970057E-2</v>
      </c>
      <c r="U197" s="5">
        <v>5.6982852062038881E-3</v>
      </c>
      <c r="V197" s="5">
        <v>-1.4145652381968734E-2</v>
      </c>
      <c r="W197" s="5">
        <v>-1.471225813876215E-2</v>
      </c>
      <c r="X197" s="5">
        <v>5.2144315466480864E-2</v>
      </c>
      <c r="Y197" s="5">
        <v>1.3439618220757796E-2</v>
      </c>
      <c r="Z197" s="5">
        <v>9.0645624691539667E-2</v>
      </c>
      <c r="AA197" s="5">
        <v>7.9436982377841026E-2</v>
      </c>
      <c r="AB197" s="5">
        <v>7.9559169115999862E-2</v>
      </c>
      <c r="AC197" s="5">
        <v>-7.5917351504621228E-2</v>
      </c>
      <c r="AD197" s="5">
        <v>1.6360255317910439</v>
      </c>
      <c r="AE197" s="5">
        <v>8.6926417529206962E-2</v>
      </c>
      <c r="AF197" s="5">
        <v>0.23476902492608623</v>
      </c>
      <c r="AG197" s="5">
        <v>5.8171741583072513E-2</v>
      </c>
      <c r="AH197" s="5">
        <v>0.39639690825165369</v>
      </c>
      <c r="AI197" s="5">
        <v>9.726857787609601E-2</v>
      </c>
      <c r="AJ197" s="5">
        <v>0.40810165411039351</v>
      </c>
      <c r="AK197" s="5">
        <v>1.8569593064940406</v>
      </c>
      <c r="AL197" s="5">
        <v>1.1282979944333102</v>
      </c>
      <c r="AM197" s="5">
        <v>7.6493569226642882E-2</v>
      </c>
      <c r="AN197" s="5">
        <v>0.72915377679604887</v>
      </c>
      <c r="AO197" s="5">
        <v>6.9604774861776991E-2</v>
      </c>
      <c r="AP197" s="5">
        <v>0.27431817430402033</v>
      </c>
      <c r="AQ197" s="5">
        <v>8.7006032060946745E-2</v>
      </c>
      <c r="AR197" s="5">
        <v>0.71988001849820238</v>
      </c>
      <c r="AS197" s="5"/>
      <c r="AT197" s="5"/>
      <c r="AU197" s="5"/>
      <c r="AV197" s="5"/>
      <c r="AW197" s="5"/>
      <c r="AX197" s="5"/>
      <c r="AY197" s="5"/>
      <c r="AZ197" s="5"/>
      <c r="BA197" s="5"/>
      <c r="BB197" s="5"/>
    </row>
    <row r="198" spans="1:54" x14ac:dyDescent="0.25">
      <c r="A198" s="5">
        <v>15070</v>
      </c>
      <c r="B198" s="5"/>
      <c r="C198" s="5">
        <v>3.9008470337890548</v>
      </c>
      <c r="D198" s="5">
        <v>-1.4338447801798938E-4</v>
      </c>
      <c r="E198" s="5">
        <v>-4.2545820422077761E-5</v>
      </c>
      <c r="F198" s="5">
        <v>-3.0180386292888949E-4</v>
      </c>
      <c r="G198" s="5">
        <v>-3.4230306106860748E-5</v>
      </c>
      <c r="H198" s="5">
        <v>-4.2928514074051021E-3</v>
      </c>
      <c r="I198" s="5">
        <v>-3.2195285851497517E-4</v>
      </c>
      <c r="J198" s="5">
        <v>-9.7621080835159544E-4</v>
      </c>
      <c r="K198" s="5">
        <v>-3.1059948048223673E-4</v>
      </c>
      <c r="L198" s="5">
        <v>-3.4010125817955485E-3</v>
      </c>
      <c r="M198" s="5">
        <v>-9.3217174472145852E-4</v>
      </c>
      <c r="N198" s="5">
        <v>-6.0413282758397989E-2</v>
      </c>
      <c r="O198" s="5">
        <v>-1.9685177212217081E-3</v>
      </c>
      <c r="P198" s="5">
        <v>-3.2684625370096969E-2</v>
      </c>
      <c r="Q198" s="5">
        <v>-2.7116744575788228E-3</v>
      </c>
      <c r="R198" s="5">
        <v>-2.479061216292686E-2</v>
      </c>
      <c r="S198" s="5">
        <v>-1.1699146616467187E-2</v>
      </c>
      <c r="T198" s="5">
        <v>-3.7447086396714298E-2</v>
      </c>
      <c r="U198" s="5">
        <v>5.4466388396709319E-3</v>
      </c>
      <c r="V198" s="5">
        <v>-1.3550371052546136E-2</v>
      </c>
      <c r="W198" s="5">
        <v>-1.412388875946401E-2</v>
      </c>
      <c r="X198" s="5">
        <v>5.0168558465392879E-2</v>
      </c>
      <c r="Y198" s="5">
        <v>1.2958784141480348E-2</v>
      </c>
      <c r="Z198" s="5">
        <v>8.759510416678111E-2</v>
      </c>
      <c r="AA198" s="5">
        <v>7.6933306512255065E-2</v>
      </c>
      <c r="AB198" s="5">
        <v>7.7222454501974902E-2</v>
      </c>
      <c r="AC198" s="5">
        <v>-7.3851472954892403E-2</v>
      </c>
      <c r="AD198" s="5">
        <v>1.5950562677935474</v>
      </c>
      <c r="AE198" s="5">
        <v>8.4939288291525278E-2</v>
      </c>
      <c r="AF198" s="5">
        <v>0.22991729663045465</v>
      </c>
      <c r="AG198" s="5">
        <v>5.7097889167971393E-2</v>
      </c>
      <c r="AH198" s="5">
        <v>0.38995862595036368</v>
      </c>
      <c r="AI198" s="5">
        <v>9.5905671936619002E-2</v>
      </c>
      <c r="AJ198" s="5">
        <v>0.40329860730985445</v>
      </c>
      <c r="AK198" s="5">
        <v>1.8392916683780876</v>
      </c>
      <c r="AL198" s="5">
        <v>1.1201214457147741</v>
      </c>
      <c r="AM198" s="5">
        <v>7.611365050393426E-2</v>
      </c>
      <c r="AN198" s="5">
        <v>0.72720416481352801</v>
      </c>
      <c r="AO198" s="5">
        <v>6.9579155996011485E-2</v>
      </c>
      <c r="AP198" s="5">
        <v>0.27485327483173505</v>
      </c>
      <c r="AQ198" s="5">
        <v>8.7378632847881624E-2</v>
      </c>
      <c r="AR198" s="5">
        <v>0.72465102238332024</v>
      </c>
      <c r="AS198" s="5"/>
      <c r="AT198" s="5"/>
      <c r="AU198" s="5"/>
      <c r="AV198" s="5"/>
      <c r="AW198" s="5"/>
      <c r="AX198" s="5"/>
      <c r="AY198" s="5"/>
      <c r="AZ198" s="5"/>
      <c r="BA198" s="5"/>
      <c r="BB198" s="5"/>
    </row>
    <row r="199" spans="1:54" x14ac:dyDescent="0.25">
      <c r="A199" s="5">
        <v>15060</v>
      </c>
      <c r="B199" s="5"/>
      <c r="C199" s="5">
        <v>3.8592007475511574</v>
      </c>
      <c r="D199" s="5">
        <v>-1.3214430923671994E-4</v>
      </c>
      <c r="E199" s="5">
        <v>-3.9291659629039657E-5</v>
      </c>
      <c r="F199" s="5">
        <v>-2.7929815076119214E-4</v>
      </c>
      <c r="G199" s="5">
        <v>-3.1743624299278659E-5</v>
      </c>
      <c r="H199" s="5">
        <v>-3.9893002765654158E-3</v>
      </c>
      <c r="I199" s="5">
        <v>-2.9981337118076056E-4</v>
      </c>
      <c r="J199" s="5">
        <v>-9.1098846821299675E-4</v>
      </c>
      <c r="K199" s="5">
        <v>-2.9045795703997021E-4</v>
      </c>
      <c r="L199" s="5">
        <v>-3.1871817091961379E-3</v>
      </c>
      <c r="M199" s="5">
        <v>-8.7541365442536884E-4</v>
      </c>
      <c r="N199" s="5">
        <v>-5.685535721207742E-2</v>
      </c>
      <c r="O199" s="5">
        <v>-1.8565329377335862E-3</v>
      </c>
      <c r="P199" s="5">
        <v>-3.0891146556944488E-2</v>
      </c>
      <c r="Q199" s="5">
        <v>-2.5683729329299093E-3</v>
      </c>
      <c r="R199" s="5">
        <v>-2.3531014490109484E-2</v>
      </c>
      <c r="S199" s="5">
        <v>-1.112867132046296E-2</v>
      </c>
      <c r="T199" s="5">
        <v>-3.5698155798528974E-2</v>
      </c>
      <c r="U199" s="5">
        <v>5.2035273755660447E-3</v>
      </c>
      <c r="V199" s="5">
        <v>-1.2973731012453502E-2</v>
      </c>
      <c r="W199" s="5">
        <v>-1.3552373560631626E-2</v>
      </c>
      <c r="X199" s="5">
        <v>4.8243968821159645E-2</v>
      </c>
      <c r="Y199" s="5">
        <v>1.2489037398894764E-2</v>
      </c>
      <c r="Z199" s="5">
        <v>8.4605937358520206E-2</v>
      </c>
      <c r="AA199" s="5">
        <v>7.4472291284838094E-2</v>
      </c>
      <c r="AB199" s="5">
        <v>7.4918014609262021E-2</v>
      </c>
      <c r="AC199" s="5">
        <v>-7.180707073531209E-2</v>
      </c>
      <c r="AD199" s="5">
        <v>1.5543632421178439</v>
      </c>
      <c r="AE199" s="5">
        <v>8.2957695035964757E-2</v>
      </c>
      <c r="AF199" s="5">
        <v>0.22505795173461235</v>
      </c>
      <c r="AG199" s="5">
        <v>5.6017091836772039E-2</v>
      </c>
      <c r="AH199" s="5">
        <v>0.38344225775459861</v>
      </c>
      <c r="AI199" s="5">
        <v>9.4516980771241807E-2</v>
      </c>
      <c r="AJ199" s="5">
        <v>0.39836352440097611</v>
      </c>
      <c r="AK199" s="5">
        <v>1.8209329476019973</v>
      </c>
      <c r="AL199" s="5">
        <v>1.1114814042464907</v>
      </c>
      <c r="AM199" s="5">
        <v>7.570013112700455E-2</v>
      </c>
      <c r="AN199" s="5">
        <v>0.72492103686829323</v>
      </c>
      <c r="AO199" s="5">
        <v>6.9521168500088382E-2</v>
      </c>
      <c r="AP199" s="5">
        <v>0.27526164521563456</v>
      </c>
      <c r="AQ199" s="5">
        <v>8.7712249466979891E-2</v>
      </c>
      <c r="AR199" s="5">
        <v>0.72911745131330674</v>
      </c>
      <c r="AS199" s="5"/>
      <c r="AT199" s="5"/>
      <c r="AU199" s="5"/>
      <c r="AV199" s="5"/>
      <c r="AW199" s="5"/>
      <c r="AX199" s="5"/>
      <c r="AY199" s="5"/>
      <c r="AZ199" s="5"/>
      <c r="BA199" s="5"/>
      <c r="BB199" s="5"/>
    </row>
    <row r="200" spans="1:54" x14ac:dyDescent="0.25">
      <c r="A200" s="5">
        <v>15050</v>
      </c>
      <c r="B200" s="5"/>
      <c r="C200" s="5">
        <v>3.8164429912960309</v>
      </c>
      <c r="D200" s="5">
        <v>-1.2172193901498474E-4</v>
      </c>
      <c r="E200" s="5">
        <v>-3.6267574444874715E-5</v>
      </c>
      <c r="F200" s="5">
        <v>-2.5833698774695792E-4</v>
      </c>
      <c r="G200" s="5">
        <v>-2.9422400476622344E-5</v>
      </c>
      <c r="H200" s="5">
        <v>-3.7053058647271583E-3</v>
      </c>
      <c r="I200" s="5">
        <v>-2.7905305335499493E-4</v>
      </c>
      <c r="J200" s="5">
        <v>-8.4968865725682939E-4</v>
      </c>
      <c r="K200" s="5">
        <v>-2.7148392036521697E-4</v>
      </c>
      <c r="L200" s="5">
        <v>-2.9852746897451178E-3</v>
      </c>
      <c r="M200" s="5">
        <v>-8.2169415328926169E-4</v>
      </c>
      <c r="N200" s="5">
        <v>-5.3479884520152697E-2</v>
      </c>
      <c r="O200" s="5">
        <v>-1.7500349159926469E-3</v>
      </c>
      <c r="P200" s="5">
        <v>-2.9181383981332791E-2</v>
      </c>
      <c r="Q200" s="5">
        <v>-2.4314233169350887E-3</v>
      </c>
      <c r="R200" s="5">
        <v>-2.232423727473095E-2</v>
      </c>
      <c r="S200" s="5">
        <v>-1.0580730387519065E-2</v>
      </c>
      <c r="T200" s="5">
        <v>-3.4013972157671928E-2</v>
      </c>
      <c r="U200" s="5">
        <v>4.9688004718731176E-3</v>
      </c>
      <c r="V200" s="5">
        <v>-1.241548435541596E-2</v>
      </c>
      <c r="W200" s="5">
        <v>-1.2997569406487688E-2</v>
      </c>
      <c r="X200" s="5">
        <v>4.6370392345444371E-2</v>
      </c>
      <c r="Y200" s="5">
        <v>1.2030416032982156E-2</v>
      </c>
      <c r="Z200" s="5">
        <v>8.1678819899347346E-2</v>
      </c>
      <c r="AA200" s="5">
        <v>7.205485951120924E-2</v>
      </c>
      <c r="AB200" s="5">
        <v>7.2647019190715437E-2</v>
      </c>
      <c r="AC200" s="5">
        <v>-6.9785433773121269E-2</v>
      </c>
      <c r="AD200" s="5">
        <v>1.5139767046724533</v>
      </c>
      <c r="AE200" s="5">
        <v>8.0983314385309174E-2</v>
      </c>
      <c r="AF200" s="5">
        <v>0.22019555018548428</v>
      </c>
      <c r="AG200" s="5">
        <v>5.4930451873155386E-2</v>
      </c>
      <c r="AH200" s="5">
        <v>0.37685490702432645</v>
      </c>
      <c r="AI200" s="5">
        <v>9.3104098922478687E-2</v>
      </c>
      <c r="AJ200" s="5">
        <v>0.39330229344076895</v>
      </c>
      <c r="AK200" s="5">
        <v>1.8019055857010358</v>
      </c>
      <c r="AL200" s="5">
        <v>1.1023885076210265</v>
      </c>
      <c r="AM200" s="5">
        <v>7.5253509995231116E-2</v>
      </c>
      <c r="AN200" s="5">
        <v>0.72230689775102253</v>
      </c>
      <c r="AO200" s="5">
        <v>6.9430828898862512E-2</v>
      </c>
      <c r="AP200" s="5">
        <v>0.27554246285380385</v>
      </c>
      <c r="AQ200" s="5">
        <v>8.8006342644232335E-2</v>
      </c>
      <c r="AR200" s="5">
        <v>0.73327262250108183</v>
      </c>
      <c r="AS200" s="5"/>
      <c r="AT200" s="5"/>
      <c r="AU200" s="5"/>
      <c r="AV200" s="5"/>
      <c r="AW200" s="5"/>
      <c r="AX200" s="5"/>
      <c r="AY200" s="5"/>
      <c r="AZ200" s="5"/>
      <c r="BA200" s="5"/>
      <c r="BB200" s="5"/>
    </row>
    <row r="201" spans="1:54" x14ac:dyDescent="0.25">
      <c r="A201" s="6">
        <v>15040</v>
      </c>
      <c r="B201" s="5"/>
      <c r="C201" s="6">
        <v>3.77262369392911</v>
      </c>
      <c r="D201" s="6">
        <v>-1.1206316794377206E-4</v>
      </c>
      <c r="E201" s="6">
        <v>-3.3458840175135339E-5</v>
      </c>
      <c r="F201" s="6">
        <v>-2.3882509224432662E-4</v>
      </c>
      <c r="G201" s="6">
        <v>-2.7256816258451962E-5</v>
      </c>
      <c r="H201" s="6">
        <v>-3.43975439785877E-3</v>
      </c>
      <c r="I201" s="6">
        <v>-2.5959671816791756E-4</v>
      </c>
      <c r="J201" s="6">
        <v>-7.9210728136978393E-4</v>
      </c>
      <c r="K201" s="6">
        <v>-2.5361959021288558E-4</v>
      </c>
      <c r="L201" s="6">
        <v>-2.7947324235747567E-3</v>
      </c>
      <c r="M201" s="6">
        <v>-7.7087888211449453E-4</v>
      </c>
      <c r="N201" s="6">
        <v>-5.0279298919191417E-2</v>
      </c>
      <c r="O201" s="6">
        <v>-1.6488117269247917E-3</v>
      </c>
      <c r="P201" s="6">
        <v>-2.7552350740483945E-2</v>
      </c>
      <c r="Q201" s="6">
        <v>-2.300618481400887E-3</v>
      </c>
      <c r="R201" s="6">
        <v>-2.1168728021120284E-2</v>
      </c>
      <c r="S201" s="6">
        <v>-1.0054737972364924E-2</v>
      </c>
      <c r="T201" s="6">
        <v>-3.2393086039419816E-2</v>
      </c>
      <c r="U201" s="6">
        <v>4.7423029995767446E-3</v>
      </c>
      <c r="V201" s="6">
        <v>-1.1875368650523349E-2</v>
      </c>
      <c r="W201" s="6">
        <v>-1.245931632754561E-2</v>
      </c>
      <c r="X201" s="6">
        <v>4.4547612257798283E-2</v>
      </c>
      <c r="Y201" s="6">
        <v>1.1582941913608072E-2</v>
      </c>
      <c r="Z201" s="6">
        <v>7.881434224826997E-2</v>
      </c>
      <c r="AA201" s="6">
        <v>6.9681848286101564E-2</v>
      </c>
      <c r="AB201" s="6">
        <v>7.0410561077682565E-2</v>
      </c>
      <c r="AC201" s="6">
        <v>-6.7787787953663511E-2</v>
      </c>
      <c r="AD201" s="6">
        <v>1.4739257987827787</v>
      </c>
      <c r="AE201" s="6">
        <v>7.9017778534619262E-2</v>
      </c>
      <c r="AF201" s="6">
        <v>0.21533457199220868</v>
      </c>
      <c r="AG201" s="6">
        <v>5.3839061660921297E-2</v>
      </c>
      <c r="AH201" s="6">
        <v>0.37020367498972184</v>
      </c>
      <c r="AI201" s="6">
        <v>9.1668635439293836E-2</v>
      </c>
      <c r="AJ201" s="6">
        <v>0.38812092042410778</v>
      </c>
      <c r="AK201" s="6">
        <v>1.7822327861191887</v>
      </c>
      <c r="AL201" s="6">
        <v>1.0928539684942975</v>
      </c>
      <c r="AM201" s="6">
        <v>7.4774330699935609E-2</v>
      </c>
      <c r="AN201" s="6">
        <v>0.71936471290235315</v>
      </c>
      <c r="AO201" s="6">
        <v>6.9308198994136372E-2</v>
      </c>
      <c r="AP201" s="6">
        <v>0.27569508053737829</v>
      </c>
      <c r="AQ201" s="5">
        <v>8.8260425139446791E-2</v>
      </c>
      <c r="AR201" s="5">
        <v>0.73711023240735463</v>
      </c>
    </row>
    <row r="202" spans="1:54" x14ac:dyDescent="0.25">
      <c r="A202" s="6">
        <v>15030</v>
      </c>
      <c r="B202" s="5"/>
      <c r="C202" s="6">
        <v>3.7277931133703701</v>
      </c>
      <c r="D202" s="6">
        <v>-1.0311696678172559E-4</v>
      </c>
      <c r="E202" s="6">
        <v>-3.0851554520557103E-5</v>
      </c>
      <c r="F202" s="6">
        <v>-2.2067224555083592E-4</v>
      </c>
      <c r="G202" s="6">
        <v>-2.5237547482295351E-5</v>
      </c>
      <c r="H202" s="6">
        <v>-3.1915849361946517E-3</v>
      </c>
      <c r="I202" s="6">
        <v>-2.4137251888279443E-4</v>
      </c>
      <c r="J202" s="6">
        <v>-7.3804867106451162E-4</v>
      </c>
      <c r="K202" s="6">
        <v>-2.3680938043584392E-4</v>
      </c>
      <c r="L202" s="6">
        <v>-2.6150150867007343E-3</v>
      </c>
      <c r="M202" s="6">
        <v>-7.2283761256822167E-4</v>
      </c>
      <c r="N202" s="6">
        <v>-4.7246236791942432E-2</v>
      </c>
      <c r="O202" s="6">
        <v>-1.5526561704343402E-3</v>
      </c>
      <c r="P202" s="6">
        <v>-2.6001111934014959E-2</v>
      </c>
      <c r="Q202" s="6">
        <v>-2.1757537472466342E-3</v>
      </c>
      <c r="R202" s="6">
        <v>-2.0062942407948713E-2</v>
      </c>
      <c r="S202" s="6">
        <v>-9.550106613386674E-3</v>
      </c>
      <c r="T202" s="6">
        <v>-3.0834028938292884E-2</v>
      </c>
      <c r="U202" s="6">
        <v>4.5238755146421407E-3</v>
      </c>
      <c r="V202" s="6">
        <v>-1.1353107977007037E-2</v>
      </c>
      <c r="W202" s="6">
        <v>-1.1937438429716727E-2</v>
      </c>
      <c r="X202" s="6">
        <v>4.2775351762974027E-2</v>
      </c>
      <c r="Y202" s="6">
        <v>1.114662123315145E-2</v>
      </c>
      <c r="Z202" s="6">
        <v>7.6012991866750063E-2</v>
      </c>
      <c r="AA202" s="6">
        <v>6.7354009931464148E-2</v>
      </c>
      <c r="AB202" s="6">
        <v>6.8209656245811129E-2</v>
      </c>
      <c r="AC202" s="6">
        <v>-6.5815295436785867E-2</v>
      </c>
      <c r="AD202" s="6">
        <v>1.4342385328640805</v>
      </c>
      <c r="AE202" s="6">
        <v>7.7062673171557211E-2</v>
      </c>
      <c r="AF202" s="6">
        <v>0.21047941048330493</v>
      </c>
      <c r="AG202" s="6">
        <v>5.2744001842660926E-2</v>
      </c>
      <c r="AH202" s="6">
        <v>0.36349564777724824</v>
      </c>
      <c r="AI202" s="6">
        <v>9.0212210763016581E-2</v>
      </c>
      <c r="AJ202" s="6">
        <v>0.38282551719229457</v>
      </c>
      <c r="AK202" s="6">
        <v>1.7619384664180202</v>
      </c>
      <c r="AL202" s="6">
        <v>1.0828895513987429</v>
      </c>
      <c r="AM202" s="6">
        <v>7.4263180428842585E-2</v>
      </c>
      <c r="AN202" s="6">
        <v>0.71609790306297916</v>
      </c>
      <c r="AO202" s="6">
        <v>6.9153385870946243E-2</v>
      </c>
      <c r="AP202" s="6">
        <v>0.27571902854208663</v>
      </c>
      <c r="AQ202" s="5">
        <v>8.8474063043942147E-2</v>
      </c>
      <c r="AR202" s="5">
        <v>0.74062437229318256</v>
      </c>
    </row>
    <row r="203" spans="1:54" x14ac:dyDescent="0.25">
      <c r="A203" s="6">
        <v>15020</v>
      </c>
      <c r="B203" s="5"/>
      <c r="C203" s="6">
        <v>3.6820017718316183</v>
      </c>
      <c r="D203" s="6">
        <v>-9.4835322932620704E-5</v>
      </c>
      <c r="E203" s="6">
        <v>-2.8432600509484812E-5</v>
      </c>
      <c r="F203" s="6">
        <v>-2.0379308169341496E-4</v>
      </c>
      <c r="G203" s="6">
        <v>-2.3355745560609017E-5</v>
      </c>
      <c r="H203" s="6">
        <v>-2.9597875979285645E-3</v>
      </c>
      <c r="I203" s="6">
        <v>-2.2431185160537819E-4</v>
      </c>
      <c r="J203" s="6">
        <v>-6.8732537827592027E-4</v>
      </c>
      <c r="K203" s="6">
        <v>-2.2099985859167959E-4</v>
      </c>
      <c r="L203" s="6">
        <v>-2.4456019055204784E-3</v>
      </c>
      <c r="M203" s="6">
        <v>-6.7744423280671675E-4</v>
      </c>
      <c r="N203" s="6">
        <v>-4.4373538118650122E-2</v>
      </c>
      <c r="O203" s="6">
        <v>-1.4613658805055362E-3</v>
      </c>
      <c r="P203" s="6">
        <v>-2.4524787081538234E-2</v>
      </c>
      <c r="Q203" s="6">
        <v>-2.0566271203279899E-3</v>
      </c>
      <c r="R203" s="6">
        <v>-1.9005346606831029E-2</v>
      </c>
      <c r="S203" s="6">
        <v>-9.0662483407594856E-3</v>
      </c>
      <c r="T203" s="6">
        <v>-2.9335316705734991E-2</v>
      </c>
      <c r="U203" s="6">
        <v>4.3133547203857798E-3</v>
      </c>
      <c r="V203" s="6">
        <v>-1.0848413949106765E-2</v>
      </c>
      <c r="W203" s="6">
        <v>-1.1431744805752545E-2</v>
      </c>
      <c r="X203" s="6">
        <v>4.1053276673730897E-2</v>
      </c>
      <c r="Y203" s="6">
        <v>1.072144501834971E-2</v>
      </c>
      <c r="Z203" s="6">
        <v>7.3275155560358324E-2</v>
      </c>
      <c r="AA203" s="6">
        <v>6.5072013108733506E-2</v>
      </c>
      <c r="AB203" s="6">
        <v>6.6045244052420835E-2</v>
      </c>
      <c r="AC203" s="6">
        <v>-6.3869054133376055E-2</v>
      </c>
      <c r="AD203" s="6">
        <v>1.3949417552718595</v>
      </c>
      <c r="AE203" s="6">
        <v>7.5119535542271257E-2</v>
      </c>
      <c r="AF203" s="6">
        <v>0.20563436587573808</v>
      </c>
      <c r="AG203" s="6">
        <v>5.1646339532406452E-2</v>
      </c>
      <c r="AH203" s="6">
        <v>0.35673788363265713</v>
      </c>
      <c r="AI203" s="6">
        <v>8.8736453619054884E-2</v>
      </c>
      <c r="AJ203" s="6">
        <v>0.37742228919462961</v>
      </c>
      <c r="AK203" s="6">
        <v>1.7410472091101128</v>
      </c>
      <c r="AL203" s="6">
        <v>1.0725075483581645</v>
      </c>
      <c r="AM203" s="6">
        <v>7.3720688770528384E-2</v>
      </c>
      <c r="AN203" s="6">
        <v>0.71251033785686513</v>
      </c>
      <c r="AO203" s="6">
        <v>6.8966541798067479E-2</v>
      </c>
      <c r="AP203" s="6">
        <v>0.27561401631604077</v>
      </c>
      <c r="AQ203" s="5">
        <v>8.864687696348153E-2</v>
      </c>
      <c r="AR203" s="5">
        <v>0.74380954300538771</v>
      </c>
    </row>
    <row r="204" spans="1:54" x14ac:dyDescent="0.25">
      <c r="A204" s="6">
        <v>15010</v>
      </c>
      <c r="B204" s="5"/>
      <c r="C204" s="6">
        <v>3.6353003912815045</v>
      </c>
      <c r="D204" s="6">
        <v>-8.717309204509278E-5</v>
      </c>
      <c r="E204" s="6">
        <v>-2.6189610471098127E-5</v>
      </c>
      <c r="F204" s="6">
        <v>-1.8810688184179932E-4</v>
      </c>
      <c r="G204" s="6">
        <v>-2.1603019112851106E-5</v>
      </c>
      <c r="H204" s="6">
        <v>-2.7434017931188808E-3</v>
      </c>
      <c r="I204" s="6">
        <v>-2.0834925738921284E-4</v>
      </c>
      <c r="J204" s="6">
        <v>-6.3975796834271376E-4</v>
      </c>
      <c r="K204" s="6">
        <v>-2.0613970338297753E-4</v>
      </c>
      <c r="L204" s="6">
        <v>-2.285990903504358E-3</v>
      </c>
      <c r="M204" s="6">
        <v>-6.3457672499772351E-4</v>
      </c>
      <c r="N204" s="6">
        <v>-4.1654247405346956E-2</v>
      </c>
      <c r="O204" s="6">
        <v>-1.3747434141567721E-3</v>
      </c>
      <c r="P204" s="6">
        <v>-2.3120552297178656E-2</v>
      </c>
      <c r="Q204" s="6">
        <v>-1.9430395097470286E-3</v>
      </c>
      <c r="R204" s="6">
        <v>-1.7994419468275034E-2</v>
      </c>
      <c r="S204" s="6">
        <v>-8.6025757355985069E-3</v>
      </c>
      <c r="T204" s="6">
        <v>-2.7895452864465969E-2</v>
      </c>
      <c r="U204" s="6">
        <v>4.1105739193904121E-3</v>
      </c>
      <c r="V204" s="6">
        <v>-1.0360986728671723E-2</v>
      </c>
      <c r="W204" s="6">
        <v>-1.094203044650403E-2</v>
      </c>
      <c r="X204" s="6">
        <v>3.9380998070584261E-2</v>
      </c>
      <c r="Y204" s="6">
        <v>1.0307389659382601E-2</v>
      </c>
      <c r="Z204" s="6">
        <v>7.0601121974885842E-2</v>
      </c>
      <c r="AA204" s="6">
        <v>6.2836444087804325E-2</v>
      </c>
      <c r="AB204" s="6">
        <v>6.3918187640510257E-2</v>
      </c>
      <c r="AC204" s="6">
        <v>-6.1950097339810085E-2</v>
      </c>
      <c r="AD204" s="6">
        <v>1.3560611323325928</v>
      </c>
      <c r="AE204" s="6">
        <v>7.3189852665431987E-2</v>
      </c>
      <c r="AF204" s="6">
        <v>0.20080363916842767</v>
      </c>
      <c r="AG204" s="6">
        <v>5.0547126586403632E-2</v>
      </c>
      <c r="AH204" s="6">
        <v>0.34993740037377735</v>
      </c>
      <c r="AI204" s="6">
        <v>8.7242997922932691E-2</v>
      </c>
      <c r="AJ204" s="6">
        <v>0.3719175231379257</v>
      </c>
      <c r="AK204" s="6">
        <v>1.7195842112604662</v>
      </c>
      <c r="AL204" s="6">
        <v>1.0617207533753543</v>
      </c>
      <c r="AM204" s="6">
        <v>7.3147526422240414E-2</v>
      </c>
      <c r="AN204" s="6">
        <v>0.70860632832352199</v>
      </c>
      <c r="AO204" s="6">
        <v>6.8747864022572075E-2</v>
      </c>
      <c r="AP204" s="6">
        <v>0.27537993375637349</v>
      </c>
      <c r="AQ204" s="5">
        <v>8.8778543082084091E-2</v>
      </c>
      <c r="AR204" s="5">
        <v>0.74666066894430894</v>
      </c>
    </row>
    <row r="205" spans="1:54" x14ac:dyDescent="0.25">
      <c r="A205" s="6">
        <v>15000</v>
      </c>
      <c r="B205" s="5"/>
      <c r="C205" s="6">
        <v>3.5877398292009852</v>
      </c>
      <c r="D205" s="6">
        <v>-8.0087854731750418E-5</v>
      </c>
      <c r="E205" s="6">
        <v>-2.4110931066030682E-5</v>
      </c>
      <c r="F205" s="6">
        <v>-1.7353737354561252E-4</v>
      </c>
      <c r="G205" s="6">
        <v>-1.9971415900936106E-5</v>
      </c>
      <c r="H205" s="6">
        <v>-2.5415144716679034E-3</v>
      </c>
      <c r="I205" s="6">
        <v>-1.9342232402827432E-4</v>
      </c>
      <c r="J205" s="6">
        <v>-5.9517480801363058E-4</v>
      </c>
      <c r="K205" s="6">
        <v>-1.921796601729284E-4</v>
      </c>
      <c r="L205" s="6">
        <v>-2.1356986223702188E-3</v>
      </c>
      <c r="M205" s="6">
        <v>-5.9411713526005686E-4</v>
      </c>
      <c r="N205" s="6">
        <v>-3.9081614115307431E-2</v>
      </c>
      <c r="O205" s="6">
        <v>-1.2925963248654854E-3</v>
      </c>
      <c r="P205" s="6">
        <v>-2.1785642227609828E-2</v>
      </c>
      <c r="Q205" s="6">
        <v>-1.8347949289257768E-3</v>
      </c>
      <c r="R205" s="6">
        <v>-1.7028654575385445E-2</v>
      </c>
      <c r="S205" s="6">
        <v>-8.1585029395046145E-3</v>
      </c>
      <c r="T205" s="6">
        <v>-2.6512931805511685E-2</v>
      </c>
      <c r="U205" s="6">
        <v>3.9153634541848389E-3</v>
      </c>
      <c r="V205" s="6">
        <v>-9.8905160232634313E-3</v>
      </c>
      <c r="W205" s="6">
        <v>-1.0468077149565084E-2</v>
      </c>
      <c r="X205" s="6">
        <v>3.7758074990104404E-2</v>
      </c>
      <c r="Y205" s="6">
        <v>9.9044174542210761E-3</v>
      </c>
      <c r="Z205" s="6">
        <v>6.7991084235586585E-2</v>
      </c>
      <c r="AA205" s="6">
        <v>6.0647808164945582E-2</v>
      </c>
      <c r="AB205" s="6">
        <v>6.182927450406317E-2</v>
      </c>
      <c r="AC205" s="6">
        <v>-6.0059393527625959E-2</v>
      </c>
      <c r="AD205" s="6">
        <v>1.3176211295476246</v>
      </c>
      <c r="AE205" s="6">
        <v>7.1275059696511586E-2</v>
      </c>
      <c r="AF205" s="6">
        <v>0.195991326371522</v>
      </c>
      <c r="AG205" s="6">
        <v>4.9447397935924085E-2</v>
      </c>
      <c r="AH205" s="6">
        <v>0.34310116310483413</v>
      </c>
      <c r="AI205" s="6">
        <v>8.5733479709055899E-2</v>
      </c>
      <c r="AJ205" s="6">
        <v>0.36631757455906089</v>
      </c>
      <c r="AK205" s="6">
        <v>1.6975752330025067</v>
      </c>
      <c r="AL205" s="6">
        <v>1.050542435867164</v>
      </c>
      <c r="AM205" s="6">
        <v>7.2544403804780541E-2</v>
      </c>
      <c r="AN205" s="6">
        <v>0.70439061841875383</v>
      </c>
      <c r="AO205" s="6">
        <v>6.8497594458618055E-2</v>
      </c>
      <c r="AP205" s="6">
        <v>0.27501685206862458</v>
      </c>
      <c r="AQ205" s="5">
        <v>8.8868794102704193E-2</v>
      </c>
      <c r="AR205" s="5">
        <v>0.74917311116550356</v>
      </c>
    </row>
    <row r="206" spans="1:54" x14ac:dyDescent="0.25">
      <c r="AR206" s="5"/>
    </row>
  </sheetData>
  <pageMargins left="0.7" right="0.7" top="0.78740157499999996" bottom="0.78740157499999996"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196E0-DC91-46A9-A4F9-6B2A9A13EED3}">
  <sheetPr codeName="Tabelle27"/>
  <dimension ref="A4:BB206"/>
  <sheetViews>
    <sheetView topLeftCell="A82" zoomScaleNormal="100" workbookViewId="0">
      <pane xSplit="1" topLeftCell="B1" activePane="topRight" state="frozen"/>
      <selection pane="topRight" activeCell="A80" sqref="A80:XFD80"/>
    </sheetView>
  </sheetViews>
  <sheetFormatPr baseColWidth="10" defaultColWidth="11.42578125" defaultRowHeight="15" x14ac:dyDescent="0.25"/>
  <cols>
    <col min="1" max="16384" width="11.42578125" style="6"/>
  </cols>
  <sheetData>
    <row r="4" spans="1:54" x14ac:dyDescent="0.25">
      <c r="A4" s="5"/>
      <c r="B4" s="5"/>
      <c r="C4" s="5"/>
      <c r="D4" s="5">
        <v>17000</v>
      </c>
      <c r="E4" s="5">
        <v>16950</v>
      </c>
      <c r="F4" s="5">
        <v>16900</v>
      </c>
      <c r="G4" s="5">
        <v>16850</v>
      </c>
      <c r="H4" s="5">
        <v>16800</v>
      </c>
      <c r="I4" s="5">
        <v>16750</v>
      </c>
      <c r="J4" s="5">
        <v>16700</v>
      </c>
      <c r="K4" s="5">
        <v>16650</v>
      </c>
      <c r="L4" s="5">
        <v>16600</v>
      </c>
      <c r="M4" s="5">
        <v>16550</v>
      </c>
      <c r="N4" s="5">
        <v>16500</v>
      </c>
      <c r="O4" s="5">
        <v>16450</v>
      </c>
      <c r="P4" s="5">
        <v>16400</v>
      </c>
      <c r="Q4" s="5">
        <v>16350</v>
      </c>
      <c r="R4" s="5">
        <v>16300</v>
      </c>
      <c r="S4" s="5">
        <v>16250</v>
      </c>
      <c r="T4" s="5">
        <v>16200</v>
      </c>
      <c r="U4" s="5">
        <v>16150</v>
      </c>
      <c r="V4" s="5">
        <v>16100</v>
      </c>
      <c r="W4" s="5">
        <v>16050</v>
      </c>
      <c r="X4" s="5">
        <v>16000</v>
      </c>
      <c r="Y4" s="5">
        <v>15950</v>
      </c>
      <c r="Z4" s="5">
        <v>15900</v>
      </c>
      <c r="AA4" s="5">
        <v>15850</v>
      </c>
      <c r="AB4" s="5">
        <v>15800</v>
      </c>
      <c r="AC4" s="5">
        <v>15750</v>
      </c>
      <c r="AD4" s="5">
        <v>15700</v>
      </c>
      <c r="AE4" s="5">
        <v>15650</v>
      </c>
      <c r="AF4" s="5">
        <v>15600</v>
      </c>
      <c r="AG4" s="5">
        <v>15550</v>
      </c>
      <c r="AH4" s="5">
        <v>15500</v>
      </c>
      <c r="AI4" s="5">
        <v>15450</v>
      </c>
      <c r="AJ4" s="5">
        <v>15400</v>
      </c>
      <c r="AK4" s="5">
        <v>15350</v>
      </c>
      <c r="AL4" s="5">
        <v>15300</v>
      </c>
      <c r="AM4" s="5">
        <v>15250</v>
      </c>
      <c r="AN4" s="5">
        <v>15200</v>
      </c>
      <c r="AO4" s="5">
        <v>15150</v>
      </c>
      <c r="AP4" s="5">
        <v>15100</v>
      </c>
      <c r="AQ4" s="5">
        <v>15050</v>
      </c>
      <c r="AR4" s="5">
        <v>15000</v>
      </c>
      <c r="AS4" s="5"/>
      <c r="AT4" s="5"/>
      <c r="AU4" s="5"/>
      <c r="AV4" s="5"/>
      <c r="AW4" s="5"/>
      <c r="AX4" s="5"/>
      <c r="AY4" s="5"/>
      <c r="AZ4" s="5"/>
      <c r="BA4" s="5"/>
      <c r="BB4" s="5"/>
    </row>
    <row r="5" spans="1:54" x14ac:dyDescent="0.25">
      <c r="A5" s="5">
        <v>17000</v>
      </c>
      <c r="B5" s="5"/>
      <c r="C5" s="5">
        <v>-8.2652495765928258E-2</v>
      </c>
      <c r="D5" s="5">
        <v>-2.2517696502709791E-2</v>
      </c>
      <c r="E5" s="5">
        <v>-1.401881777100494E-2</v>
      </c>
      <c r="F5" s="5">
        <v>-3.4937193754090608E-2</v>
      </c>
      <c r="G5" s="5">
        <v>-1.0113645564737383E-2</v>
      </c>
      <c r="H5" s="5">
        <v>-2.5930396628736807E-2</v>
      </c>
      <c r="I5" s="5">
        <v>-3.8617765586040236E-2</v>
      </c>
      <c r="J5" s="5">
        <v>-2.4284478340170421E-2</v>
      </c>
      <c r="K5" s="5">
        <v>-3.9747183396343626E-3</v>
      </c>
      <c r="L5" s="5">
        <v>-1.138605686420037E-2</v>
      </c>
      <c r="M5" s="5">
        <v>-1.3791198471657112E-2</v>
      </c>
      <c r="N5" s="5">
        <v>-2.5320948446411751E-2</v>
      </c>
      <c r="O5" s="5">
        <v>-3.8714081040151734E-3</v>
      </c>
      <c r="P5" s="5">
        <v>-1.1295786209947641E-2</v>
      </c>
      <c r="Q5" s="5">
        <v>-5.8182455607062693E-3</v>
      </c>
      <c r="R5" s="5">
        <v>-3.589303427477479E-2</v>
      </c>
      <c r="S5" s="5">
        <v>-1.6712196306406795E-3</v>
      </c>
      <c r="T5" s="5">
        <v>-5.2527422791253837E-3</v>
      </c>
      <c r="U5" s="5">
        <v>-4.253886523268754E-3</v>
      </c>
      <c r="V5" s="5">
        <v>-5.7846139469744789E-3</v>
      </c>
      <c r="W5" s="5">
        <v>4.8054466914990018E-3</v>
      </c>
      <c r="X5" s="5">
        <v>-4.9658228014669605E-3</v>
      </c>
      <c r="Y5" s="5">
        <v>-9.1570863498387917E-3</v>
      </c>
      <c r="Z5" s="5">
        <v>-7.6831231322024686E-3</v>
      </c>
      <c r="AA5" s="5">
        <v>9.392415291241251E-3</v>
      </c>
      <c r="AB5" s="5">
        <v>3.8846268605332232E-2</v>
      </c>
      <c r="AC5" s="5">
        <v>3.2286114917125888E-3</v>
      </c>
      <c r="AD5" s="5">
        <v>8.7516800738829132E-3</v>
      </c>
      <c r="AE5" s="5">
        <v>1.0625140101841244E-2</v>
      </c>
      <c r="AF5" s="5">
        <v>2.6865873880972925E-2</v>
      </c>
      <c r="AG5" s="5">
        <v>4.1068111788556457E-3</v>
      </c>
      <c r="AH5" s="5">
        <v>2.731314795097234E-3</v>
      </c>
      <c r="AI5" s="5">
        <v>1.8261872096753209E-3</v>
      </c>
      <c r="AJ5" s="5">
        <v>6.5911651216185637E-3</v>
      </c>
      <c r="AK5" s="5">
        <v>1.9122996631255392E-3</v>
      </c>
      <c r="AL5" s="5">
        <v>1.3474812179194915E-2</v>
      </c>
      <c r="AM5" s="5">
        <v>3.1525067220644831E-3</v>
      </c>
      <c r="AN5" s="5">
        <v>5.554759234085882E-3</v>
      </c>
      <c r="AO5" s="5">
        <v>1.391279095267602E-3</v>
      </c>
      <c r="AP5" s="5">
        <v>5.8629879432465547E-3</v>
      </c>
      <c r="AQ5" s="5">
        <v>1.5676327612980921E-4</v>
      </c>
      <c r="AR5" s="5">
        <v>5.9585709956549264E-3</v>
      </c>
      <c r="AS5" s="5"/>
      <c r="AT5" s="5"/>
      <c r="AU5" s="5"/>
      <c r="AV5" s="5"/>
      <c r="AW5" s="5"/>
      <c r="AX5" s="5"/>
      <c r="AY5" s="5"/>
      <c r="AZ5" s="5"/>
      <c r="BA5" s="5"/>
      <c r="BB5" s="5"/>
    </row>
    <row r="6" spans="1:54" x14ac:dyDescent="0.25">
      <c r="A6" s="5">
        <v>16990</v>
      </c>
      <c r="B6" s="5"/>
      <c r="C6" s="5">
        <v>-8.2349852207942206E-2</v>
      </c>
      <c r="D6" s="5">
        <v>-2.2557364588184737E-2</v>
      </c>
      <c r="E6" s="5">
        <v>-1.4049720640449997E-2</v>
      </c>
      <c r="F6" s="5">
        <v>-3.5029729583805083E-2</v>
      </c>
      <c r="G6" s="5">
        <v>-1.0144941196230654E-2</v>
      </c>
      <c r="H6" s="5">
        <v>-2.6022233885314904E-2</v>
      </c>
      <c r="I6" s="5">
        <v>-3.8771869923775175E-2</v>
      </c>
      <c r="J6" s="5">
        <v>-2.4392322488678911E-2</v>
      </c>
      <c r="K6" s="5">
        <v>-3.9941657796885065E-3</v>
      </c>
      <c r="L6" s="5">
        <v>-1.1446929739980485E-2</v>
      </c>
      <c r="M6" s="5">
        <v>-1.3871205611012216E-2</v>
      </c>
      <c r="N6" s="5">
        <v>-2.5479405841994728E-2</v>
      </c>
      <c r="O6" s="5">
        <v>-3.897409210278307E-3</v>
      </c>
      <c r="P6" s="5">
        <v>-1.1376845052099901E-2</v>
      </c>
      <c r="Q6" s="5">
        <v>-5.8626822732792041E-3</v>
      </c>
      <c r="R6" s="5">
        <v>-3.6183787719396142E-2</v>
      </c>
      <c r="S6" s="5">
        <v>-1.6855340732859013E-3</v>
      </c>
      <c r="T6" s="5">
        <v>-5.3001830941778469E-3</v>
      </c>
      <c r="U6" s="5">
        <v>-4.2942969452825644E-3</v>
      </c>
      <c r="V6" s="5">
        <v>-5.8422827067294405E-3</v>
      </c>
      <c r="W6" s="5">
        <v>4.8556189427195855E-3</v>
      </c>
      <c r="X6" s="5">
        <v>-5.0200186284287676E-3</v>
      </c>
      <c r="Y6" s="5">
        <v>-9.2613720999103304E-3</v>
      </c>
      <c r="Z6" s="5">
        <v>-7.7742834520242816E-3</v>
      </c>
      <c r="AA6" s="5">
        <v>9.5083478752639641E-3</v>
      </c>
      <c r="AB6" s="5">
        <v>3.9344400367544712E-2</v>
      </c>
      <c r="AC6" s="5">
        <v>3.271567679021791E-3</v>
      </c>
      <c r="AD6" s="5">
        <v>8.872350891751082E-3</v>
      </c>
      <c r="AE6" s="5">
        <v>1.0776798373807222E-2</v>
      </c>
      <c r="AF6" s="5">
        <v>2.7262428847058297E-2</v>
      </c>
      <c r="AG6" s="5">
        <v>4.169437416189815E-3</v>
      </c>
      <c r="AH6" s="5">
        <v>2.7743056424310206E-3</v>
      </c>
      <c r="AI6" s="5">
        <v>1.8558306653882061E-3</v>
      </c>
      <c r="AJ6" s="5">
        <v>6.701413650351741E-3</v>
      </c>
      <c r="AK6" s="5">
        <v>1.9452349050161702E-3</v>
      </c>
      <c r="AL6" s="5">
        <v>1.3713597170259348E-2</v>
      </c>
      <c r="AM6" s="5">
        <v>3.2099476313401862E-3</v>
      </c>
      <c r="AN6" s="5">
        <v>5.6587580325995479E-3</v>
      </c>
      <c r="AO6" s="5">
        <v>1.4180280037510496E-3</v>
      </c>
      <c r="AP6" s="5">
        <v>5.9786746726096067E-3</v>
      </c>
      <c r="AQ6" s="5">
        <v>1.599360402802978E-4</v>
      </c>
      <c r="AR6" s="5">
        <v>6.0822033107400895E-3</v>
      </c>
      <c r="AS6" s="5"/>
      <c r="AT6" s="5"/>
      <c r="AU6" s="5"/>
      <c r="AV6" s="5"/>
      <c r="AW6" s="5"/>
      <c r="AX6" s="5"/>
      <c r="AY6" s="5"/>
      <c r="AZ6" s="5"/>
      <c r="BA6" s="5"/>
      <c r="BB6" s="5"/>
    </row>
    <row r="7" spans="1:54" x14ac:dyDescent="0.25">
      <c r="A7" s="5">
        <v>16980</v>
      </c>
      <c r="B7" s="5"/>
      <c r="C7" s="5">
        <v>-8.2027685158987215E-2</v>
      </c>
      <c r="D7" s="5">
        <v>-2.2595129658821815E-2</v>
      </c>
      <c r="E7" s="5">
        <v>-1.4079465945019704E-2</v>
      </c>
      <c r="F7" s="5">
        <v>-3.5119462349461839E-2</v>
      </c>
      <c r="G7" s="5">
        <v>-1.0175453163923853E-2</v>
      </c>
      <c r="H7" s="5">
        <v>-2.6112143712010864E-2</v>
      </c>
      <c r="I7" s="5">
        <v>-3.8923241564301783E-2</v>
      </c>
      <c r="J7" s="5">
        <v>-2.4498544994208012E-2</v>
      </c>
      <c r="K7" s="5">
        <v>-4.0133653191785348E-3</v>
      </c>
      <c r="L7" s="5">
        <v>-1.1507147512216244E-2</v>
      </c>
      <c r="M7" s="5">
        <v>-1.395049186632984E-2</v>
      </c>
      <c r="N7" s="5">
        <v>-2.5636683988773917E-2</v>
      </c>
      <c r="O7" s="5">
        <v>-3.923253782500997E-3</v>
      </c>
      <c r="P7" s="5">
        <v>-1.1457521524379347E-2</v>
      </c>
      <c r="Q7" s="5">
        <v>-5.9069629441188508E-3</v>
      </c>
      <c r="R7" s="5">
        <v>-3.6473847177537273E-2</v>
      </c>
      <c r="S7" s="5">
        <v>-1.6998294767751523E-3</v>
      </c>
      <c r="T7" s="5">
        <v>-5.3476082183729181E-3</v>
      </c>
      <c r="U7" s="5">
        <v>-4.3347324038341501E-3</v>
      </c>
      <c r="V7" s="5">
        <v>-5.9000395704373338E-3</v>
      </c>
      <c r="W7" s="5">
        <v>4.9059115861857898E-3</v>
      </c>
      <c r="X7" s="5">
        <v>-5.0743900380560338E-3</v>
      </c>
      <c r="Y7" s="5">
        <v>-9.3660804550945408E-3</v>
      </c>
      <c r="Z7" s="5">
        <v>-7.8658850565074111E-3</v>
      </c>
      <c r="AA7" s="5">
        <v>9.624930586713867E-3</v>
      </c>
      <c r="AB7" s="5">
        <v>3.9845698261917792E-2</v>
      </c>
      <c r="AC7" s="5">
        <v>3.3148283190258714E-3</v>
      </c>
      <c r="AD7" s="5">
        <v>8.9939634455045193E-3</v>
      </c>
      <c r="AE7" s="5">
        <v>1.0929746893682365E-2</v>
      </c>
      <c r="AF7" s="5">
        <v>2.766263180842491E-2</v>
      </c>
      <c r="AG7" s="5">
        <v>4.2326824178121249E-3</v>
      </c>
      <c r="AH7" s="5">
        <v>2.8177501235325509E-3</v>
      </c>
      <c r="AI7" s="5">
        <v>1.8858065719760751E-3</v>
      </c>
      <c r="AJ7" s="5">
        <v>6.8129708830967821E-3</v>
      </c>
      <c r="AK7" s="5">
        <v>1.9785824686190251E-3</v>
      </c>
      <c r="AL7" s="5">
        <v>1.3955524979366965E-2</v>
      </c>
      <c r="AM7" s="5">
        <v>3.2681811530450417E-3</v>
      </c>
      <c r="AN7" s="5">
        <v>5.7642576215744222E-3</v>
      </c>
      <c r="AO7" s="5">
        <v>1.4451797111801794E-3</v>
      </c>
      <c r="AP7" s="5">
        <v>6.0961756283497062E-3</v>
      </c>
      <c r="AQ7" s="5">
        <v>1.6316052814338398E-4</v>
      </c>
      <c r="AR7" s="5">
        <v>6.2079274157345807E-3</v>
      </c>
      <c r="AS7" s="5"/>
      <c r="AT7" s="5"/>
      <c r="AU7" s="5"/>
      <c r="AV7" s="5"/>
      <c r="AW7" s="5"/>
      <c r="AX7" s="5"/>
      <c r="AY7" s="5"/>
      <c r="AZ7" s="5"/>
      <c r="BA7" s="5"/>
      <c r="BB7" s="5"/>
    </row>
    <row r="8" spans="1:54" x14ac:dyDescent="0.25">
      <c r="A8" s="5">
        <v>16970</v>
      </c>
      <c r="B8" s="5"/>
      <c r="C8" s="5">
        <v>-8.1685811188754454E-2</v>
      </c>
      <c r="D8" s="5">
        <v>-2.2630978422517333E-2</v>
      </c>
      <c r="E8" s="5">
        <v>-1.4108043868544209E-2</v>
      </c>
      <c r="F8" s="5">
        <v>-3.5206363842600924E-2</v>
      </c>
      <c r="G8" s="5">
        <v>-1.020517225115402E-2</v>
      </c>
      <c r="H8" s="5">
        <v>-2.6200099883919824E-2</v>
      </c>
      <c r="I8" s="5">
        <v>-3.9071837759038282E-2</v>
      </c>
      <c r="J8" s="5">
        <v>-2.4603116775045834E-2</v>
      </c>
      <c r="K8" s="5">
        <v>-4.0323118606020447E-3</v>
      </c>
      <c r="L8" s="5">
        <v>-1.156669468262129E-2</v>
      </c>
      <c r="M8" s="5">
        <v>-1.4029037475378578E-2</v>
      </c>
      <c r="N8" s="5">
        <v>-2.5792744975544492E-2</v>
      </c>
      <c r="O8" s="5">
        <v>-3.9489358071876854E-3</v>
      </c>
      <c r="P8" s="5">
        <v>-1.153779754743613E-2</v>
      </c>
      <c r="Q8" s="5">
        <v>-5.9510780415782932E-3</v>
      </c>
      <c r="R8" s="5">
        <v>-3.6763152862253866E-2</v>
      </c>
      <c r="S8" s="5">
        <v>-1.7141030297471755E-3</v>
      </c>
      <c r="T8" s="5">
        <v>-5.3950087899086096E-3</v>
      </c>
      <c r="U8" s="5">
        <v>-4.3751857543555756E-3</v>
      </c>
      <c r="V8" s="5">
        <v>-5.9578749423368381E-3</v>
      </c>
      <c r="W8" s="5">
        <v>4.9563168167807885E-3</v>
      </c>
      <c r="X8" s="5">
        <v>-5.1289292096824571E-3</v>
      </c>
      <c r="Y8" s="5">
        <v>-9.4711975875516278E-3</v>
      </c>
      <c r="Z8" s="5">
        <v>-7.9579169670621341E-3</v>
      </c>
      <c r="AA8" s="5">
        <v>9.7421509277937426E-3</v>
      </c>
      <c r="AB8" s="5">
        <v>4.0350115116109177E-2</v>
      </c>
      <c r="AC8" s="5">
        <v>3.3583899274690675E-3</v>
      </c>
      <c r="AD8" s="5">
        <v>9.1165096460870572E-3</v>
      </c>
      <c r="AE8" s="5">
        <v>1.1083977705884315E-2</v>
      </c>
      <c r="AF8" s="5">
        <v>2.8066467944287288E-2</v>
      </c>
      <c r="AG8" s="5">
        <v>4.2965448199573921E-3</v>
      </c>
      <c r="AH8" s="5">
        <v>2.861647995194447E-3</v>
      </c>
      <c r="AI8" s="5">
        <v>1.9161152552377432E-3</v>
      </c>
      <c r="AJ8" s="5">
        <v>6.9258399260160534E-3</v>
      </c>
      <c r="AK8" s="5">
        <v>2.0123438656843825E-3</v>
      </c>
      <c r="AL8" s="5">
        <v>1.4200610931050513E-2</v>
      </c>
      <c r="AM8" s="5">
        <v>3.3272120553759369E-3</v>
      </c>
      <c r="AN8" s="5">
        <v>5.8712686512911224E-3</v>
      </c>
      <c r="AO8" s="5">
        <v>1.4727374909759539E-3</v>
      </c>
      <c r="AP8" s="5">
        <v>6.2155073446328842E-3</v>
      </c>
      <c r="AQ8" s="5">
        <v>1.6643726021990923E-4</v>
      </c>
      <c r="AR8" s="5">
        <v>6.3357662785104296E-3</v>
      </c>
      <c r="AS8" s="5"/>
      <c r="AT8" s="5"/>
      <c r="AU8" s="5"/>
      <c r="AV8" s="5"/>
      <c r="AW8" s="5"/>
      <c r="AX8" s="5"/>
      <c r="AY8" s="5"/>
      <c r="AZ8" s="5"/>
      <c r="BA8" s="5"/>
      <c r="BB8" s="5"/>
    </row>
    <row r="9" spans="1:54" x14ac:dyDescent="0.25">
      <c r="A9" s="5">
        <v>16960</v>
      </c>
      <c r="B9" s="5"/>
      <c r="C9" s="5">
        <v>-8.132405060694578E-2</v>
      </c>
      <c r="D9" s="5">
        <v>-2.2664898043997461E-2</v>
      </c>
      <c r="E9" s="5">
        <v>-1.4135444861936509E-2</v>
      </c>
      <c r="F9" s="5">
        <v>-3.5290406470387677E-2</v>
      </c>
      <c r="G9" s="5">
        <v>-1.0234089403072598E-2</v>
      </c>
      <c r="H9" s="5">
        <v>-2.6286076544177278E-2</v>
      </c>
      <c r="I9" s="5">
        <v>-3.9217616230883622E-2</v>
      </c>
      <c r="J9" s="5">
        <v>-2.4706008993635387E-2</v>
      </c>
      <c r="K9" s="5">
        <v>-4.0510003372109353E-3</v>
      </c>
      <c r="L9" s="5">
        <v>-1.1625555812910086E-2</v>
      </c>
      <c r="M9" s="5">
        <v>-1.4106822712638694E-2</v>
      </c>
      <c r="N9" s="5">
        <v>-2.5947550889254878E-2</v>
      </c>
      <c r="O9" s="5">
        <v>-3.9744492595344596E-3</v>
      </c>
      <c r="P9" s="5">
        <v>-1.1617654975650527E-2</v>
      </c>
      <c r="Q9" s="5">
        <v>-5.9950179822664297E-3</v>
      </c>
      <c r="R9" s="5">
        <v>-3.7051644556506794E-2</v>
      </c>
      <c r="S9" s="5">
        <v>-1.7283518955807354E-3</v>
      </c>
      <c r="T9" s="5">
        <v>-5.4423758510251784E-3</v>
      </c>
      <c r="U9" s="5">
        <v>-4.4156497611606508E-3</v>
      </c>
      <c r="V9" s="5">
        <v>-6.0157790846794628E-3</v>
      </c>
      <c r="W9" s="5">
        <v>5.006826696667006E-3</v>
      </c>
      <c r="X9" s="5">
        <v>-5.1836281706311542E-3</v>
      </c>
      <c r="Y9" s="5">
        <v>-9.5767093627403856E-3</v>
      </c>
      <c r="Z9" s="5">
        <v>-8.0503679267160781E-3</v>
      </c>
      <c r="AA9" s="5">
        <v>9.8599960363118366E-3</v>
      </c>
      <c r="AB9" s="5">
        <v>4.0857602159305208E-2</v>
      </c>
      <c r="AC9" s="5">
        <v>3.4022488804545093E-3</v>
      </c>
      <c r="AD9" s="5">
        <v>9.2399810100540474E-3</v>
      </c>
      <c r="AE9" s="5">
        <v>1.1239482360271094E-2</v>
      </c>
      <c r="AF9" s="5">
        <v>2.84739211536362E-2</v>
      </c>
      <c r="AG9" s="5">
        <v>4.3610230603517612E-3</v>
      </c>
      <c r="AH9" s="5">
        <v>2.9059988816058195E-3</v>
      </c>
      <c r="AI9" s="5">
        <v>1.9467569528773688E-3</v>
      </c>
      <c r="AJ9" s="5">
        <v>7.0400235731575668E-3</v>
      </c>
      <c r="AK9" s="5">
        <v>2.0465205203138211E-3</v>
      </c>
      <c r="AL9" s="5">
        <v>1.4448869762035743E-2</v>
      </c>
      <c r="AM9" s="5">
        <v>3.3870449783588398E-3</v>
      </c>
      <c r="AN9" s="5">
        <v>5.979801567215318E-3</v>
      </c>
      <c r="AO9" s="5">
        <v>1.5007045717598093E-3</v>
      </c>
      <c r="AP9" s="5">
        <v>6.336686199840502E-3</v>
      </c>
      <c r="AQ9" s="5">
        <v>1.6976675388955816E-4</v>
      </c>
      <c r="AR9" s="5">
        <v>6.4657427945996049E-3</v>
      </c>
      <c r="AS9" s="5"/>
      <c r="AT9" s="5"/>
      <c r="AU9" s="5"/>
      <c r="AV9" s="5"/>
      <c r="AW9" s="5"/>
      <c r="AX9" s="5"/>
      <c r="AY9" s="5"/>
      <c r="AZ9" s="5"/>
      <c r="BA9" s="5"/>
      <c r="BB9" s="5"/>
    </row>
    <row r="10" spans="1:54" x14ac:dyDescent="0.25">
      <c r="A10" s="5">
        <v>16950</v>
      </c>
      <c r="B10" s="5"/>
      <c r="C10" s="5">
        <v>-8.0942227585367746E-2</v>
      </c>
      <c r="D10" s="5">
        <v>-2.2696876151764682E-2</v>
      </c>
      <c r="E10" s="5">
        <v>-1.4161659648111339E-2</v>
      </c>
      <c r="F10" s="5">
        <v>-3.537156326924689E-2</v>
      </c>
      <c r="G10" s="5">
        <v>-1.0262195730955355E-2</v>
      </c>
      <c r="H10" s="5">
        <v>-2.6370048215838732E-2</v>
      </c>
      <c r="I10" s="5">
        <v>-3.9360535192977934E-2</v>
      </c>
      <c r="J10" s="5">
        <v>-2.4807193068928157E-2</v>
      </c>
      <c r="K10" s="5">
        <v>-4.0694257151039645E-3</v>
      </c>
      <c r="L10" s="5">
        <v>-1.1683715530931702E-2</v>
      </c>
      <c r="M10" s="5">
        <v>-1.4183827896819264E-2</v>
      </c>
      <c r="N10" s="5">
        <v>-2.6101063828811361E-2</v>
      </c>
      <c r="O10" s="5">
        <v>-3.9997881055150184E-3</v>
      </c>
      <c r="P10" s="5">
        <v>-1.1697075603070621E-2</v>
      </c>
      <c r="Q10" s="5">
        <v>-6.0387731339886959E-3</v>
      </c>
      <c r="R10" s="5">
        <v>-3.7339261630318928E-2</v>
      </c>
      <c r="S10" s="5">
        <v>-1.7425732131352522E-3</v>
      </c>
      <c r="T10" s="5">
        <v>-5.4897003501107981E-3</v>
      </c>
      <c r="U10" s="5">
        <v>-4.456117098938314E-3</v>
      </c>
      <c r="V10" s="5">
        <v>-6.0737421194283032E-3</v>
      </c>
      <c r="W10" s="5">
        <v>5.0574331563858401E-3</v>
      </c>
      <c r="X10" s="5">
        <v>-5.2384787969929521E-3</v>
      </c>
      <c r="Y10" s="5">
        <v>-9.6826013401270679E-3</v>
      </c>
      <c r="Z10" s="5">
        <v>-8.1432264000469018E-3</v>
      </c>
      <c r="AA10" s="5">
        <v>9.9784526847297959E-3</v>
      </c>
      <c r="AB10" s="5">
        <v>4.1368109014452321E-2</v>
      </c>
      <c r="AC10" s="5">
        <v>3.4464014134623832E-3</v>
      </c>
      <c r="AD10" s="5">
        <v>9.3643686559573662E-3</v>
      </c>
      <c r="AE10" s="5">
        <v>1.1396251906551831E-2</v>
      </c>
      <c r="AF10" s="5">
        <v>2.888497403798556E-2</v>
      </c>
      <c r="AG10" s="5">
        <v>4.426115375089191E-3</v>
      </c>
      <c r="AH10" s="5">
        <v>2.9508022719488538E-3</v>
      </c>
      <c r="AI10" s="5">
        <v>1.9777318126798877E-3</v>
      </c>
      <c r="AJ10" s="5">
        <v>7.1555242990944514E-3</v>
      </c>
      <c r="AK10" s="5">
        <v>2.0811137666060823E-3</v>
      </c>
      <c r="AL10" s="5">
        <v>1.4700315603178627E-2</v>
      </c>
      <c r="AM10" s="5">
        <v>3.4476844292994301E-3</v>
      </c>
      <c r="AN10" s="5">
        <v>6.0898666014619959E-3</v>
      </c>
      <c r="AO10" s="5">
        <v>1.5290841351010922E-3</v>
      </c>
      <c r="AP10" s="5">
        <v>6.4597284066740994E-3</v>
      </c>
      <c r="AQ10" s="5">
        <v>1.7314952313809227E-4</v>
      </c>
      <c r="AR10" s="5">
        <v>6.5978797766298638E-3</v>
      </c>
      <c r="AS10" s="5"/>
      <c r="AT10" s="5"/>
      <c r="AU10" s="5"/>
      <c r="AV10" s="5"/>
      <c r="AW10" s="5"/>
      <c r="AX10" s="5"/>
      <c r="AY10" s="5"/>
      <c r="AZ10" s="5"/>
      <c r="BA10" s="5"/>
      <c r="BB10" s="5"/>
    </row>
    <row r="11" spans="1:54" x14ac:dyDescent="0.25">
      <c r="A11" s="5">
        <v>16940</v>
      </c>
      <c r="B11" s="5"/>
      <c r="C11" s="5">
        <v>-8.0540170280004347E-2</v>
      </c>
      <c r="D11" s="5">
        <v>-2.2726900844877544E-2</v>
      </c>
      <c r="E11" s="5">
        <v>-1.4186679226813345E-2</v>
      </c>
      <c r="F11" s="5">
        <v>-3.5449807918306923E-2</v>
      </c>
      <c r="G11" s="5">
        <v>-1.0289482516468794E-2</v>
      </c>
      <c r="H11" s="5">
        <v>-2.6451989813679883E-2</v>
      </c>
      <c r="I11" s="5">
        <v>-3.9500553367394824E-2</v>
      </c>
      <c r="J11" s="5">
        <v>-2.4906640688728769E-2</v>
      </c>
      <c r="K11" s="5">
        <v>-4.0875829953235373E-3</v>
      </c>
      <c r="L11" s="5">
        <v>-1.1741158536832268E-2</v>
      </c>
      <c r="M11" s="5">
        <v>-1.4260033398430429E-2</v>
      </c>
      <c r="N11" s="5">
        <v>-2.6253245919022929E-2</v>
      </c>
      <c r="O11" s="5">
        <v>-4.0249463039937535E-3</v>
      </c>
      <c r="P11" s="5">
        <v>-1.1776041169445101E-2</v>
      </c>
      <c r="Q11" s="5">
        <v>-6.0823338187451772E-3</v>
      </c>
      <c r="R11" s="5">
        <v>-3.7625943058333874E-2</v>
      </c>
      <c r="S11" s="5">
        <v>-1.7567640975122776E-3</v>
      </c>
      <c r="T11" s="5">
        <v>-5.536973143878735E-3</v>
      </c>
      <c r="U11" s="5">
        <v>-4.4965803543079441E-3</v>
      </c>
      <c r="V11" s="5">
        <v>-6.1317540300462889E-3</v>
      </c>
      <c r="W11" s="5">
        <v>5.1081279960348298E-3</v>
      </c>
      <c r="X11" s="5">
        <v>-5.2934728144865082E-3</v>
      </c>
      <c r="Y11" s="5">
        <v>-9.7888587740478476E-3</v>
      </c>
      <c r="Z11" s="5">
        <v>-8.2364805732443157E-3</v>
      </c>
      <c r="AA11" s="5">
        <v>1.0097507279365864E-2</v>
      </c>
      <c r="AB11" s="5">
        <v>4.1881583691107435E-2</v>
      </c>
      <c r="AC11" s="5">
        <v>3.4908436204167475E-3</v>
      </c>
      <c r="AD11" s="5">
        <v>9.4896633008526663E-3</v>
      </c>
      <c r="AE11" s="5">
        <v>1.1554276888829615E-2</v>
      </c>
      <c r="AF11" s="5">
        <v>2.9299607884402067E-2</v>
      </c>
      <c r="AG11" s="5">
        <v>4.4918197955422807E-3</v>
      </c>
      <c r="AH11" s="5">
        <v>2.9960575180109509E-3</v>
      </c>
      <c r="AI11" s="5">
        <v>2.0090398906914206E-3</v>
      </c>
      <c r="AJ11" s="5">
        <v>7.2723442515614731E-3</v>
      </c>
      <c r="AK11" s="5">
        <v>2.1161248462949209E-3</v>
      </c>
      <c r="AL11" s="5">
        <v>1.4954961961292946E-2</v>
      </c>
      <c r="AM11" s="5">
        <v>3.5091347781946642E-3</v>
      </c>
      <c r="AN11" s="5">
        <v>6.2014737641646646E-3</v>
      </c>
      <c r="AO11" s="5">
        <v>1.5578793132339519E-3</v>
      </c>
      <c r="AP11" s="5">
        <v>6.5846500021010928E-3</v>
      </c>
      <c r="AQ11" s="5">
        <v>1.7658607827950059E-4</v>
      </c>
      <c r="AR11" s="5">
        <v>6.7321999435352702E-3</v>
      </c>
      <c r="AS11" s="5"/>
      <c r="AT11" s="5"/>
      <c r="AU11" s="5"/>
      <c r="AV11" s="5"/>
      <c r="AW11" s="5"/>
      <c r="AX11" s="5"/>
      <c r="AY11" s="5"/>
      <c r="AZ11" s="5"/>
      <c r="BA11" s="5"/>
      <c r="BB11" s="5"/>
    </row>
    <row r="12" spans="1:54" x14ac:dyDescent="0.25">
      <c r="A12" s="5">
        <v>16930</v>
      </c>
      <c r="B12" s="5"/>
      <c r="C12" s="5">
        <v>-8.0117710952998453E-2</v>
      </c>
      <c r="D12" s="5">
        <v>-2.2754960699558856E-2</v>
      </c>
      <c r="E12" s="5">
        <v>-1.4210494879351217E-2</v>
      </c>
      <c r="F12" s="5">
        <v>-3.5525114752645554E-2</v>
      </c>
      <c r="G12" s="5">
        <v>-1.031594121589054E-2</v>
      </c>
      <c r="H12" s="5">
        <v>-2.6531876655910364E-2</v>
      </c>
      <c r="I12" s="5">
        <v>-3.9637630003755822E-2</v>
      </c>
      <c r="J12" s="5">
        <v>-2.5004323822023306E-2</v>
      </c>
      <c r="K12" s="5">
        <v>-4.1054672159555007E-3</v>
      </c>
      <c r="L12" s="5">
        <v>-1.1797869609243134E-2</v>
      </c>
      <c r="M12" s="5">
        <v>-1.4335419647407777E-2</v>
      </c>
      <c r="N12" s="5">
        <v>-2.640405932467909E-2</v>
      </c>
      <c r="O12" s="5">
        <v>-4.0499178088650827E-3</v>
      </c>
      <c r="P12" s="5">
        <v>-1.1854533366349946E-2</v>
      </c>
      <c r="Q12" s="5">
        <v>-6.1256903157852214E-3</v>
      </c>
      <c r="R12" s="5">
        <v>-3.7911627437772828E-2</v>
      </c>
      <c r="S12" s="5">
        <v>-1.7709216408376492E-3</v>
      </c>
      <c r="T12" s="5">
        <v>-5.5841849996155959E-3</v>
      </c>
      <c r="U12" s="5">
        <v>-4.5370320274368981E-3</v>
      </c>
      <c r="V12" s="5">
        <v>-6.1898046633736886E-3</v>
      </c>
      <c r="W12" s="5">
        <v>5.158902886522502E-3</v>
      </c>
      <c r="X12" s="5">
        <v>-5.3486017994017363E-3</v>
      </c>
      <c r="Y12" s="5">
        <v>-9.8954666147268635E-3</v>
      </c>
      <c r="Z12" s="5">
        <v>-8.3301183543026402E-3</v>
      </c>
      <c r="AA12" s="5">
        <v>1.0217145859756041E-2</v>
      </c>
      <c r="AB12" s="5">
        <v>4.2397972578922929E-2</v>
      </c>
      <c r="AC12" s="5">
        <v>3.5355714528026252E-3</v>
      </c>
      <c r="AD12" s="5">
        <v>9.6158552569319145E-3</v>
      </c>
      <c r="AE12" s="5">
        <v>1.1713547340281152E-2</v>
      </c>
      <c r="AF12" s="5">
        <v>2.9717802648833076E-2</v>
      </c>
      <c r="AG12" s="5">
        <v>4.5581341453094972E-3</v>
      </c>
      <c r="AH12" s="5">
        <v>3.0417638318144505E-3</v>
      </c>
      <c r="AI12" s="5">
        <v>2.040681149406118E-3</v>
      </c>
      <c r="AJ12" s="5">
        <v>7.3904852440922443E-3</v>
      </c>
      <c r="AK12" s="5">
        <v>2.1515549063803258E-3</v>
      </c>
      <c r="AL12" s="5">
        <v>1.5212821700876403E-2</v>
      </c>
      <c r="AM12" s="5">
        <v>3.5714002531068564E-3</v>
      </c>
      <c r="AN12" s="5">
        <v>6.3146328347526131E-3</v>
      </c>
      <c r="AO12" s="5">
        <v>1.5870931867441817E-3</v>
      </c>
      <c r="AP12" s="5">
        <v>6.7114668371440478E-3</v>
      </c>
      <c r="AQ12" s="5">
        <v>1.8007692567311115E-4</v>
      </c>
      <c r="AR12" s="5">
        <v>6.8687259095422558E-3</v>
      </c>
      <c r="AS12" s="5"/>
      <c r="AT12" s="5"/>
      <c r="AU12" s="5"/>
      <c r="AV12" s="5"/>
      <c r="AW12" s="5"/>
      <c r="AX12" s="5"/>
      <c r="AY12" s="5"/>
      <c r="AZ12" s="5"/>
      <c r="BA12" s="5"/>
      <c r="BB12" s="5"/>
    </row>
    <row r="13" spans="1:54" x14ac:dyDescent="0.25">
      <c r="A13" s="5">
        <v>16920</v>
      </c>
      <c r="B13" s="5"/>
      <c r="C13" s="5">
        <v>-7.9674686094478767E-2</v>
      </c>
      <c r="D13" s="5">
        <v>-2.2781044775627621E-2</v>
      </c>
      <c r="E13" s="5">
        <v>-1.4233098173234574E-2</v>
      </c>
      <c r="F13" s="5">
        <v>-3.5597458776328243E-2</v>
      </c>
      <c r="G13" s="5">
        <v>-1.0341563464280884E-2</v>
      </c>
      <c r="H13" s="5">
        <v>-2.660968447579375E-2</v>
      </c>
      <c r="I13" s="5">
        <v>-3.9771724897754782E-2</v>
      </c>
      <c r="J13" s="5">
        <v>-2.5100214731285209E-2</v>
      </c>
      <c r="K13" s="5">
        <v>-4.1230734542309928E-3</v>
      </c>
      <c r="L13" s="5">
        <v>-1.1853833611491471E-2</v>
      </c>
      <c r="M13" s="5">
        <v>-1.4409967140784736E-2</v>
      </c>
      <c r="N13" s="5">
        <v>-2.6553466264755687E-2</v>
      </c>
      <c r="O13" s="5">
        <v>-4.0746965712181987E-3</v>
      </c>
      <c r="P13" s="5">
        <v>-1.1932533843405799E-2</v>
      </c>
      <c r="Q13" s="5">
        <v>-6.1688328647175666E-3</v>
      </c>
      <c r="R13" s="5">
        <v>-3.819625300678417E-2</v>
      </c>
      <c r="S13" s="5">
        <v>-1.7850429130641114E-3</v>
      </c>
      <c r="T13" s="5">
        <v>-5.6313265975004769E-3</v>
      </c>
      <c r="U13" s="5">
        <v>-4.5774645337199665E-3</v>
      </c>
      <c r="V13" s="5">
        <v>-6.2478837315957875E-3</v>
      </c>
      <c r="W13" s="5">
        <v>5.2097493709015504E-3</v>
      </c>
      <c r="X13" s="5">
        <v>-5.4038571796266883E-3</v>
      </c>
      <c r="Y13" s="5">
        <v>-1.0002409509452274E-2</v>
      </c>
      <c r="Z13" s="5">
        <v>-8.4241273733469107E-3</v>
      </c>
      <c r="AA13" s="5">
        <v>1.0337354098176451E-2</v>
      </c>
      <c r="AB13" s="5">
        <v>4.2917220441780701E-2</v>
      </c>
      <c r="AC13" s="5">
        <v>3.5805807188343821E-3</v>
      </c>
      <c r="AD13" s="5">
        <v>9.7429344282867706E-3</v>
      </c>
      <c r="AE13" s="5">
        <v>1.1874052777979548E-2</v>
      </c>
      <c r="AF13" s="5">
        <v>3.013953693974792E-2</v>
      </c>
      <c r="AG13" s="5">
        <v>4.6250560372016244E-3</v>
      </c>
      <c r="AH13" s="5">
        <v>3.0879202832652278E-3</v>
      </c>
      <c r="AI13" s="5">
        <v>2.0726554559602917E-3</v>
      </c>
      <c r="AJ13" s="5">
        <v>7.5099487486615336E-3</v>
      </c>
      <c r="AK13" s="5">
        <v>2.1874049967541692E-3</v>
      </c>
      <c r="AL13" s="5">
        <v>1.5473907025743191E-2</v>
      </c>
      <c r="AM13" s="5">
        <v>3.63448493550183E-3</v>
      </c>
      <c r="AN13" s="5">
        <v>6.4293533531388936E-3</v>
      </c>
      <c r="AO13" s="5">
        <v>1.6167287822267729E-3</v>
      </c>
      <c r="AP13" s="5">
        <v>6.8401945665148385E-3</v>
      </c>
      <c r="AQ13" s="5">
        <v>1.836225674356926E-4</v>
      </c>
      <c r="AR13" s="5">
        <v>7.0074801729310176E-3</v>
      </c>
      <c r="AS13" s="5"/>
      <c r="AT13" s="5"/>
      <c r="AU13" s="5"/>
      <c r="AV13" s="5"/>
      <c r="AW13" s="5"/>
      <c r="AX13" s="5"/>
      <c r="AY13" s="5"/>
      <c r="AZ13" s="5"/>
      <c r="BA13" s="5"/>
      <c r="BB13" s="5"/>
    </row>
    <row r="14" spans="1:54" x14ac:dyDescent="0.25">
      <c r="A14" s="5">
        <v>16910</v>
      </c>
      <c r="B14" s="5"/>
      <c r="C14" s="5">
        <v>-7.9210936544161017E-2</v>
      </c>
      <c r="D14" s="5">
        <v>-2.2805142622750033E-2</v>
      </c>
      <c r="E14" s="5">
        <v>-1.4254480966710359E-2</v>
      </c>
      <c r="F14" s="5">
        <v>-3.5666815675230654E-2</v>
      </c>
      <c r="G14" s="5">
        <v>-1.036634107960302E-2</v>
      </c>
      <c r="H14" s="5">
        <v>-2.6685389433166833E-2</v>
      </c>
      <c r="I14" s="5">
        <v>-3.9902798409582524E-2</v>
      </c>
      <c r="J14" s="5">
        <v>-2.5194285984750892E-2</v>
      </c>
      <c r="K14" s="5">
        <v>-4.1403968286290631E-3</v>
      </c>
      <c r="L14" s="5">
        <v>-1.1909035497830376E-2</v>
      </c>
      <c r="M14" s="5">
        <v>-1.4483656450409669E-2</v>
      </c>
      <c r="N14" s="5">
        <v>-2.6701429026740907E-2</v>
      </c>
      <c r="O14" s="5">
        <v>-4.0992765415262958E-3</v>
      </c>
      <c r="P14" s="5">
        <v>-1.2010024214584655E-2</v>
      </c>
      <c r="Q14" s="5">
        <v>-6.2117516686749528E-3</v>
      </c>
      <c r="R14" s="5">
        <v>-3.8479757663181235E-2</v>
      </c>
      <c r="S14" s="5">
        <v>-1.799124962794333E-3</v>
      </c>
      <c r="T14" s="5">
        <v>-5.6783885329947936E-3</v>
      </c>
      <c r="U14" s="5">
        <v>-4.617870205520941E-3</v>
      </c>
      <c r="V14" s="5">
        <v>-6.3059808143003295E-3</v>
      </c>
      <c r="W14" s="5">
        <v>5.2606588657809631E-3</v>
      </c>
      <c r="X14" s="5">
        <v>-5.4592302357592973E-3</v>
      </c>
      <c r="Y14" s="5">
        <v>-1.0109671803911566E-2</v>
      </c>
      <c r="Z14" s="5">
        <v>-8.5184949830937207E-3</v>
      </c>
      <c r="AA14" s="5">
        <v>1.0458117299329956E-2</v>
      </c>
      <c r="AB14" s="5">
        <v>4.343927041259063E-2</v>
      </c>
      <c r="AC14" s="5">
        <v>3.6258670826772831E-3</v>
      </c>
      <c r="AD14" s="5">
        <v>9.8708903078057793E-3</v>
      </c>
      <c r="AE14" s="5">
        <v>1.2035782197865483E-2</v>
      </c>
      <c r="AF14" s="5">
        <v>3.0564788002108267E-2</v>
      </c>
      <c r="AG14" s="5">
        <v>4.6925828702696851E-3</v>
      </c>
      <c r="AH14" s="5">
        <v>3.1345257978222809E-3</v>
      </c>
      <c r="AI14" s="5">
        <v>2.104962580335352E-3</v>
      </c>
      <c r="AJ14" s="5">
        <v>7.6307358883374744E-3</v>
      </c>
      <c r="AK14" s="5">
        <v>2.2236760678215582E-3</v>
      </c>
      <c r="AL14" s="5">
        <v>1.5738229460571608E-2</v>
      </c>
      <c r="AM14" s="5">
        <v>3.6983927555533751E-3</v>
      </c>
      <c r="AN14" s="5">
        <v>6.5456446108219917E-3</v>
      </c>
      <c r="AO14" s="5">
        <v>1.6467890699147405E-3</v>
      </c>
      <c r="AP14" s="5">
        <v>6.9708486380961419E-3</v>
      </c>
      <c r="AQ14" s="5">
        <v>1.8722350114858913E-4</v>
      </c>
      <c r="AR14" s="5">
        <v>7.148485104573327E-3</v>
      </c>
      <c r="AS14" s="5"/>
      <c r="AT14" s="5"/>
      <c r="AU14" s="5"/>
      <c r="AV14" s="5"/>
      <c r="AW14" s="5"/>
      <c r="AX14" s="5"/>
      <c r="AY14" s="5"/>
      <c r="AZ14" s="5"/>
      <c r="BA14" s="5"/>
      <c r="BB14" s="5"/>
    </row>
    <row r="15" spans="1:54" x14ac:dyDescent="0.25">
      <c r="A15" s="5">
        <v>16900</v>
      </c>
      <c r="B15" s="5"/>
      <c r="C15" s="5">
        <v>-7.8726307612655991E-2</v>
      </c>
      <c r="D15" s="5">
        <v>-2.2827244286504993E-2</v>
      </c>
      <c r="E15" s="5">
        <v>-1.42746354131956E-2</v>
      </c>
      <c r="F15" s="5">
        <v>-3.5733161829636526E-2</v>
      </c>
      <c r="G15" s="5">
        <v>-1.0390266066789085E-2</v>
      </c>
      <c r="H15" s="5">
        <v>-2.6758968125851056E-2</v>
      </c>
      <c r="I15" s="5">
        <v>-4.0030811482239935E-2</v>
      </c>
      <c r="J15" s="5">
        <v>-2.5286510468659068E-2</v>
      </c>
      <c r="K15" s="5">
        <v>-4.157432500978984E-3</v>
      </c>
      <c r="L15" s="5">
        <v>-1.1963460319684965E-2</v>
      </c>
      <c r="M15" s="5">
        <v>-1.455646823070344E-2</v>
      </c>
      <c r="N15" s="5">
        <v>-2.6847909981076511E-2</v>
      </c>
      <c r="O15" s="5">
        <v>-4.1236516718594247E-3</v>
      </c>
      <c r="P15" s="5">
        <v>-1.2086986064602501E-2</v>
      </c>
      <c r="Q15" s="5">
        <v>-6.2544368975321566E-3</v>
      </c>
      <c r="R15" s="5">
        <v>-3.8762078983562667E-2</v>
      </c>
      <c r="S15" s="5">
        <v>-1.8131648181240901E-3</v>
      </c>
      <c r="T15" s="5">
        <v>-5.7253613193022053E-3</v>
      </c>
      <c r="U15" s="5">
        <v>-4.6582412939761052E-3</v>
      </c>
      <c r="V15" s="5">
        <v>-6.3640853606255765E-3</v>
      </c>
      <c r="W15" s="5">
        <v>5.3116226628172206E-3</v>
      </c>
      <c r="X15" s="5">
        <v>-5.5147121023040573E-3</v>
      </c>
      <c r="Y15" s="5">
        <v>-1.0217237543688504E-2</v>
      </c>
      <c r="Z15" s="5">
        <v>-8.6132082594496829E-3</v>
      </c>
      <c r="AA15" s="5">
        <v>1.0579420400200245E-2</v>
      </c>
      <c r="AB15" s="5">
        <v>4.3964063988767746E-2</v>
      </c>
      <c r="AC15" s="5">
        <v>3.6714260637232222E-3</v>
      </c>
      <c r="AD15" s="5">
        <v>9.999711974210972E-3</v>
      </c>
      <c r="AE15" s="5">
        <v>1.2198724069873178E-2</v>
      </c>
      <c r="AF15" s="5">
        <v>3.0993531701683036E-2</v>
      </c>
      <c r="AG15" s="5">
        <v>4.7607118268771882E-3</v>
      </c>
      <c r="AH15" s="5">
        <v>3.1815791541898826E-3</v>
      </c>
      <c r="AI15" s="5">
        <v>2.1376021935704198E-3</v>
      </c>
      <c r="AJ15" s="5">
        <v>7.7528474299471172E-3</v>
      </c>
      <c r="AK15" s="5">
        <v>2.2603689681192358E-3</v>
      </c>
      <c r="AL15" s="5">
        <v>1.6005799832375316E-2</v>
      </c>
      <c r="AM15" s="5">
        <v>3.7631274874157482E-3</v>
      </c>
      <c r="AN15" s="5">
        <v>6.6635156419043119E-3</v>
      </c>
      <c r="AO15" s="5">
        <v>1.6772769612798263E-3</v>
      </c>
      <c r="AP15" s="5">
        <v>7.1034442822725296E-3</v>
      </c>
      <c r="AQ15" s="5">
        <v>1.9088021955993221E-4</v>
      </c>
      <c r="AR15" s="5">
        <v>7.2917629362480949E-3</v>
      </c>
      <c r="AS15" s="5"/>
      <c r="AT15" s="5"/>
      <c r="AU15" s="5"/>
      <c r="AV15" s="5"/>
      <c r="AW15" s="5"/>
      <c r="AX15" s="5"/>
      <c r="AY15" s="5"/>
      <c r="AZ15" s="5"/>
      <c r="BA15" s="5"/>
      <c r="BB15" s="5"/>
    </row>
    <row r="16" spans="1:54" x14ac:dyDescent="0.25">
      <c r="A16" s="5">
        <v>16890</v>
      </c>
      <c r="B16" s="5"/>
      <c r="C16" s="5">
        <v>-7.8220649202413839E-2</v>
      </c>
      <c r="D16" s="5">
        <v>-2.2847340314259574E-2</v>
      </c>
      <c r="E16" s="5">
        <v>-1.4293553965603445E-2</v>
      </c>
      <c r="F16" s="5">
        <v>-3.5796474326602622E-2</v>
      </c>
      <c r="G16" s="5">
        <v>-1.0413330621749577E-2</v>
      </c>
      <c r="H16" s="5">
        <v>-2.6830397600948814E-2</v>
      </c>
      <c r="I16" s="5">
        <v>-4.0155725659729052E-2</v>
      </c>
      <c r="J16" s="5">
        <v>-2.5376861399445887E-2</v>
      </c>
      <c r="K16" s="5">
        <v>-4.1741756785611504E-3</v>
      </c>
      <c r="L16" s="5">
        <v>-1.2017093231911399E-2</v>
      </c>
      <c r="M16" s="5">
        <v>-1.4628383226454119E-2</v>
      </c>
      <c r="N16" s="5">
        <v>-2.6992871595705896E-2</v>
      </c>
      <c r="O16" s="5">
        <v>-4.1478159181198761E-3</v>
      </c>
      <c r="P16" s="5">
        <v>-1.2163400955396335E-2</v>
      </c>
      <c r="Q16" s="5">
        <v>-6.2968786911763493E-3</v>
      </c>
      <c r="R16" s="5">
        <v>-3.904315424280979E-2</v>
      </c>
      <c r="S16" s="5">
        <v>-1.8271594875053656E-3</v>
      </c>
      <c r="T16" s="5">
        <v>-5.7722353898985628E-3</v>
      </c>
      <c r="U16" s="5">
        <v>-4.6985699708595877E-3</v>
      </c>
      <c r="V16" s="5">
        <v>-6.4221866914985545E-3</v>
      </c>
      <c r="W16" s="5">
        <v>5.3626319302850743E-3</v>
      </c>
      <c r="X16" s="5">
        <v>-5.5702937689548456E-3</v>
      </c>
      <c r="Y16" s="5">
        <v>-1.0325090475923287E-2</v>
      </c>
      <c r="Z16" s="5">
        <v>-8.7082540022485819E-3</v>
      </c>
      <c r="AA16" s="5">
        <v>1.0701247970075817E-2</v>
      </c>
      <c r="AB16" s="5">
        <v>4.4491541028403025E-2</v>
      </c>
      <c r="AC16" s="5">
        <v>3.7172530359222112E-3</v>
      </c>
      <c r="AD16" s="5">
        <v>1.0129388089236838E-2</v>
      </c>
      <c r="AE16" s="5">
        <v>1.2362866333215932E-2</v>
      </c>
      <c r="AF16" s="5">
        <v>3.1425742509723562E-2</v>
      </c>
      <c r="AG16" s="5">
        <v>4.8294398698188658E-3</v>
      </c>
      <c r="AH16" s="5">
        <v>3.2290789820339982E-3</v>
      </c>
      <c r="AI16" s="5">
        <v>2.1705738659861984E-3</v>
      </c>
      <c r="AJ16" s="5">
        <v>7.8762837767609641E-3</v>
      </c>
      <c r="AK16" s="5">
        <v>2.2974844419321383E-3</v>
      </c>
      <c r="AL16" s="5">
        <v>1.627662825190725E-2</v>
      </c>
      <c r="AM16" s="5">
        <v>3.8286927444660043E-3</v>
      </c>
      <c r="AN16" s="5">
        <v>6.782975214030651E-3</v>
      </c>
      <c r="AO16" s="5">
        <v>1.7081953066059234E-3</v>
      </c>
      <c r="AP16" s="5">
        <v>7.2379965011136627E-3</v>
      </c>
      <c r="AQ16" s="5">
        <v>1.9459321028197777E-4</v>
      </c>
      <c r="AR16" s="5">
        <v>7.4373357487349176E-3</v>
      </c>
      <c r="AS16" s="5"/>
      <c r="AT16" s="5"/>
      <c r="AU16" s="5"/>
      <c r="AV16" s="5"/>
      <c r="AW16" s="5"/>
      <c r="AX16" s="5"/>
      <c r="AY16" s="5"/>
      <c r="AZ16" s="5"/>
      <c r="BA16" s="5"/>
      <c r="BB16" s="5"/>
    </row>
    <row r="17" spans="1:54" x14ac:dyDescent="0.25">
      <c r="A17" s="5">
        <v>16880</v>
      </c>
      <c r="B17" s="5"/>
      <c r="C17" s="5">
        <v>-7.7693815928233198E-2</v>
      </c>
      <c r="D17" s="5">
        <v>-2.2865421760850151E-2</v>
      </c>
      <c r="E17" s="5">
        <v>-1.4311229380559298E-2</v>
      </c>
      <c r="F17" s="5">
        <v>-3.5856730972082133E-2</v>
      </c>
      <c r="G17" s="5">
        <v>-1.0435527135323416E-2</v>
      </c>
      <c r="H17" s="5">
        <v>-2.6899655366017731E-2</v>
      </c>
      <c r="I17" s="5">
        <v>-4.0277503105110794E-2</v>
      </c>
      <c r="J17" s="5">
        <v>-2.5465312335889244E-2</v>
      </c>
      <c r="K17" s="5">
        <v>-4.1906216162052954E-3</v>
      </c>
      <c r="L17" s="5">
        <v>-1.2069919499065451E-2</v>
      </c>
      <c r="M17" s="5">
        <v>-1.4699382280644652E-2</v>
      </c>
      <c r="N17" s="5">
        <v>-2.7136276450723796E-2</v>
      </c>
      <c r="O17" s="5">
        <v>-4.1717632422993024E-3</v>
      </c>
      <c r="P17" s="5">
        <v>-1.2239250432682074E-2</v>
      </c>
      <c r="Q17" s="5">
        <v>-6.3390671628285045E-3</v>
      </c>
      <c r="R17" s="5">
        <v>-3.9322920433954828E-2</v>
      </c>
      <c r="S17" s="5">
        <v>-1.8411059606292534E-3</v>
      </c>
      <c r="T17" s="5">
        <v>-5.8190011011311519E-3</v>
      </c>
      <c r="U17" s="5">
        <v>-4.738848330510307E-3</v>
      </c>
      <c r="V17" s="5">
        <v>-6.4802740019638278E-3</v>
      </c>
      <c r="W17" s="5">
        <v>5.4136777147283975E-3</v>
      </c>
      <c r="X17" s="5">
        <v>-5.625966081964264E-3</v>
      </c>
      <c r="Y17" s="5">
        <v>-1.0433214051137644E-2</v>
      </c>
      <c r="Z17" s="5">
        <v>-8.803618736130019E-3</v>
      </c>
      <c r="AA17" s="5">
        <v>1.0823584210747415E-2</v>
      </c>
      <c r="AB17" s="5">
        <v>4.5021639747142059E-2</v>
      </c>
      <c r="AC17" s="5">
        <v>3.7633432271711475E-3</v>
      </c>
      <c r="AD17" s="5">
        <v>1.0259906894957222E-2</v>
      </c>
      <c r="AE17" s="5">
        <v>1.2528196391837726E-2</v>
      </c>
      <c r="AF17" s="5">
        <v>3.1861393488014991E-2</v>
      </c>
      <c r="AG17" s="5">
        <v>4.8987637394888204E-3</v>
      </c>
      <c r="AH17" s="5">
        <v>3.2770237597249995E-3</v>
      </c>
      <c r="AI17" s="5">
        <v>2.2038770654210053E-3</v>
      </c>
      <c r="AJ17" s="5">
        <v>8.0010449612001287E-3</v>
      </c>
      <c r="AK17" s="5">
        <v>2.3350231269097044E-3</v>
      </c>
      <c r="AL17" s="5">
        <v>1.6550724095005249E-2</v>
      </c>
      <c r="AM17" s="5">
        <v>3.8950919745186206E-3</v>
      </c>
      <c r="AN17" s="5">
        <v>6.9040318192501145E-3</v>
      </c>
      <c r="AO17" s="5">
        <v>1.7395468925359373E-3</v>
      </c>
      <c r="AP17" s="5">
        <v>7.3745200574121834E-3</v>
      </c>
      <c r="AQ17" s="5">
        <v>1.9836295548362294E-4</v>
      </c>
      <c r="AR17" s="5">
        <v>7.5852254596874228E-3</v>
      </c>
      <c r="AS17" s="5"/>
      <c r="AT17" s="5"/>
      <c r="AU17" s="5"/>
      <c r="AV17" s="5"/>
      <c r="AW17" s="5"/>
      <c r="AX17" s="5"/>
      <c r="AY17" s="5"/>
      <c r="AZ17" s="5"/>
      <c r="BA17" s="5"/>
      <c r="BB17" s="5"/>
    </row>
    <row r="18" spans="1:54" x14ac:dyDescent="0.25">
      <c r="A18" s="5">
        <v>16870</v>
      </c>
      <c r="B18" s="5"/>
      <c r="C18" s="5">
        <v>-7.7145667237264279E-2</v>
      </c>
      <c r="D18" s="5">
        <v>-2.2881480194064798E-2</v>
      </c>
      <c r="E18" s="5">
        <v>-1.4327654722504113E-2</v>
      </c>
      <c r="F18" s="5">
        <v>-3.591391030279837E-2</v>
      </c>
      <c r="G18" s="5">
        <v>-1.045684819716604E-2</v>
      </c>
      <c r="H18" s="5">
        <v>-2.6966719400115663E-2</v>
      </c>
      <c r="I18" s="5">
        <v>-4.0396106618418588E-2</v>
      </c>
      <c r="J18" s="5">
        <v>-2.555183719119521E-2</v>
      </c>
      <c r="K18" s="5">
        <v>-4.2067656183848853E-3</v>
      </c>
      <c r="L18" s="5">
        <v>-1.2121924501677253E-2</v>
      </c>
      <c r="M18" s="5">
        <v>-1.4769446342309377E-2</v>
      </c>
      <c r="N18" s="5">
        <v>-2.7278087253119133E-2</v>
      </c>
      <c r="O18" s="5">
        <v>-4.1954876147564388E-3</v>
      </c>
      <c r="P18" s="5">
        <v>-1.2314516032591538E-2</v>
      </c>
      <c r="Q18" s="5">
        <v>-6.3809924024148743E-3</v>
      </c>
      <c r="R18" s="5">
        <v>-3.9601314288413833E-2</v>
      </c>
      <c r="S18" s="5">
        <v>-1.8550012093283517E-3</v>
      </c>
      <c r="T18" s="5">
        <v>-5.8656487348869562E-3</v>
      </c>
      <c r="U18" s="5">
        <v>-4.7790683918205162E-3</v>
      </c>
      <c r="V18" s="5">
        <v>-6.5383363636029816E-3</v>
      </c>
      <c r="W18" s="5">
        <v>5.464750942691065E-3</v>
      </c>
      <c r="X18" s="5">
        <v>-5.6817197455999316E-3</v>
      </c>
      <c r="Y18" s="5">
        <v>-1.0541591425226465E-2</v>
      </c>
      <c r="Z18" s="5">
        <v>-8.8992887115604338E-3</v>
      </c>
      <c r="AA18" s="5">
        <v>1.0946412956881337E-2</v>
      </c>
      <c r="AB18" s="5">
        <v>4.5554296715785633E-2</v>
      </c>
      <c r="AC18" s="5">
        <v>3.8096917187608313E-3</v>
      </c>
      <c r="AD18" s="5">
        <v>1.0391256211263097E-2</v>
      </c>
      <c r="AE18" s="5">
        <v>1.2694701110036049E-2</v>
      </c>
      <c r="AF18" s="5">
        <v>3.2300456274319503E-2</v>
      </c>
      <c r="AG18" s="5">
        <v>4.9686799511003861E-3</v>
      </c>
      <c r="AH18" s="5">
        <v>3.3254118121083948E-3</v>
      </c>
      <c r="AI18" s="5">
        <v>2.2375111554805292E-3</v>
      </c>
      <c r="AJ18" s="5">
        <v>8.1271306375711901E-3</v>
      </c>
      <c r="AK18" s="5">
        <v>2.3729855516830853E-3</v>
      </c>
      <c r="AL18" s="5">
        <v>1.6828095983889048E-2</v>
      </c>
      <c r="AM18" s="5">
        <v>3.9623284550142973E-3</v>
      </c>
      <c r="AN18" s="5">
        <v>7.0266936648046797E-3</v>
      </c>
      <c r="AO18" s="5">
        <v>1.7713344395927256E-3</v>
      </c>
      <c r="AP18" s="5">
        <v>7.5130294635791283E-3</v>
      </c>
      <c r="AQ18" s="5">
        <v>2.0218993157816164E-4</v>
      </c>
      <c r="AR18" s="5">
        <v>7.7354538112880374E-3</v>
      </c>
      <c r="AS18" s="5"/>
      <c r="AT18" s="5"/>
      <c r="AU18" s="5"/>
      <c r="AV18" s="5"/>
      <c r="AW18" s="5"/>
      <c r="AX18" s="5"/>
      <c r="AY18" s="5"/>
      <c r="AZ18" s="5"/>
      <c r="BA18" s="5"/>
      <c r="BB18" s="5"/>
    </row>
    <row r="19" spans="1:54" x14ac:dyDescent="0.25">
      <c r="A19" s="5">
        <v>16860</v>
      </c>
      <c r="B19" s="5"/>
      <c r="C19" s="5">
        <v>-7.6576067528432268E-2</v>
      </c>
      <c r="D19" s="5">
        <v>-2.2895507699922719E-2</v>
      </c>
      <c r="E19" s="5">
        <v>-1.4342823367681798E-2</v>
      </c>
      <c r="F19" s="5">
        <v>-3.5967991597860217E-2</v>
      </c>
      <c r="G19" s="5">
        <v>-1.0477286599572993E-2</v>
      </c>
      <c r="H19" s="5">
        <v>-2.7031568164709356E-2</v>
      </c>
      <c r="I19" s="5">
        <v>-4.0511499654416513E-2</v>
      </c>
      <c r="J19" s="5">
        <v>-2.5636410245018983E-2</v>
      </c>
      <c r="K19" s="5">
        <v>-4.2226030413065772E-3</v>
      </c>
      <c r="L19" s="5">
        <v>-1.2173093742528805E-2</v>
      </c>
      <c r="M19" s="5">
        <v>-1.4838556474415721E-2</v>
      </c>
      <c r="N19" s="5">
        <v>-2.7418266851605207E-2</v>
      </c>
      <c r="O19" s="5">
        <v>-4.2189830165144391E-3</v>
      </c>
      <c r="P19" s="5">
        <v>-1.2389179288384906E-2</v>
      </c>
      <c r="Q19" s="5">
        <v>-6.4226444799869607E-3</v>
      </c>
      <c r="R19" s="5">
        <v>-3.9878272296577616E-2</v>
      </c>
      <c r="S19" s="5">
        <v>-1.8688421884984526E-3</v>
      </c>
      <c r="T19" s="5">
        <v>-5.9121685013290978E-3</v>
      </c>
      <c r="U19" s="5">
        <v>-4.819222100285442E-3</v>
      </c>
      <c r="V19" s="5">
        <v>-6.5963627270442761E-3</v>
      </c>
      <c r="W19" s="5">
        <v>5.5158424225283647E-3</v>
      </c>
      <c r="X19" s="5">
        <v>-5.7375453236886993E-3</v>
      </c>
      <c r="Y19" s="5">
        <v>-1.0650205461617573E-2</v>
      </c>
      <c r="Z19" s="5">
        <v>-8.9952499059992828E-3</v>
      </c>
      <c r="AA19" s="5">
        <v>1.1069717676571425E-2</v>
      </c>
      <c r="AB19" s="5">
        <v>4.608944685862628E-2</v>
      </c>
      <c r="AC19" s="5">
        <v>3.8562934448831119E-3</v>
      </c>
      <c r="AD19" s="5">
        <v>1.0523423433496703E-2</v>
      </c>
      <c r="AE19" s="5">
        <v>1.2862366808262485E-2</v>
      </c>
      <c r="AF19" s="5">
        <v>3.2742901068227241E-2</v>
      </c>
      <c r="AG19" s="5">
        <v>5.0391847919607153E-3</v>
      </c>
      <c r="AH19" s="5">
        <v>3.3742413083052841E-3</v>
      </c>
      <c r="AI19" s="5">
        <v>2.2714753938024501E-3</v>
      </c>
      <c r="AJ19" s="5">
        <v>8.2545400748338695E-3</v>
      </c>
      <c r="AK19" s="5">
        <v>2.4113721334847538E-3</v>
      </c>
      <c r="AL19" s="5">
        <v>1.7108751768418154E-2</v>
      </c>
      <c r="AM19" s="5">
        <v>4.0304052881849567E-3</v>
      </c>
      <c r="AN19" s="5">
        <v>7.1509686638486277E-3</v>
      </c>
      <c r="AO19" s="5">
        <v>1.8035605996751616E-3</v>
      </c>
      <c r="AP19" s="5">
        <v>7.6535389704000213E-3</v>
      </c>
      <c r="AQ19" s="5">
        <v>2.0607460890634087E-4</v>
      </c>
      <c r="AR19" s="5">
        <v>7.8880423576851415E-3</v>
      </c>
      <c r="AS19" s="5"/>
      <c r="AT19" s="5"/>
      <c r="AU19" s="5"/>
      <c r="AV19" s="5"/>
      <c r="AW19" s="5"/>
      <c r="AX19" s="5"/>
      <c r="AY19" s="5"/>
      <c r="AZ19" s="5"/>
      <c r="BA19" s="5"/>
      <c r="BB19" s="5"/>
    </row>
    <row r="20" spans="1:54" x14ac:dyDescent="0.25">
      <c r="A20" s="5">
        <v>16850</v>
      </c>
      <c r="B20" s="5"/>
      <c r="C20" s="5">
        <v>-7.5984886271208793E-2</v>
      </c>
      <c r="D20" s="5">
        <v>-2.2907496887746712E-2</v>
      </c>
      <c r="E20" s="5">
        <v>-1.4356729008007834E-2</v>
      </c>
      <c r="F20" s="5">
        <v>-3.6018954890111615E-2</v>
      </c>
      <c r="G20" s="5">
        <v>-1.049683534123636E-2</v>
      </c>
      <c r="H20" s="5">
        <v>-2.7094180614439817E-2</v>
      </c>
      <c r="I20" s="5">
        <v>-4.0623646340191347E-2</v>
      </c>
      <c r="J20" s="5">
        <v>-2.571900615541383E-2</v>
      </c>
      <c r="K20" s="5">
        <v>-4.2381292949934205E-3</v>
      </c>
      <c r="L20" s="5">
        <v>-1.2223412852930968E-2</v>
      </c>
      <c r="M20" s="5">
        <v>-1.4906693861766671E-2</v>
      </c>
      <c r="N20" s="5">
        <v>-2.7556778251528646E-2</v>
      </c>
      <c r="O20" s="5">
        <v>-4.2422434415767801E-3</v>
      </c>
      <c r="P20" s="5">
        <v>-1.246322173723664E-2</v>
      </c>
      <c r="Q20" s="5">
        <v>-6.4640134491889042E-3</v>
      </c>
      <c r="R20" s="5">
        <v>-4.0153730728753632E-2</v>
      </c>
      <c r="S20" s="5">
        <v>-1.8826258370391977E-3</v>
      </c>
      <c r="T20" s="5">
        <v>-5.9585505417011804E-3</v>
      </c>
      <c r="U20" s="5">
        <v>-4.8593013301138927E-3</v>
      </c>
      <c r="V20" s="5">
        <v>-6.6543419245630158E-3</v>
      </c>
      <c r="W20" s="5">
        <v>5.566942846298913E-3</v>
      </c>
      <c r="X20" s="5">
        <v>-5.7934332412487143E-3</v>
      </c>
      <c r="Y20" s="5">
        <v>-1.0759038733600984E-2</v>
      </c>
      <c r="Z20" s="5">
        <v>-9.0914880252110416E-3</v>
      </c>
      <c r="AA20" s="5">
        <v>1.119348147207273E-2</v>
      </c>
      <c r="AB20" s="5">
        <v>4.6627023452534562E-2</v>
      </c>
      <c r="AC20" s="5">
        <v>3.9031431921990717E-3</v>
      </c>
      <c r="AD20" s="5">
        <v>1.065639553024501E-2</v>
      </c>
      <c r="AE20" s="5">
        <v>1.3031179259105788E-2</v>
      </c>
      <c r="AF20" s="5">
        <v>3.3188696617431276E-2</v>
      </c>
      <c r="AG20" s="5">
        <v>5.1102743188022829E-3</v>
      </c>
      <c r="AH20" s="5">
        <v>3.4235102595446625E-3</v>
      </c>
      <c r="AI20" s="5">
        <v>2.3057689303371807E-3</v>
      </c>
      <c r="AJ20" s="5">
        <v>8.3832721494056673E-3</v>
      </c>
      <c r="AK20" s="5">
        <v>2.4501831757719498E-3</v>
      </c>
      <c r="AL20" s="5">
        <v>1.7392698507320621E-2</v>
      </c>
      <c r="AM20" s="5">
        <v>4.0993253961977213E-3</v>
      </c>
      <c r="AN20" s="5">
        <v>7.2768644261018509E-3</v>
      </c>
      <c r="AO20" s="5">
        <v>1.8362279535300593E-3</v>
      </c>
      <c r="AP20" s="5">
        <v>7.7960625556542399E-3</v>
      </c>
      <c r="AQ20" s="5">
        <v>2.1001745141478742E-4</v>
      </c>
      <c r="AR20" s="5">
        <v>8.0430124522151217E-3</v>
      </c>
      <c r="AS20" s="5"/>
      <c r="AT20" s="5"/>
      <c r="AU20" s="5"/>
      <c r="AV20" s="5"/>
      <c r="AW20" s="5"/>
      <c r="AX20" s="5"/>
      <c r="AY20" s="5"/>
      <c r="AZ20" s="5"/>
      <c r="BA20" s="5"/>
      <c r="BB20" s="5"/>
    </row>
    <row r="21" spans="1:54" x14ac:dyDescent="0.25">
      <c r="A21" s="5">
        <v>16840</v>
      </c>
      <c r="B21" s="5"/>
      <c r="C21" s="5">
        <v>-7.5371998123657039E-2</v>
      </c>
      <c r="D21" s="5">
        <v>-2.2917440895024462E-2</v>
      </c>
      <c r="E21" s="5">
        <v>-1.4369365654816188E-2</v>
      </c>
      <c r="F21" s="5">
        <v>-3.606678097720651E-2</v>
      </c>
      <c r="G21" s="5">
        <v>-1.0515487630931571E-2</v>
      </c>
      <c r="H21" s="5">
        <v>-2.7154536207737185E-2</v>
      </c>
      <c r="I21" s="5">
        <v>-4.0732511492566972E-2</v>
      </c>
      <c r="J21" s="5">
        <v>-2.5799599970700044E-2</v>
      </c>
      <c r="K21" s="5">
        <v>-4.2533398453606566E-3</v>
      </c>
      <c r="L21" s="5">
        <v>-1.2272867598996205E-2</v>
      </c>
      <c r="M21" s="5">
        <v>-1.4973839818920092E-2</v>
      </c>
      <c r="N21" s="5">
        <v>-2.7693584629851081E-2</v>
      </c>
      <c r="O21" s="5">
        <v>-4.2652628992606413E-3</v>
      </c>
      <c r="P21" s="5">
        <v>-1.2536624927091114E-2</v>
      </c>
      <c r="Q21" s="5">
        <v>-6.5050893507708181E-3</v>
      </c>
      <c r="R21" s="5">
        <v>-4.0427625656451478E-2</v>
      </c>
      <c r="S21" s="5">
        <v>-1.8963490788135025E-3</v>
      </c>
      <c r="T21" s="5">
        <v>-6.0047849311986364E-3</v>
      </c>
      <c r="U21" s="5">
        <v>-4.8992978863994664E-3</v>
      </c>
      <c r="V21" s="5">
        <v>-6.7122626727717846E-3</v>
      </c>
      <c r="W21" s="5">
        <v>5.61804279173749E-3</v>
      </c>
      <c r="X21" s="5">
        <v>-5.8493737862103474E-3</v>
      </c>
      <c r="Y21" s="5">
        <v>-1.0868073526829154E-2</v>
      </c>
      <c r="Z21" s="5">
        <v>-9.1879885047257501E-3</v>
      </c>
      <c r="AA21" s="5">
        <v>1.1317687080718866E-2</v>
      </c>
      <c r="AB21" s="5">
        <v>4.7166958126808455E-2</v>
      </c>
      <c r="AC21" s="5">
        <v>3.9502355994697567E-3</v>
      </c>
      <c r="AD21" s="5">
        <v>1.0790159041297934E-2</v>
      </c>
      <c r="AE21" s="5">
        <v>1.3201123683463942E-2</v>
      </c>
      <c r="AF21" s="5">
        <v>3.3637810204442231E-2</v>
      </c>
      <c r="AG21" s="5">
        <v>5.1819443551742823E-3</v>
      </c>
      <c r="AH21" s="5">
        <v>3.4732165170293502E-3</v>
      </c>
      <c r="AI21" s="5">
        <v>2.3403908056462601E-3</v>
      </c>
      <c r="AJ21" s="5">
        <v>8.5133253380087568E-3</v>
      </c>
      <c r="AK21" s="5">
        <v>2.4894188658552666E-3</v>
      </c>
      <c r="AL21" s="5">
        <v>1.7679942449402988E-2</v>
      </c>
      <c r="AM21" s="5">
        <v>4.1690915162795553E-3</v>
      </c>
      <c r="AN21" s="5">
        <v>7.4043882484414779E-3</v>
      </c>
      <c r="AO21" s="5">
        <v>1.869339008200778E-3</v>
      </c>
      <c r="AP21" s="5">
        <v>7.9406139126017693E-3</v>
      </c>
      <c r="AQ21" s="5">
        <v>2.1401891632986985E-4</v>
      </c>
      <c r="AR21" s="5">
        <v>8.2003852344106568E-3</v>
      </c>
      <c r="AS21" s="5"/>
      <c r="AT21" s="5"/>
      <c r="AU21" s="5"/>
      <c r="AV21" s="5"/>
      <c r="AW21" s="5"/>
      <c r="AX21" s="5"/>
      <c r="AY21" s="5"/>
      <c r="AZ21" s="5"/>
      <c r="BA21" s="5"/>
      <c r="BB21" s="5"/>
    </row>
    <row r="22" spans="1:54" x14ac:dyDescent="0.25">
      <c r="A22" s="5">
        <v>16830</v>
      </c>
      <c r="B22" s="5"/>
      <c r="C22" s="5">
        <v>-7.4737283049674502E-2</v>
      </c>
      <c r="D22" s="5">
        <v>-2.2925333392054961E-2</v>
      </c>
      <c r="E22" s="5">
        <v>-1.4380727642481717E-2</v>
      </c>
      <c r="F22" s="5">
        <v>-3.6111451432401798E-2</v>
      </c>
      <c r="G22" s="5">
        <v>-1.0533236891131979E-2</v>
      </c>
      <c r="H22" s="5">
        <v>-2.721261491727827E-2</v>
      </c>
      <c r="I22" s="5">
        <v>-4.0838060635330589E-2</v>
      </c>
      <c r="J22" s="5">
        <v>-2.5878167141247445E-2</v>
      </c>
      <c r="K22" s="5">
        <v>-4.2682302162829755E-3</v>
      </c>
      <c r="L22" s="5">
        <v>-1.232144388790379E-2</v>
      </c>
      <c r="M22" s="5">
        <v>-1.5039975798120359E-2</v>
      </c>
      <c r="N22" s="5">
        <v>-2.7828649350194596E-2</v>
      </c>
      <c r="O22" s="5">
        <v>-4.2880354165466556E-3</v>
      </c>
      <c r="P22" s="5">
        <v>-1.2609370423585755E-2</v>
      </c>
      <c r="Q22" s="5">
        <v>-6.5458622161467112E-3</v>
      </c>
      <c r="R22" s="5">
        <v>-4.0699892974004663E-2</v>
      </c>
      <c r="S22" s="5">
        <v>-1.9100088236254143E-3</v>
      </c>
      <c r="T22" s="5">
        <v>-6.0508616819064604E-3</v>
      </c>
      <c r="U22" s="5">
        <v>-4.9392035073519552E-3</v>
      </c>
      <c r="V22" s="5">
        <v>-6.770113575401031E-3</v>
      </c>
      <c r="W22" s="5">
        <v>5.6691327243085475E-3</v>
      </c>
      <c r="X22" s="5">
        <v>-5.9053571112257751E-3</v>
      </c>
      <c r="Y22" s="5">
        <v>-1.0977291841989357E-2</v>
      </c>
      <c r="Z22" s="5">
        <v>-9.2847365114485624E-3</v>
      </c>
      <c r="AA22" s="5">
        <v>1.1442316876026374E-2</v>
      </c>
      <c r="AB22" s="5">
        <v>4.7709180863798946E-2</v>
      </c>
      <c r="AC22" s="5">
        <v>3.9975651572509169E-3</v>
      </c>
      <c r="AD22" s="5">
        <v>1.0924700075774146E-2</v>
      </c>
      <c r="AE22" s="5">
        <v>1.3372184746910312E-2</v>
      </c>
      <c r="AF22" s="5">
        <v>3.4090207633758529E-2</v>
      </c>
      <c r="AG22" s="5">
        <v>5.2541904888964664E-3</v>
      </c>
      <c r="AH22" s="5">
        <v>3.5233577698372772E-3</v>
      </c>
      <c r="AI22" s="5">
        <v>2.3753399492194528E-3</v>
      </c>
      <c r="AJ22" s="5">
        <v>8.644697710564548E-3</v>
      </c>
      <c r="AK22" s="5">
        <v>2.5290792725340986E-3</v>
      </c>
      <c r="AL22" s="5">
        <v>1.7970489014751762E-2</v>
      </c>
      <c r="AM22" s="5">
        <v>4.2397061958254776E-3</v>
      </c>
      <c r="AN22" s="5">
        <v>7.5335471054356288E-3</v>
      </c>
      <c r="AO22" s="5">
        <v>1.9028961944536251E-3</v>
      </c>
      <c r="AP22" s="5">
        <v>8.0872064383401936E-3</v>
      </c>
      <c r="AQ22" s="5">
        <v>2.1807945382709432E-4</v>
      </c>
      <c r="AR22" s="5">
        <v>8.3601816167984191E-3</v>
      </c>
      <c r="AS22" s="5"/>
      <c r="AT22" s="5"/>
      <c r="AU22" s="5"/>
      <c r="AV22" s="5"/>
      <c r="AW22" s="5"/>
      <c r="AX22" s="5"/>
      <c r="AY22" s="5"/>
      <c r="AZ22" s="5"/>
      <c r="BA22" s="5"/>
      <c r="BB22" s="5"/>
    </row>
    <row r="23" spans="1:54" x14ac:dyDescent="0.25">
      <c r="A23" s="5">
        <v>16820</v>
      </c>
      <c r="B23" s="5"/>
      <c r="C23" s="5">
        <v>-7.4080626435360869E-2</v>
      </c>
      <c r="D23" s="5">
        <v>-2.2931168586376106E-2</v>
      </c>
      <c r="E23" s="5">
        <v>-1.4390809631915302E-2</v>
      </c>
      <c r="F23" s="5">
        <v>-3.6152948615060083E-2</v>
      </c>
      <c r="G23" s="5">
        <v>-1.0550076761548784E-2</v>
      </c>
      <c r="H23" s="5">
        <v>-2.7268397240279778E-2</v>
      </c>
      <c r="I23" s="5">
        <v>-4.094026001625934E-2</v>
      </c>
      <c r="J23" s="5">
        <v>-2.5954683531163654E-2</v>
      </c>
      <c r="K23" s="5">
        <v>-4.2827959916518343E-3</v>
      </c>
      <c r="L23" s="5">
        <v>-1.2369127774153842E-2</v>
      </c>
      <c r="M23" s="5">
        <v>-1.5105083397238397E-2</v>
      </c>
      <c r="N23" s="5">
        <v>-2.7961935977944608E-2</v>
      </c>
      <c r="O23" s="5">
        <v>-4.3105550404439145E-3</v>
      </c>
      <c r="P23" s="5">
        <v>-1.2681439817037805E-2</v>
      </c>
      <c r="Q23" s="5">
        <v>-6.5863220709954911E-3</v>
      </c>
      <c r="R23" s="5">
        <v>-4.0970468420520365E-2</v>
      </c>
      <c r="S23" s="5">
        <v>-1.9236019682160525E-3</v>
      </c>
      <c r="T23" s="5">
        <v>-6.0967707458025964E-3</v>
      </c>
      <c r="U23" s="5">
        <v>-4.9790098665884784E-3</v>
      </c>
      <c r="V23" s="5">
        <v>-6.8278831261690126E-3</v>
      </c>
      <c r="W23" s="5">
        <v>5.7202029993405745E-3</v>
      </c>
      <c r="X23" s="5">
        <v>-5.9613732355680389E-3</v>
      </c>
      <c r="Y23" s="5">
        <v>-1.1086675397649508E-2</v>
      </c>
      <c r="Z23" s="5">
        <v>-9.3817169454209377E-3</v>
      </c>
      <c r="AA23" s="5">
        <v>1.156735286898802E-2</v>
      </c>
      <c r="AB23" s="5">
        <v>4.8253620000325036E-2</v>
      </c>
      <c r="AC23" s="5">
        <v>4.0451262076527002E-3</v>
      </c>
      <c r="AD23" s="5">
        <v>1.1060004310419954E-2</v>
      </c>
      <c r="AE23" s="5">
        <v>1.354434655626049E-2</v>
      </c>
      <c r="AF23" s="5">
        <v>3.4545853219508871E-2</v>
      </c>
      <c r="AG23" s="5">
        <v>5.3270080695780406E-3</v>
      </c>
      <c r="AH23" s="5">
        <v>3.5739315428603537E-3</v>
      </c>
      <c r="AI23" s="5">
        <v>2.4106151778122372E-3</v>
      </c>
      <c r="AJ23" s="5">
        <v>8.7773869231400087E-3</v>
      </c>
      <c r="AK23" s="5">
        <v>2.5691643437402759E-3</v>
      </c>
      <c r="AL23" s="5">
        <v>1.8264342775937147E-2</v>
      </c>
      <c r="AM23" s="5">
        <v>4.3111717874926353E-3</v>
      </c>
      <c r="AN23" s="5">
        <v>7.6643476398235199E-3</v>
      </c>
      <c r="AO23" s="5">
        <v>1.9369018641829342E-3</v>
      </c>
      <c r="AP23" s="5">
        <v>8.2358532220358875E-3</v>
      </c>
      <c r="AQ23" s="5">
        <v>2.2219950669608832E-4</v>
      </c>
      <c r="AR23" s="5">
        <v>8.5224222714875737E-3</v>
      </c>
      <c r="AS23" s="5"/>
      <c r="AT23" s="5"/>
      <c r="AU23" s="5"/>
      <c r="AV23" s="5"/>
      <c r="AW23" s="5"/>
      <c r="AX23" s="5"/>
      <c r="AY23" s="5"/>
      <c r="AZ23" s="5"/>
      <c r="BA23" s="5"/>
      <c r="BB23" s="5"/>
    </row>
    <row r="24" spans="1:54" x14ac:dyDescent="0.25">
      <c r="A24" s="5">
        <v>16810</v>
      </c>
      <c r="B24" s="5"/>
      <c r="C24" s="5">
        <v>-7.340191920443119E-2</v>
      </c>
      <c r="D24" s="5">
        <v>-2.2934941226969832E-2</v>
      </c>
      <c r="E24" s="5">
        <v>-1.4399606613928969E-2</v>
      </c>
      <c r="F24" s="5">
        <v>-3.6191255680854836E-2</v>
      </c>
      <c r="G24" s="5">
        <v>-1.056600110259372E-2</v>
      </c>
      <c r="H24" s="5">
        <v>-2.7321864208620185E-2</v>
      </c>
      <c r="I24" s="5">
        <v>-4.1039076623936695E-2</v>
      </c>
      <c r="J24" s="5">
        <v>-2.6029125429881016E-2</v>
      </c>
      <c r="K24" s="5">
        <v>-4.2970328174218161E-3</v>
      </c>
      <c r="L24" s="5">
        <v>-1.2415905465806674E-2</v>
      </c>
      <c r="M24" s="5">
        <v>-1.5169144367715706E-2</v>
      </c>
      <c r="N24" s="5">
        <v>-2.80934082954011E-2</v>
      </c>
      <c r="O24" s="5">
        <v>-4.3328158403690724E-3</v>
      </c>
      <c r="P24" s="5">
        <v>-1.2752814729492334E-2</v>
      </c>
      <c r="Q24" s="5">
        <v>-6.6264589389035868E-3</v>
      </c>
      <c r="R24" s="5">
        <v>-4.1239287602149108E-2</v>
      </c>
      <c r="S24" s="5">
        <v>-1.9371253972773849E-3</v>
      </c>
      <c r="T24" s="5">
        <v>-6.1425020178259692E-3</v>
      </c>
      <c r="U24" s="5">
        <v>-5.0187085754840556E-3</v>
      </c>
      <c r="V24" s="5">
        <v>-6.8855597117414178E-3</v>
      </c>
      <c r="W24" s="5">
        <v>5.7712438642414498E-3</v>
      </c>
      <c r="X24" s="5">
        <v>-6.0174120471196404E-3</v>
      </c>
      <c r="Y24" s="5">
        <v>-1.1196205633278267E-2</v>
      </c>
      <c r="Z24" s="5">
        <v>-9.4789144417337604E-3</v>
      </c>
      <c r="AA24" s="5">
        <v>1.1692776709557602E-2</v>
      </c>
      <c r="AB24" s="5">
        <v>4.8800202229890531E-2</v>
      </c>
      <c r="AC24" s="5">
        <v>4.0929129441659804E-3</v>
      </c>
      <c r="AD24" s="5">
        <v>1.1196056988083923E-2</v>
      </c>
      <c r="AE24" s="5">
        <v>1.3717592656344332E-2</v>
      </c>
      <c r="AF24" s="5">
        <v>3.5004709773582318E-2</v>
      </c>
      <c r="AG24" s="5">
        <v>5.4003922062045963E-3</v>
      </c>
      <c r="AH24" s="5">
        <v>3.6249351947826901E-3</v>
      </c>
      <c r="AI24" s="5">
        <v>2.4462151938047052E-3</v>
      </c>
      <c r="AJ24" s="5">
        <v>8.911390210952122E-3</v>
      </c>
      <c r="AK24" s="5">
        <v>2.6096739041914724E-3</v>
      </c>
      <c r="AL24" s="5">
        <v>1.8561507439230039E-2</v>
      </c>
      <c r="AM24" s="5">
        <v>4.383490444282552E-3</v>
      </c>
      <c r="AN24" s="5">
        <v>7.7967961529461904E-3</v>
      </c>
      <c r="AO24" s="5">
        <v>1.9713582877957389E-3</v>
      </c>
      <c r="AP24" s="5">
        <v>8.3865670330331848E-3</v>
      </c>
      <c r="AQ24" s="5">
        <v>2.2637951000128374E-4</v>
      </c>
      <c r="AR24" s="5">
        <v>8.6871276165521073E-3</v>
      </c>
      <c r="AS24" s="5"/>
      <c r="AT24" s="5"/>
      <c r="AU24" s="5"/>
      <c r="AV24" s="5"/>
      <c r="AW24" s="5"/>
      <c r="AX24" s="5"/>
      <c r="AY24" s="5"/>
      <c r="AZ24" s="5"/>
      <c r="BA24" s="5"/>
      <c r="BB24" s="5"/>
    </row>
    <row r="25" spans="1:54" x14ac:dyDescent="0.25">
      <c r="A25" s="5">
        <v>16800</v>
      </c>
      <c r="B25" s="5"/>
      <c r="C25" s="5">
        <v>-7.2701057932601967E-2</v>
      </c>
      <c r="D25" s="5">
        <v>-2.2936646608241268E-2</v>
      </c>
      <c r="E25" s="5">
        <v>-1.4407113912468428E-2</v>
      </c>
      <c r="F25" s="5">
        <v>-3.6226356591670145E-2</v>
      </c>
      <c r="G25" s="5">
        <v>-1.0581003998762174E-2</v>
      </c>
      <c r="H25" s="5">
        <v>-2.7372997398783627E-2</v>
      </c>
      <c r="I25" s="5">
        <v>-4.113447820434725E-2</v>
      </c>
      <c r="J25" s="5">
        <v>-2.6101469563635266E-2</v>
      </c>
      <c r="K25" s="5">
        <v>-4.3109364036446425E-3</v>
      </c>
      <c r="L25" s="5">
        <v>-1.246176333070375E-2</v>
      </c>
      <c r="M25" s="5">
        <v>-1.5232140622507698E-2</v>
      </c>
      <c r="N25" s="5">
        <v>-2.822303031697166E-2</v>
      </c>
      <c r="O25" s="5">
        <v>-4.3548119105383722E-3</v>
      </c>
      <c r="P25" s="5">
        <v>-1.2823476821827454E-2</v>
      </c>
      <c r="Q25" s="5">
        <v>-6.6662628450476326E-3</v>
      </c>
      <c r="R25" s="5">
        <v>-4.1506286014665834E-2</v>
      </c>
      <c r="S25" s="5">
        <v>-1.9505759844834526E-3</v>
      </c>
      <c r="T25" s="5">
        <v>-6.1880453390085813E-3</v>
      </c>
      <c r="U25" s="5">
        <v>-5.0582911855808297E-3</v>
      </c>
      <c r="V25" s="5">
        <v>-6.9431316147797167E-3</v>
      </c>
      <c r="W25" s="5">
        <v>5.8222454607943855E-3</v>
      </c>
      <c r="X25" s="5">
        <v>-6.0734633044507306E-3</v>
      </c>
      <c r="Y25" s="5">
        <v>-1.1305863712440932E-2</v>
      </c>
      <c r="Z25" s="5">
        <v>-9.5763133725948434E-3</v>
      </c>
      <c r="AA25" s="5">
        <v>1.1818569688328541E-2</v>
      </c>
      <c r="AB25" s="5">
        <v>4.9348852605715102E-2</v>
      </c>
      <c r="AC25" s="5">
        <v>4.1409194115561805E-3</v>
      </c>
      <c r="AD25" s="5">
        <v>1.1332842916372692E-2</v>
      </c>
      <c r="AE25" s="5">
        <v>1.3891906026989476E-2</v>
      </c>
      <c r="AF25" s="5">
        <v>3.5466738594262352E-2</v>
      </c>
      <c r="AG25" s="5">
        <v>5.47433776479536E-3</v>
      </c>
      <c r="AH25" s="5">
        <v>3.6763659160999906E-3</v>
      </c>
      <c r="AI25" s="5">
        <v>2.4821385835836129E-3</v>
      </c>
      <c r="AJ25" s="5">
        <v>9.0467043814347666E-3</v>
      </c>
      <c r="AK25" s="5">
        <v>2.6506076530560612E-3</v>
      </c>
      <c r="AL25" s="5">
        <v>1.8861985825843301E-2</v>
      </c>
      <c r="AM25" s="5">
        <v>4.4566641146145209E-3</v>
      </c>
      <c r="AN25" s="5">
        <v>7.9308985951323119E-3</v>
      </c>
      <c r="AO25" s="5">
        <v>2.0062676515772639E-3</v>
      </c>
      <c r="AP25" s="5">
        <v>8.5393603088455561E-3</v>
      </c>
      <c r="AQ25" s="5">
        <v>2.3061989073838146E-4</v>
      </c>
      <c r="AR25" s="5">
        <v>8.8543178022103819E-3</v>
      </c>
      <c r="AS25" s="5"/>
      <c r="AT25" s="5"/>
      <c r="AU25" s="5"/>
      <c r="AV25" s="5"/>
      <c r="AW25" s="5"/>
      <c r="AX25" s="5"/>
      <c r="AY25" s="5"/>
      <c r="AZ25" s="5"/>
      <c r="BA25" s="5"/>
      <c r="BB25" s="5"/>
    </row>
    <row r="26" spans="1:54" x14ac:dyDescent="0.25">
      <c r="A26" s="5">
        <v>16790</v>
      </c>
      <c r="B26" s="5"/>
      <c r="C26" s="5">
        <v>-7.1977944960869289E-2</v>
      </c>
      <c r="D26" s="5">
        <v>-2.293628057376838E-2</v>
      </c>
      <c r="E26" s="5">
        <v>-1.4413327187710347E-2</v>
      </c>
      <c r="F26" s="5">
        <v>-3.6258236125187866E-2</v>
      </c>
      <c r="G26" s="5">
        <v>-1.0595079761934235E-2</v>
      </c>
      <c r="H26" s="5">
        <v>-2.7421778941618798E-2</v>
      </c>
      <c r="I26" s="5">
        <v>-4.1226433277239696E-2</v>
      </c>
      <c r="J26" s="5">
        <v>-2.6171693106828021E-2</v>
      </c>
      <c r="K26" s="5">
        <v>-4.3245025264896705E-3</v>
      </c>
      <c r="L26" s="5">
        <v>-1.2506687902666874E-2</v>
      </c>
      <c r="M26" s="5">
        <v>-1.5294054244022423E-2</v>
      </c>
      <c r="N26" s="5">
        <v>-2.8350766304396764E-2</v>
      </c>
      <c r="O26" s="5">
        <v>-4.3765373723714061E-3</v>
      </c>
      <c r="P26" s="5">
        <v>-1.2893407800914206E-2</v>
      </c>
      <c r="Q26" s="5">
        <v>-6.7057238199155957E-3</v>
      </c>
      <c r="R26" s="5">
        <v>-4.1771399066353167E-2</v>
      </c>
      <c r="S26" s="5">
        <v>-1.9639505935386452E-3</v>
      </c>
      <c r="T26" s="5">
        <v>-6.2333904996704943E-3</v>
      </c>
      <c r="U26" s="5">
        <v>-5.0977491910555893E-3</v>
      </c>
      <c r="V26" s="5">
        <v>-7.0005870170780056E-3</v>
      </c>
      <c r="W26" s="5">
        <v>5.873197827534515E-3</v>
      </c>
      <c r="X26" s="5">
        <v>-6.1295166389874912E-3</v>
      </c>
      <c r="Y26" s="5">
        <v>-1.1415630526171356E-2</v>
      </c>
      <c r="Z26" s="5">
        <v>-9.6738978495510414E-3</v>
      </c>
      <c r="AA26" s="5">
        <v>1.1944712738408716E-2</v>
      </c>
      <c r="AB26" s="5">
        <v>4.9899494544591444E-2</v>
      </c>
      <c r="AC26" s="5">
        <v>4.1891395058262235E-3</v>
      </c>
      <c r="AD26" s="5">
        <v>1.1470346466490556E-2</v>
      </c>
      <c r="AE26" s="5">
        <v>1.4067269080222305E-2</v>
      </c>
      <c r="AF26" s="5">
        <v>3.5931899455380945E-2</v>
      </c>
      <c r="AG26" s="5">
        <v>5.5488393661338366E-3</v>
      </c>
      <c r="AH26" s="5">
        <v>3.728220727182447E-3</v>
      </c>
      <c r="AI26" s="5">
        <v>2.518383815948648E-3</v>
      </c>
      <c r="AJ26" s="5">
        <v>9.1833258073736376E-3</v>
      </c>
      <c r="AK26" s="5">
        <v>2.6919651616307606E-3</v>
      </c>
      <c r="AL26" s="5">
        <v>1.9165779853208994E-2</v>
      </c>
      <c r="AM26" s="5">
        <v>4.5306945373926669E-3</v>
      </c>
      <c r="AN26" s="5">
        <v>8.0666605560436987E-3</v>
      </c>
      <c r="AO26" s="5">
        <v>2.0416320550382663E-3</v>
      </c>
      <c r="AP26" s="5">
        <v>8.6942451430329706E-3</v>
      </c>
      <c r="AQ26" s="5">
        <v>2.3492106748669808E-4</v>
      </c>
      <c r="AR26" s="5">
        <v>9.0240126968040239E-3</v>
      </c>
      <c r="AS26" s="5"/>
      <c r="AT26" s="5"/>
      <c r="AU26" s="5"/>
      <c r="AV26" s="5"/>
      <c r="AW26" s="5"/>
      <c r="AX26" s="5"/>
      <c r="AY26" s="5"/>
      <c r="AZ26" s="5"/>
      <c r="BA26" s="5"/>
      <c r="BB26" s="5"/>
    </row>
    <row r="27" spans="1:54" x14ac:dyDescent="0.25">
      <c r="A27" s="5">
        <v>16780</v>
      </c>
      <c r="B27" s="5"/>
      <c r="C27" s="5">
        <v>-7.1232488507604289E-2</v>
      </c>
      <c r="D27" s="5">
        <v>-2.2933839519818845E-2</v>
      </c>
      <c r="E27" s="5">
        <v>-1.4418242439021961E-2</v>
      </c>
      <c r="F27" s="5">
        <v>-3.6286879884154695E-2</v>
      </c>
      <c r="G27" s="5">
        <v>-1.0608222934591346E-2</v>
      </c>
      <c r="H27" s="5">
        <v>-2.7468191531906272E-2</v>
      </c>
      <c r="I27" s="5">
        <v>-4.1314911152246225E-2</v>
      </c>
      <c r="J27" s="5">
        <v>-2.623977369326665E-2</v>
      </c>
      <c r="K27" s="5">
        <v>-4.3377270302496704E-3</v>
      </c>
      <c r="L27" s="5">
        <v>-1.2550665887671647E-2</v>
      </c>
      <c r="M27" s="5">
        <v>-1.5354867492049873E-2</v>
      </c>
      <c r="N27" s="5">
        <v>-2.8476580782000733E-2</v>
      </c>
      <c r="O27" s="5">
        <v>-4.3979863769053797E-3</v>
      </c>
      <c r="P27" s="5">
        <v>-1.2962589426826912E-2</v>
      </c>
      <c r="Q27" s="5">
        <v>-6.7448319030647521E-3</v>
      </c>
      <c r="R27" s="5">
        <v>-4.2034562101178216E-2</v>
      </c>
      <c r="S27" s="5">
        <v>-1.9772460792427367E-3</v>
      </c>
      <c r="T27" s="5">
        <v>-6.2785272426768238E-3</v>
      </c>
      <c r="U27" s="5">
        <v>-5.1370740312448966E-3</v>
      </c>
      <c r="V27" s="5">
        <v>-7.0579140027879463E-3</v>
      </c>
      <c r="W27" s="5">
        <v>5.9240909022060676E-3</v>
      </c>
      <c r="X27" s="5">
        <v>-6.1855615572702655E-3</v>
      </c>
      <c r="Y27" s="5">
        <v>-1.152548669652113E-2</v>
      </c>
      <c r="Z27" s="5">
        <v>-9.7716517258671608E-3</v>
      </c>
      <c r="AA27" s="5">
        <v>1.2071186437493001E-2</v>
      </c>
      <c r="AB27" s="5">
        <v>5.0452049831580192E-2</v>
      </c>
      <c r="AC27" s="5">
        <v>4.2375669742494805E-3</v>
      </c>
      <c r="AD27" s="5">
        <v>1.1608551572268156E-2</v>
      </c>
      <c r="AE27" s="5">
        <v>1.4243663657690983E-2</v>
      </c>
      <c r="AF27" s="5">
        <v>3.6400150596008554E-2</v>
      </c>
      <c r="AG27" s="5">
        <v>5.6238913835742572E-3</v>
      </c>
      <c r="AH27" s="5">
        <v>3.7804964763826264E-3</v>
      </c>
      <c r="AI27" s="5">
        <v>2.5549492405446488E-3</v>
      </c>
      <c r="AJ27" s="5">
        <v>9.3212504201150674E-3</v>
      </c>
      <c r="AK27" s="5">
        <v>2.7337458710330127E-3</v>
      </c>
      <c r="AL27" s="5">
        <v>1.9472890516303014E-2</v>
      </c>
      <c r="AM27" s="5">
        <v>4.6055832370691056E-3</v>
      </c>
      <c r="AN27" s="5">
        <v>8.204087254984966E-3</v>
      </c>
      <c r="AO27" s="5">
        <v>2.0774535082452019E-3</v>
      </c>
      <c r="AP27" s="5">
        <v>8.8512332729700459E-3</v>
      </c>
      <c r="AQ27" s="5">
        <v>2.3928345005749959E-4</v>
      </c>
      <c r="AR27" s="5">
        <v>9.196231872579768E-3</v>
      </c>
      <c r="AS27" s="5"/>
      <c r="AT27" s="5"/>
      <c r="AU27" s="5"/>
      <c r="AV27" s="5"/>
      <c r="AW27" s="5"/>
      <c r="AX27" s="5"/>
      <c r="AY27" s="5"/>
      <c r="AZ27" s="5"/>
      <c r="BA27" s="5"/>
      <c r="BB27" s="5"/>
    </row>
    <row r="28" spans="1:54" x14ac:dyDescent="0.25">
      <c r="A28" s="5">
        <v>16770</v>
      </c>
      <c r="B28" s="5"/>
      <c r="C28" s="5">
        <v>-7.0464602779385613E-2</v>
      </c>
      <c r="D28" s="5">
        <v>-2.2929320398630923E-2</v>
      </c>
      <c r="E28" s="5">
        <v>-1.4421856007780513E-2</v>
      </c>
      <c r="F28" s="5">
        <v>-3.631227430532219E-2</v>
      </c>
      <c r="G28" s="5">
        <v>-1.0620428292946193E-2</v>
      </c>
      <c r="H28" s="5">
        <v>-2.7512218437727477E-2</v>
      </c>
      <c r="I28" s="5">
        <v>-4.1399881944748466E-2</v>
      </c>
      <c r="J28" s="5">
        <v>-2.6305689427273522E-2</v>
      </c>
      <c r="K28" s="5">
        <v>-4.3506058293305682E-3</v>
      </c>
      <c r="L28" s="5">
        <v>-1.2593684169991811E-2</v>
      </c>
      <c r="M28" s="5">
        <v>-1.5414562811677529E-2</v>
      </c>
      <c r="N28" s="5">
        <v>-2.8600438551958856E-2</v>
      </c>
      <c r="O28" s="5">
        <v>-4.4191531072186891E-3</v>
      </c>
      <c r="P28" s="5">
        <v>-1.3031003520101368E-2</v>
      </c>
      <c r="Q28" s="5">
        <v>-6.7835771469147797E-3</v>
      </c>
      <c r="R28" s="5">
        <v>-4.2295710422252719E-2</v>
      </c>
      <c r="S28" s="5">
        <v>-1.9904592885722381E-3</v>
      </c>
      <c r="T28" s="5">
        <v>-6.323445266755756E-3</v>
      </c>
      <c r="U28" s="5">
        <v>-5.1762570932271839E-3</v>
      </c>
      <c r="V28" s="5">
        <v>-7.1151005617307514E-3</v>
      </c>
      <c r="W28" s="5">
        <v>5.9749145242995591E-3</v>
      </c>
      <c r="X28" s="5">
        <v>-6.2415874433020737E-3</v>
      </c>
      <c r="Y28" s="5">
        <v>-1.1635412580286598E-2</v>
      </c>
      <c r="Z28" s="5">
        <v>-9.8695585990617729E-3</v>
      </c>
      <c r="AA28" s="5">
        <v>1.2197971010136434E-2</v>
      </c>
      <c r="AB28" s="5">
        <v>5.1006438625554887E-2</v>
      </c>
      <c r="AC28" s="5">
        <v>4.2861954154740384E-3</v>
      </c>
      <c r="AD28" s="5">
        <v>1.1747441729382786E-2</v>
      </c>
      <c r="AE28" s="5">
        <v>1.4421071028316867E-2</v>
      </c>
      <c r="AF28" s="5">
        <v>3.6871448710695774E-2</v>
      </c>
      <c r="AG28" s="5">
        <v>5.69948794092698E-3</v>
      </c>
      <c r="AH28" s="5">
        <v>3.8331898381907667E-3</v>
      </c>
      <c r="AI28" s="5">
        <v>2.5918330863208732E-3</v>
      </c>
      <c r="AJ28" s="5">
        <v>9.4604737028534027E-3</v>
      </c>
      <c r="AK28" s="5">
        <v>2.7759490899095028E-3</v>
      </c>
      <c r="AL28" s="5">
        <v>1.9783317869029059E-2</v>
      </c>
      <c r="AM28" s="5">
        <v>4.681331518706539E-3</v>
      </c>
      <c r="AN28" s="5">
        <v>8.343183531182843E-3</v>
      </c>
      <c r="AO28" s="5">
        <v>2.1137339291346204E-3</v>
      </c>
      <c r="AP28" s="5">
        <v>9.0103360675089766E-3</v>
      </c>
      <c r="AQ28" s="5">
        <v>2.4370743913843031E-4</v>
      </c>
      <c r="AR28" s="5">
        <v>9.3709945912783844E-3</v>
      </c>
      <c r="AS28" s="5"/>
      <c r="AT28" s="5"/>
      <c r="AU28" s="5"/>
      <c r="AV28" s="5"/>
      <c r="AW28" s="5"/>
      <c r="AX28" s="5"/>
      <c r="AY28" s="5"/>
      <c r="AZ28" s="5"/>
      <c r="BA28" s="5"/>
      <c r="BB28" s="5"/>
    </row>
    <row r="29" spans="1:54" x14ac:dyDescent="0.25">
      <c r="A29" s="5">
        <v>16760</v>
      </c>
      <c r="B29" s="5"/>
      <c r="C29" s="5">
        <v>-6.9674208080493821E-2</v>
      </c>
      <c r="D29" s="5">
        <v>-2.292272072145532E-2</v>
      </c>
      <c r="E29" s="5">
        <v>-1.4424164580050206E-2</v>
      </c>
      <c r="F29" s="5">
        <v>-3.6334406668052703E-2</v>
      </c>
      <c r="G29" s="5">
        <v>-1.0631690849983506E-2</v>
      </c>
      <c r="H29" s="5">
        <v>-2.7553843509628813E-2</v>
      </c>
      <c r="I29" s="5">
        <v>-4.1481316591478627E-2</v>
      </c>
      <c r="J29" s="5">
        <v>-2.6369418894658141E-2</v>
      </c>
      <c r="K29" s="5">
        <v>-4.3631349102239547E-3</v>
      </c>
      <c r="L29" s="5">
        <v>-1.263572981831064E-2</v>
      </c>
      <c r="M29" s="5">
        <v>-1.5473122841187459E-2</v>
      </c>
      <c r="N29" s="5">
        <v>-2.8722304709572859E-2</v>
      </c>
      <c r="O29" s="5">
        <v>-4.4400317808624542E-3</v>
      </c>
      <c r="P29" s="5">
        <v>-1.3098631969036443E-2</v>
      </c>
      <c r="Q29" s="5">
        <v>-6.8219496205742334E-3</v>
      </c>
      <c r="R29" s="5">
        <v>-4.2554779315567358E-2</v>
      </c>
      <c r="S29" s="5">
        <v>-2.0035870617776284E-3</v>
      </c>
      <c r="T29" s="5">
        <v>-6.3681342298762839E-3</v>
      </c>
      <c r="U29" s="5">
        <v>-5.2152897144610395E-3</v>
      </c>
      <c r="V29" s="5">
        <v>-7.1721345927961144E-3</v>
      </c>
      <c r="W29" s="5">
        <v>6.0256584376689928E-3</v>
      </c>
      <c r="X29" s="5">
        <v>-6.2975835609868939E-3</v>
      </c>
      <c r="Y29" s="5">
        <v>-1.1745388272914197E-2</v>
      </c>
      <c r="Z29" s="5">
        <v>-9.9676018136019631E-3</v>
      </c>
      <c r="AA29" s="5">
        <v>1.2325046330229236E-2</v>
      </c>
      <c r="AB29" s="5">
        <v>5.1562579465605343E-2</v>
      </c>
      <c r="AC29" s="5">
        <v>4.335018279699625E-3</v>
      </c>
      <c r="AD29" s="5">
        <v>1.1886999994775526E-2</v>
      </c>
      <c r="AE29" s="5">
        <v>1.4599471886179211E-2</v>
      </c>
      <c r="AF29" s="5">
        <v>3.7345748940283141E-2</v>
      </c>
      <c r="AG29" s="5">
        <v>5.775622910425016E-3</v>
      </c>
      <c r="AH29" s="5">
        <v>3.8862973114392831E-3</v>
      </c>
      <c r="AI29" s="5">
        <v>2.6290334600191146E-3</v>
      </c>
      <c r="AJ29" s="5">
        <v>9.6009906840028338E-3</v>
      </c>
      <c r="AK29" s="5">
        <v>2.8185739921625787E-3</v>
      </c>
      <c r="AL29" s="5">
        <v>2.0097061005674158E-2</v>
      </c>
      <c r="AM29" s="5">
        <v>4.7579404630428007E-3</v>
      </c>
      <c r="AN29" s="5">
        <v>8.4839538340392203E-3</v>
      </c>
      <c r="AO29" s="5">
        <v>2.1504751408128906E-3</v>
      </c>
      <c r="AP29" s="5">
        <v>9.1715645145428043E-3</v>
      </c>
      <c r="AQ29" s="5">
        <v>2.4819342593415103E-4</v>
      </c>
      <c r="AR29" s="5">
        <v>9.5483197895332769E-3</v>
      </c>
      <c r="AS29" s="5"/>
      <c r="AT29" s="5"/>
      <c r="AU29" s="5"/>
      <c r="AV29" s="5"/>
      <c r="AW29" s="5"/>
      <c r="AX29" s="5"/>
      <c r="AY29" s="5"/>
      <c r="AZ29" s="5"/>
      <c r="BA29" s="5"/>
      <c r="BB29" s="5"/>
    </row>
    <row r="30" spans="1:54" x14ac:dyDescent="0.25">
      <c r="A30" s="5">
        <v>16750</v>
      </c>
      <c r="B30" s="5"/>
      <c r="C30" s="5">
        <v>-6.88612309209852E-2</v>
      </c>
      <c r="D30" s="5">
        <v>-2.2914038561355023E-2</v>
      </c>
      <c r="E30" s="5">
        <v>-1.4425165189114316E-2</v>
      </c>
      <c r="F30" s="5">
        <v>-3.6353265102584409E-2</v>
      </c>
      <c r="G30" s="5">
        <v>-1.0642005858409551E-2</v>
      </c>
      <c r="H30" s="5">
        <v>-2.759305118957437E-2</v>
      </c>
      <c r="I30" s="5">
        <v>-4.1559186865845546E-2</v>
      </c>
      <c r="J30" s="5">
        <v>-2.6430941173544425E-2</v>
      </c>
      <c r="K30" s="5">
        <v>-4.3753103334611496E-3</v>
      </c>
      <c r="L30" s="5">
        <v>-1.2676790091795759E-2</v>
      </c>
      <c r="M30" s="5">
        <v>-1.5530530419930605E-2</v>
      </c>
      <c r="N30" s="5">
        <v>-2.8842144658546613E-2</v>
      </c>
      <c r="O30" s="5">
        <v>-4.4606166522988527E-3</v>
      </c>
      <c r="P30" s="5">
        <v>-1.3165456737036349E-2</v>
      </c>
      <c r="Q30" s="5">
        <v>-6.8599394136987651E-3</v>
      </c>
      <c r="R30" s="5">
        <v>-4.2811704073989612E-2</v>
      </c>
      <c r="S30" s="5">
        <v>-2.0166262334961249E-3</v>
      </c>
      <c r="T30" s="5">
        <v>-6.4125837526848115E-3</v>
      </c>
      <c r="U30" s="5">
        <v>-5.2541631854791451E-3</v>
      </c>
      <c r="V30" s="5">
        <v>-7.2290039074267192E-3</v>
      </c>
      <c r="W30" s="5">
        <v>6.0763122932284957E-3</v>
      </c>
      <c r="X30" s="5">
        <v>-6.3535390566582433E-3</v>
      </c>
      <c r="Y30" s="5">
        <v>-1.185539361258473E-2</v>
      </c>
      <c r="Z30" s="5">
        <v>-1.0065764463756916E-2</v>
      </c>
      <c r="AA30" s="5">
        <v>1.2452391923675853E-2</v>
      </c>
      <c r="AB30" s="5">
        <v>5.2120389278313251E-2</v>
      </c>
      <c r="AC30" s="5">
        <v>4.384028868927887E-3</v>
      </c>
      <c r="AD30" s="5">
        <v>1.2027208986267565E-2</v>
      </c>
      <c r="AE30" s="5">
        <v>1.4778846348639385E-2</v>
      </c>
      <c r="AF30" s="5">
        <v>3.7823004863293999E-2</v>
      </c>
      <c r="AG30" s="5">
        <v>5.8522899107748654E-3</v>
      </c>
      <c r="AH30" s="5">
        <v>3.9398152175583291E-3</v>
      </c>
      <c r="AI30" s="5">
        <v>2.6665483446917286E-3</v>
      </c>
      <c r="AJ30" s="5">
        <v>9.7427959306597162E-3</v>
      </c>
      <c r="AK30" s="5">
        <v>2.8616196146963335E-3</v>
      </c>
      <c r="AL30" s="5">
        <v>2.0414118042447978E-2</v>
      </c>
      <c r="AM30" s="5">
        <v>4.8354109215601477E-3</v>
      </c>
      <c r="AN30" s="5">
        <v>8.6264022133637572E-3</v>
      </c>
      <c r="AO30" s="5">
        <v>2.1876788688423637E-3</v>
      </c>
      <c r="AP30" s="5">
        <v>9.3349292084733467E-3</v>
      </c>
      <c r="AQ30" s="5">
        <v>2.5274179180330718E-4</v>
      </c>
      <c r="AR30" s="5">
        <v>9.7282260640833267E-3</v>
      </c>
      <c r="AS30" s="5"/>
      <c r="AT30" s="5"/>
      <c r="AU30" s="5"/>
      <c r="AV30" s="5"/>
      <c r="AW30" s="5"/>
      <c r="AX30" s="5"/>
      <c r="AY30" s="5"/>
      <c r="AZ30" s="5"/>
      <c r="BA30" s="5"/>
      <c r="BB30" s="5"/>
    </row>
    <row r="31" spans="1:54" x14ac:dyDescent="0.25">
      <c r="A31" s="5">
        <v>16740</v>
      </c>
      <c r="B31" s="5"/>
      <c r="C31" s="5">
        <v>-6.8025604123268565E-2</v>
      </c>
      <c r="D31" s="5">
        <v>-2.2903272555760395E-2</v>
      </c>
      <c r="E31" s="5">
        <v>-1.4424855217860374E-2</v>
      </c>
      <c r="F31" s="5">
        <v>-3.6368838597948858E-2</v>
      </c>
      <c r="G31" s="5">
        <v>-1.065136881350805E-2</v>
      </c>
      <c r="H31" s="5">
        <v>-2.762982651968076E-2</v>
      </c>
      <c r="I31" s="5">
        <v>-4.1633465392975015E-2</v>
      </c>
      <c r="J31" s="5">
        <v>-2.6490235845046235E-2</v>
      </c>
      <c r="K31" s="5">
        <v>-4.3871282355475135E-3</v>
      </c>
      <c r="L31" s="5">
        <v>-1.2716852446133617E-2</v>
      </c>
      <c r="M31" s="5">
        <v>-1.55867685961735E-2</v>
      </c>
      <c r="N31" s="5">
        <v>-2.8959924126252656E-2</v>
      </c>
      <c r="O31" s="5">
        <v>-4.4809020153448826E-3</v>
      </c>
      <c r="P31" s="5">
        <v>-1.3231459869989087E-2</v>
      </c>
      <c r="Q31" s="5">
        <v>-6.8975366403790468E-3</v>
      </c>
      <c r="R31" s="5">
        <v>-4.306642002151502E-2</v>
      </c>
      <c r="S31" s="5">
        <v>-2.029573633879473E-3</v>
      </c>
      <c r="T31" s="5">
        <v>-6.4567834219991915E-3</v>
      </c>
      <c r="U31" s="5">
        <v>-5.2928687526367577E-3</v>
      </c>
      <c r="V31" s="5">
        <v>-7.2856962331881618E-3</v>
      </c>
      <c r="W31" s="5">
        <v>6.1268656517282534E-3</v>
      </c>
      <c r="X31" s="5">
        <v>-6.4094429616973671E-3</v>
      </c>
      <c r="Y31" s="5">
        <v>-1.196540818447679E-2</v>
      </c>
      <c r="Z31" s="5">
        <v>-1.016402939661221E-2</v>
      </c>
      <c r="AA31" s="5">
        <v>1.2579986971279811E-2</v>
      </c>
      <c r="AB31" s="5">
        <v>5.2679783385907952E-2</v>
      </c>
      <c r="AC31" s="5">
        <v>4.4332203372876621E-3</v>
      </c>
      <c r="AD31" s="5">
        <v>1.2168050882380845E-2</v>
      </c>
      <c r="AE31" s="5">
        <v>1.495917395470894E-2</v>
      </c>
      <c r="AF31" s="5">
        <v>3.8303168487926871E-2</v>
      </c>
      <c r="AG31" s="5">
        <v>5.9294823052940312E-3</v>
      </c>
      <c r="AH31" s="5">
        <v>3.9937396988847492E-3</v>
      </c>
      <c r="AI31" s="5">
        <v>2.7043755982514169E-3</v>
      </c>
      <c r="AJ31" s="5">
        <v>9.8858835421598897E-3</v>
      </c>
      <c r="AK31" s="5">
        <v>2.9050848551838621E-3</v>
      </c>
      <c r="AL31" s="5">
        <v>2.0734486099118505E-2</v>
      </c>
      <c r="AM31" s="5">
        <v>4.9137435115628441E-3</v>
      </c>
      <c r="AN31" s="5">
        <v>8.7705323095909928E-3</v>
      </c>
      <c r="AO31" s="5">
        <v>2.2253467385155053E-3</v>
      </c>
      <c r="AP31" s="5">
        <v>9.5004403375891864E-3</v>
      </c>
      <c r="AQ31" s="5">
        <v>2.5735290789195375E-4</v>
      </c>
      <c r="AR31" s="5">
        <v>9.9107316568044709E-3</v>
      </c>
      <c r="AS31" s="5"/>
      <c r="AT31" s="5"/>
      <c r="AU31" s="5"/>
      <c r="AV31" s="5"/>
      <c r="AW31" s="5"/>
      <c r="AX31" s="5"/>
      <c r="AY31" s="5"/>
      <c r="AZ31" s="5"/>
      <c r="BA31" s="5"/>
      <c r="BB31" s="5"/>
    </row>
    <row r="32" spans="1:54" x14ac:dyDescent="0.25">
      <c r="A32" s="5">
        <v>16730</v>
      </c>
      <c r="B32" s="5"/>
      <c r="C32" s="5">
        <v>-6.7167266927105659E-2</v>
      </c>
      <c r="D32" s="5">
        <v>-2.2890421908776874E-2</v>
      </c>
      <c r="E32" s="5">
        <v>-1.4423232401016122E-2</v>
      </c>
      <c r="F32" s="5">
        <v>-3.6381117009534558E-2</v>
      </c>
      <c r="G32" s="5">
        <v>-1.065977545590035E-2</v>
      </c>
      <c r="H32" s="5">
        <v>-2.7664155150727843E-2</v>
      </c>
      <c r="I32" s="5">
        <v>-4.1704125664453862E-2</v>
      </c>
      <c r="J32" s="5">
        <v>-2.6547283003784134E-2</v>
      </c>
      <c r="K32" s="5">
        <v>-4.3985848308758044E-3</v>
      </c>
      <c r="L32" s="5">
        <v>-1.2755904539520052E-2</v>
      </c>
      <c r="M32" s="5">
        <v>-1.5641820634912876E-2</v>
      </c>
      <c r="N32" s="5">
        <v>-2.907560917898196E-2</v>
      </c>
      <c r="O32" s="5">
        <v>-4.5008822056202547E-3</v>
      </c>
      <c r="P32" s="5">
        <v>-1.3296623503678015E-2</v>
      </c>
      <c r="Q32" s="5">
        <v>-6.9347314430567393E-3</v>
      </c>
      <c r="R32" s="5">
        <v>-4.3318862537761058E-2</v>
      </c>
      <c r="S32" s="5">
        <v>-2.0424260897363685E-3</v>
      </c>
      <c r="T32" s="5">
        <v>-6.5007227943591093E-3</v>
      </c>
      <c r="U32" s="5">
        <v>-5.3313976209141594E-3</v>
      </c>
      <c r="V32" s="5">
        <v>-7.3421992174227636E-3</v>
      </c>
      <c r="W32" s="5">
        <v>6.1773079866089325E-3</v>
      </c>
      <c r="X32" s="5">
        <v>-6.4652841952412693E-3</v>
      </c>
      <c r="Y32" s="5">
        <v>-1.2075411325209671E-2</v>
      </c>
      <c r="Z32" s="5">
        <v>-1.0262379215244533E-2</v>
      </c>
      <c r="AA32" s="5">
        <v>1.2707810311835415E-2</v>
      </c>
      <c r="AB32" s="5">
        <v>5.3240675515312849E-2</v>
      </c>
      <c r="AC32" s="5">
        <v>4.4825856914358676E-3</v>
      </c>
      <c r="AD32" s="5">
        <v>1.2309507422365244E-2</v>
      </c>
      <c r="AE32" s="5">
        <v>1.5140433663667638E-2</v>
      </c>
      <c r="AF32" s="5">
        <v>3.8786190244662754E-2</v>
      </c>
      <c r="AG32" s="5">
        <v>6.0071932001383348E-3</v>
      </c>
      <c r="AH32" s="5">
        <v>4.0480667170262321E-3</v>
      </c>
      <c r="AI32" s="5">
        <v>2.7425129520538818E-3</v>
      </c>
      <c r="AJ32" s="5">
        <v>1.0030247143738047E-2</v>
      </c>
      <c r="AK32" s="5">
        <v>2.9489684698577245E-3</v>
      </c>
      <c r="AL32" s="5">
        <v>2.1058161280757059E-2</v>
      </c>
      <c r="AM32" s="5">
        <v>4.9929386112653167E-3</v>
      </c>
      <c r="AN32" s="5">
        <v>8.9163473439874286E-3</v>
      </c>
      <c r="AO32" s="5">
        <v>2.2634802721182004E-3</v>
      </c>
      <c r="AP32" s="5">
        <v>9.6681076713589307E-3</v>
      </c>
      <c r="AQ32" s="5">
        <v>2.6202713476356431E-4</v>
      </c>
      <c r="AR32" s="5">
        <v>1.0095854439563557E-2</v>
      </c>
      <c r="AS32" s="5"/>
      <c r="AT32" s="5"/>
      <c r="AU32" s="5"/>
      <c r="AV32" s="5"/>
      <c r="AW32" s="5"/>
      <c r="AX32" s="5"/>
      <c r="AY32" s="5"/>
      <c r="AZ32" s="5"/>
      <c r="BA32" s="5"/>
      <c r="BB32" s="5"/>
    </row>
    <row r="33" spans="1:54" x14ac:dyDescent="0.25">
      <c r="A33" s="5">
        <v>16720</v>
      </c>
      <c r="B33" s="5"/>
      <c r="C33" s="5">
        <v>-6.6286165092955207E-2</v>
      </c>
      <c r="D33" s="5">
        <v>-2.2875486393242678E-2</v>
      </c>
      <c r="E33" s="5">
        <v>-1.4420294827234387E-2</v>
      </c>
      <c r="F33" s="5">
        <v>-3.6390091066290396E-2</v>
      </c>
      <c r="G33" s="5">
        <v>-1.0667221774207732E-2</v>
      </c>
      <c r="H33" s="5">
        <v>-2.769602335043899E-2</v>
      </c>
      <c r="I33" s="5">
        <v>-4.1771142052767649E-2</v>
      </c>
      <c r="J33" s="5">
        <v>-2.6602063268236015E-2</v>
      </c>
      <c r="K33" s="5">
        <v>-4.4096764136173769E-3</v>
      </c>
      <c r="L33" s="5">
        <v>-1.2793934238603023E-2</v>
      </c>
      <c r="M33" s="5">
        <v>-1.5695670025653335E-2</v>
      </c>
      <c r="N33" s="5">
        <v>-2.9189166237167202E-2</v>
      </c>
      <c r="O33" s="5">
        <v>-4.5205516029980901E-3</v>
      </c>
      <c r="P33" s="5">
        <v>-1.3360929871222125E-2</v>
      </c>
      <c r="Q33" s="5">
        <v>-6.9715139964665104E-3</v>
      </c>
      <c r="R33" s="5">
        <v>-4.3568967082692492E-2</v>
      </c>
      <c r="S33" s="5">
        <v>-2.0551804256889556E-3</v>
      </c>
      <c r="T33" s="5">
        <v>-6.5443913996312787E-3</v>
      </c>
      <c r="U33" s="5">
        <v>-5.3697409567720327E-3</v>
      </c>
      <c r="V33" s="5">
        <v>-7.3985004309869307E-3</v>
      </c>
      <c r="W33" s="5">
        <v>6.2276286869342489E-3</v>
      </c>
      <c r="X33" s="5">
        <v>-6.5210515669801754E-3</v>
      </c>
      <c r="Y33" s="5">
        <v>-1.2185382127465852E-2</v>
      </c>
      <c r="Z33" s="5">
        <v>-1.036079628205849E-2</v>
      </c>
      <c r="AA33" s="5">
        <v>1.2835840445428737E-2</v>
      </c>
      <c r="AB33" s="5">
        <v>5.3802977808091734E-2</v>
      </c>
      <c r="AC33" s="5">
        <v>4.5321177910352239E-3</v>
      </c>
      <c r="AD33" s="5">
        <v>1.2451559906437284E-2</v>
      </c>
      <c r="AE33" s="5">
        <v>1.5322603853936034E-2</v>
      </c>
      <c r="AF33" s="5">
        <v>3.9272018979502533E-2</v>
      </c>
      <c r="AG33" s="5">
        <v>6.0854154426212542E-3</v>
      </c>
      <c r="AH33" s="5">
        <v>4.1027920512825868E-3</v>
      </c>
      <c r="AI33" s="5">
        <v>2.7809580095150893E-3</v>
      </c>
      <c r="AJ33" s="5">
        <v>1.0175879880293765E-2</v>
      </c>
      <c r="AK33" s="5">
        <v>2.9932690713251565E-3</v>
      </c>
      <c r="AL33" s="5">
        <v>2.138513865960481E-2</v>
      </c>
      <c r="AM33" s="5">
        <v>5.0729963548947175E-3</v>
      </c>
      <c r="AN33" s="5">
        <v>9.0638501088540317E-3</v>
      </c>
      <c r="AO33" s="5">
        <v>2.3020808861834528E-3</v>
      </c>
      <c r="AP33" s="5">
        <v>9.8379405476453439E-3</v>
      </c>
      <c r="AQ33" s="5">
        <v>2.6676482202576745E-4</v>
      </c>
      <c r="AR33" s="5">
        <v>1.0283611898899507E-2</v>
      </c>
      <c r="AS33" s="5"/>
      <c r="AT33" s="5"/>
      <c r="AU33" s="5"/>
      <c r="AV33" s="5"/>
      <c r="AW33" s="5"/>
      <c r="AX33" s="5"/>
      <c r="AY33" s="5"/>
      <c r="AZ33" s="5"/>
      <c r="BA33" s="5"/>
      <c r="BB33" s="5"/>
    </row>
    <row r="34" spans="1:54" x14ac:dyDescent="0.25">
      <c r="A34" s="5">
        <v>16710</v>
      </c>
      <c r="B34" s="5"/>
      <c r="C34" s="5">
        <v>-6.538225100358086E-2</v>
      </c>
      <c r="D34" s="5">
        <v>-2.2858466352534308E-2</v>
      </c>
      <c r="E34" s="5">
        <v>-1.4416040941024732E-2</v>
      </c>
      <c r="F34" s="5">
        <v>-3.6395752377562644E-2</v>
      </c>
      <c r="G34" s="5">
        <v>-1.0673704007613742E-2</v>
      </c>
      <c r="H34" s="5">
        <v>-2.7725418011524821E-2</v>
      </c>
      <c r="I34" s="5">
        <v>-4.1834489825421504E-2</v>
      </c>
      <c r="J34" s="5">
        <v>-2.6654557790914891E-2</v>
      </c>
      <c r="K34" s="5">
        <v>-4.4203993595899049E-3</v>
      </c>
      <c r="L34" s="5">
        <v>-1.2830929624373905E-2</v>
      </c>
      <c r="M34" s="5">
        <v>-1.5748300490143672E-2</v>
      </c>
      <c r="N34" s="5">
        <v>-2.9300562090571823E-2</v>
      </c>
      <c r="O34" s="5">
        <v>-4.5399046340570907E-3</v>
      </c>
      <c r="P34" s="5">
        <v>-1.3424361310541713E-2</v>
      </c>
      <c r="Q34" s="5">
        <v>-7.007874511602211E-3</v>
      </c>
      <c r="R34" s="5">
        <v>-4.3816669221567135E-2</v>
      </c>
      <c r="S34" s="5">
        <v>-2.0678334653430105E-3</v>
      </c>
      <c r="T34" s="5">
        <v>-6.5877787446683806E-3</v>
      </c>
      <c r="U34" s="5">
        <v>-5.4078898910588941E-3</v>
      </c>
      <c r="V34" s="5">
        <v>-7.45458737207059E-3</v>
      </c>
      <c r="W34" s="5">
        <v>6.2778170604011795E-3</v>
      </c>
      <c r="X34" s="5">
        <v>-6.5767337800439057E-3</v>
      </c>
      <c r="Y34" s="5">
        <v>-1.2295299444793089E-2</v>
      </c>
      <c r="Z34" s="5">
        <v>-1.0459262722285043E-2</v>
      </c>
      <c r="AA34" s="5">
        <v>1.2964055536948484E-2</v>
      </c>
      <c r="AB34" s="5">
        <v>5.4366600831303735E-2</v>
      </c>
      <c r="AC34" s="5">
        <v>4.5818093493099985E-3</v>
      </c>
      <c r="AD34" s="5">
        <v>1.2594189196232369E-2</v>
      </c>
      <c r="AE34" s="5">
        <v>1.5505662322208716E-2</v>
      </c>
      <c r="AF34" s="5">
        <v>3.9760601947850346E-2</v>
      </c>
      <c r="AG34" s="5">
        <v>6.164141619628351E-3</v>
      </c>
      <c r="AH34" s="5">
        <v>4.1579112971263897E-3</v>
      </c>
      <c r="AI34" s="5">
        <v>2.81970824476454E-3</v>
      </c>
      <c r="AJ34" s="5">
        <v>1.032277441027043E-2</v>
      </c>
      <c r="AK34" s="5">
        <v>3.0379851264099107E-3</v>
      </c>
      <c r="AL34" s="5">
        <v>2.1715412257075857E-2</v>
      </c>
      <c r="AM34" s="5">
        <v>5.1539166278106929E-3</v>
      </c>
      <c r="AN34" s="5">
        <v>9.2130429577299729E-3</v>
      </c>
      <c r="AO34" s="5">
        <v>2.3411498887371505E-3</v>
      </c>
      <c r="AP34" s="5">
        <v>1.0009947859845925E-2</v>
      </c>
      <c r="AQ34" s="5">
        <v>2.715663079539392E-4</v>
      </c>
      <c r="AR34" s="5">
        <v>1.0474021120537231E-2</v>
      </c>
      <c r="AS34" s="5"/>
      <c r="AT34" s="5"/>
      <c r="AU34" s="5"/>
      <c r="AV34" s="5"/>
      <c r="AW34" s="5"/>
      <c r="AX34" s="5"/>
      <c r="AY34" s="5"/>
      <c r="AZ34" s="5"/>
      <c r="BA34" s="5"/>
      <c r="BB34" s="5"/>
    </row>
    <row r="35" spans="1:54" x14ac:dyDescent="0.25">
      <c r="A35" s="5">
        <v>16700</v>
      </c>
      <c r="B35" s="5"/>
      <c r="C35" s="5">
        <v>-6.4455483763844884E-2</v>
      </c>
      <c r="D35" s="5">
        <v>-2.283936270211747E-2</v>
      </c>
      <c r="E35" s="5">
        <v>-1.4410469544530166E-2</v>
      </c>
      <c r="F35" s="5">
        <v>-3.6398093439559888E-2</v>
      </c>
      <c r="G35" s="5">
        <v>-1.0679218648324539E-2</v>
      </c>
      <c r="H35" s="5">
        <v>-2.7752326659484329E-2</v>
      </c>
      <c r="I35" s="5">
        <v>-4.1894145158734256E-2</v>
      </c>
      <c r="J35" s="5">
        <v>-2.6704748268366531E-2</v>
      </c>
      <c r="K35" s="5">
        <v>-4.4307501281004771E-3</v>
      </c>
      <c r="L35" s="5">
        <v>-1.2866878998003614E-2</v>
      </c>
      <c r="M35" s="5">
        <v>-1.5799695990066972E-2</v>
      </c>
      <c r="N35" s="5">
        <v>-2.9409763913434934E-2</v>
      </c>
      <c r="O35" s="5">
        <v>-4.5589357745337809E-3</v>
      </c>
      <c r="P35" s="5">
        <v>-1.3486900271844921E-2</v>
      </c>
      <c r="Q35" s="5">
        <v>-7.043803239705217E-3</v>
      </c>
      <c r="R35" s="5">
        <v>-4.4061904650090154E-2</v>
      </c>
      <c r="S35" s="5">
        <v>-2.0803820324712648E-3</v>
      </c>
      <c r="T35" s="5">
        <v>-6.6308743170201013E-3</v>
      </c>
      <c r="U35" s="5">
        <v>-5.4458355219694958E-3</v>
      </c>
      <c r="V35" s="5">
        <v>-7.5104474700977471E-3</v>
      </c>
      <c r="W35" s="5">
        <v>6.3278623364269272E-3</v>
      </c>
      <c r="X35" s="5">
        <v>-6.6323194339772519E-3</v>
      </c>
      <c r="Y35" s="5">
        <v>-1.2405141896585835E-2</v>
      </c>
      <c r="Z35" s="5">
        <v>-1.0557760427643044E-2</v>
      </c>
      <c r="AA35" s="5">
        <v>1.309243341980835E-2</v>
      </c>
      <c r="AB35" s="5">
        <v>5.4931453589275717E-2</v>
      </c>
      <c r="AC35" s="5">
        <v>4.6316529336803084E-3</v>
      </c>
      <c r="AD35" s="5">
        <v>1.273737571547553E-2</v>
      </c>
      <c r="AE35" s="5">
        <v>1.5689586282852091E-2</v>
      </c>
      <c r="AF35" s="5">
        <v>4.0251884809057809E-2</v>
      </c>
      <c r="AG35" s="5">
        <v>6.2433640561293316E-3</v>
      </c>
      <c r="AH35" s="5">
        <v>4.2134198647449314E-3</v>
      </c>
      <c r="AI35" s="5">
        <v>2.8587610013359062E-3</v>
      </c>
      <c r="AJ35" s="5">
        <v>1.0470922899653342E-2</v>
      </c>
      <c r="AK35" s="5">
        <v>3.0831149540225811E-3</v>
      </c>
      <c r="AL35" s="5">
        <v>2.2048975025907774E-2</v>
      </c>
      <c r="AM35" s="5">
        <v>5.2356990616454864E-3</v>
      </c>
      <c r="AN35" s="5">
        <v>9.3639277956029301E-3</v>
      </c>
      <c r="AO35" s="5">
        <v>2.3806884765371818E-3</v>
      </c>
      <c r="AP35" s="5">
        <v>1.0184138043965868E-2</v>
      </c>
      <c r="AQ35" s="5">
        <v>2.7643191911182571E-4</v>
      </c>
      <c r="AR35" s="5">
        <v>1.0667098773738269E-2</v>
      </c>
      <c r="AS35" s="5"/>
      <c r="AT35" s="5"/>
      <c r="AU35" s="5"/>
      <c r="AV35" s="5"/>
      <c r="AW35" s="5"/>
      <c r="AX35" s="5"/>
      <c r="AY35" s="5"/>
      <c r="AZ35" s="5"/>
      <c r="BA35" s="5"/>
      <c r="BB35" s="5"/>
    </row>
    <row r="36" spans="1:54" x14ac:dyDescent="0.25">
      <c r="A36" s="5">
        <v>16690</v>
      </c>
      <c r="B36" s="5"/>
      <c r="C36" s="5">
        <v>-6.3505829298607069E-2</v>
      </c>
      <c r="D36" s="5">
        <v>-2.2818176930841479E-2</v>
      </c>
      <c r="E36" s="5">
        <v>-1.440357979914699E-2</v>
      </c>
      <c r="F36" s="5">
        <v>-3.6397107641440093E-2</v>
      </c>
      <c r="G36" s="5">
        <v>-1.0683762443925228E-2</v>
      </c>
      <c r="H36" s="5">
        <v>-2.7776737460157547E-2</v>
      </c>
      <c r="I36" s="5">
        <v>-4.1950085151295731E-2</v>
      </c>
      <c r="J36" s="5">
        <v>-2.6752616950980419E-2</v>
      </c>
      <c r="K36" s="5">
        <v>-4.4407252637628115E-3</v>
      </c>
      <c r="L36" s="5">
        <v>-1.2901770886619843E-2</v>
      </c>
      <c r="M36" s="5">
        <v>-1.5849840734679675E-2</v>
      </c>
      <c r="N36" s="5">
        <v>-2.9516739279564302E-2</v>
      </c>
      <c r="O36" s="5">
        <v>-4.5776395517734903E-3</v>
      </c>
      <c r="P36" s="5">
        <v>-1.354852932513175E-2</v>
      </c>
      <c r="Q36" s="5">
        <v>-7.0792904762729276E-3</v>
      </c>
      <c r="R36" s="5">
        <v>-4.4304609219765291E-2</v>
      </c>
      <c r="S36" s="5">
        <v>-2.0928229522093147E-3</v>
      </c>
      <c r="T36" s="5">
        <v>-6.6736675886948805E-3</v>
      </c>
      <c r="U36" s="5">
        <v>-5.4835689180533697E-3</v>
      </c>
      <c r="V36" s="5">
        <v>-7.566068089707295E-3</v>
      </c>
      <c r="W36" s="5">
        <v>6.3777536693120388E-3</v>
      </c>
      <c r="X36" s="5">
        <v>-6.6877970278033227E-3</v>
      </c>
      <c r="Y36" s="5">
        <v>-1.2514887873246231E-2</v>
      </c>
      <c r="Z36" s="5">
        <v>-1.0656271060163192E-2</v>
      </c>
      <c r="AA36" s="5">
        <v>1.3220951599882172E-2</v>
      </c>
      <c r="AB36" s="5">
        <v>5.5497443536299498E-2</v>
      </c>
      <c r="AC36" s="5">
        <v>4.6816409664764301E-3</v>
      </c>
      <c r="AD36" s="5">
        <v>1.2881099450872357E-2</v>
      </c>
      <c r="AE36" s="5">
        <v>1.5874352367572595E-2</v>
      </c>
      <c r="AF36" s="5">
        <v>4.0745811621644215E-2</v>
      </c>
      <c r="AG36" s="5">
        <v>6.3230748137902996E-3</v>
      </c>
      <c r="AH36" s="5">
        <v>4.2693129776452694E-3</v>
      </c>
      <c r="AI36" s="5">
        <v>2.8981134908968144E-3</v>
      </c>
      <c r="AJ36" s="5">
        <v>1.0620317016092021E-2</v>
      </c>
      <c r="AK36" s="5">
        <v>3.1286567230610434E-3</v>
      </c>
      <c r="AL36" s="5">
        <v>2.2385818832475146E-2</v>
      </c>
      <c r="AM36" s="5">
        <v>5.3183430294680093E-3</v>
      </c>
      <c r="AN36" s="5">
        <v>9.5165060691327456E-3</v>
      </c>
      <c r="AO36" s="5">
        <v>2.4206977323072781E-3</v>
      </c>
      <c r="AP36" s="5">
        <v>1.0360519065629657E-2</v>
      </c>
      <c r="AQ36" s="5">
        <v>2.8136196996931721E-4</v>
      </c>
      <c r="AR36" s="5">
        <v>1.0862861095494156E-2</v>
      </c>
      <c r="AS36" s="5"/>
      <c r="AT36" s="5"/>
      <c r="AU36" s="5"/>
      <c r="AV36" s="5"/>
      <c r="AW36" s="5"/>
      <c r="AX36" s="5"/>
      <c r="AY36" s="5"/>
      <c r="AZ36" s="5"/>
      <c r="BA36" s="5"/>
      <c r="BB36" s="5"/>
    </row>
    <row r="37" spans="1:54" x14ac:dyDescent="0.25">
      <c r="A37" s="5">
        <v>16680</v>
      </c>
      <c r="B37" s="5"/>
      <c r="C37" s="5">
        <v>-6.253326044864925E-2</v>
      </c>
      <c r="D37" s="5">
        <v>-2.279491110197519E-2</v>
      </c>
      <c r="E37" s="5">
        <v>-1.4395371226986194E-2</v>
      </c>
      <c r="F37" s="5">
        <v>-3.6392789271014289E-2</v>
      </c>
      <c r="G37" s="5">
        <v>-1.0687332399630291E-2</v>
      </c>
      <c r="H37" s="5">
        <v>-2.7798639227023813E-2</v>
      </c>
      <c r="I37" s="5">
        <v>-4.2002287837077434E-2</v>
      </c>
      <c r="J37" s="5">
        <v>-2.6798146652606842E-2</v>
      </c>
      <c r="K37" s="5">
        <v>-4.4503213982873538E-3</v>
      </c>
      <c r="L37" s="5">
        <v>-1.2935594049021564E-2</v>
      </c>
      <c r="M37" s="5">
        <v>-1.589871918839518E-2</v>
      </c>
      <c r="N37" s="5">
        <v>-2.9621456177367327E-2</v>
      </c>
      <c r="O37" s="5">
        <v>-4.5960105471786481E-3</v>
      </c>
      <c r="P37" s="5">
        <v>-1.3609231167710923E-2</v>
      </c>
      <c r="Q37" s="5">
        <v>-7.1143265650853767E-3</v>
      </c>
      <c r="R37" s="5">
        <v>-4.4544718963430638E-2</v>
      </c>
      <c r="S37" s="5">
        <v>-2.1051530522636598E-3</v>
      </c>
      <c r="T37" s="5">
        <v>-6.7161480199709285E-3</v>
      </c>
      <c r="U37" s="5">
        <v>-5.5210811212721717E-3</v>
      </c>
      <c r="V37" s="5">
        <v>-7.6214365348122801E-3</v>
      </c>
      <c r="W37" s="5">
        <v>6.4274801414790448E-3</v>
      </c>
      <c r="X37" s="5">
        <v>-6.7431549631749282E-3</v>
      </c>
      <c r="Y37" s="5">
        <v>-1.2624515541523645E-2</v>
      </c>
      <c r="Z37" s="5">
        <v>-1.0754776056175719E-2</v>
      </c>
      <c r="AA37" s="5">
        <v>1.3349587259652292E-2</v>
      </c>
      <c r="AB37" s="5">
        <v>5.6064476590261744E-2</v>
      </c>
      <c r="AC37" s="5">
        <v>4.7317657257336032E-3</v>
      </c>
      <c r="AD37" s="5">
        <v>1.3025339953224999E-2</v>
      </c>
      <c r="AE37" s="5">
        <v>1.6059936625359657E-2</v>
      </c>
      <c r="AF37" s="5">
        <v>4.1242324839207756E-2</v>
      </c>
      <c r="AG37" s="5">
        <v>6.4032656896892432E-3</v>
      </c>
      <c r="AH37" s="5">
        <v>4.3255856713247396E-3</v>
      </c>
      <c r="AI37" s="5">
        <v>2.9377627920189166E-3</v>
      </c>
      <c r="AJ37" s="5">
        <v>1.0770947923153012E-2</v>
      </c>
      <c r="AK37" s="5">
        <v>3.1746084503431458E-3</v>
      </c>
      <c r="AL37" s="5">
        <v>2.2725934439279026E-2</v>
      </c>
      <c r="AM37" s="5">
        <v>5.4018476409751232E-3</v>
      </c>
      <c r="AN37" s="5">
        <v>9.6707787568933966E-3</v>
      </c>
      <c r="AO37" s="5">
        <v>2.4611786219673301E-3</v>
      </c>
      <c r="AP37" s="5">
        <v>1.0539098407036932E-2</v>
      </c>
      <c r="AQ37" s="5">
        <v>2.8635676251755667E-4</v>
      </c>
      <c r="AR37" s="5">
        <v>1.1061323874568476E-2</v>
      </c>
      <c r="AS37" s="5"/>
      <c r="AT37" s="5"/>
      <c r="AU37" s="5"/>
      <c r="AV37" s="5"/>
      <c r="AW37" s="5"/>
      <c r="AX37" s="5"/>
      <c r="AY37" s="5"/>
      <c r="AZ37" s="5"/>
      <c r="BA37" s="5"/>
      <c r="BB37" s="5"/>
    </row>
    <row r="38" spans="1:54" x14ac:dyDescent="0.25">
      <c r="A38" s="5">
        <v>16670</v>
      </c>
      <c r="B38" s="5"/>
      <c r="C38" s="5">
        <v>-6.1537757064546554E-2</v>
      </c>
      <c r="D38" s="5">
        <v>-2.2769567853982688E-2</v>
      </c>
      <c r="E38" s="5">
        <v>-1.4385843712174731E-2</v>
      </c>
      <c r="F38" s="5">
        <v>-3.6385133520061737E-2</v>
      </c>
      <c r="G38" s="5">
        <v>-1.0689925780426228E-2</v>
      </c>
      <c r="H38" s="5">
        <v>-2.7818021428240147E-2</v>
      </c>
      <c r="I38" s="5">
        <v>-4.2050732198187002E-2</v>
      </c>
      <c r="J38" s="5">
        <v>-2.6841320759973458E-2</v>
      </c>
      <c r="K38" s="5">
        <v>-4.4595352522430881E-3</v>
      </c>
      <c r="L38" s="5">
        <v>-1.2968337481327332E-2</v>
      </c>
      <c r="M38" s="5">
        <v>-1.5946316078306953E-2</v>
      </c>
      <c r="N38" s="5">
        <v>-2.972388302481211E-2</v>
      </c>
      <c r="O38" s="5">
        <v>-4.614043398653009E-3</v>
      </c>
      <c r="P38" s="5">
        <v>-1.3668988631726022E-2</v>
      </c>
      <c r="Q38" s="5">
        <v>-7.1489019022478815E-3</v>
      </c>
      <c r="R38" s="5">
        <v>-4.4782170120966795E-2</v>
      </c>
      <c r="S38" s="5">
        <v>-2.1173691641312976E-3</v>
      </c>
      <c r="T38" s="5">
        <v>-6.7583050632546897E-3</v>
      </c>
      <c r="U38" s="5">
        <v>-5.5583631501048749E-3</v>
      </c>
      <c r="V38" s="5">
        <v>-7.676540052736977E-3</v>
      </c>
      <c r="W38" s="5">
        <v>6.4770307667855074E-3</v>
      </c>
      <c r="X38" s="5">
        <v>-6.7983815476128587E-3</v>
      </c>
      <c r="Y38" s="5">
        <v>-1.2734002850032757E-2</v>
      </c>
      <c r="Z38" s="5">
        <v>-1.0853256630460828E-2</v>
      </c>
      <c r="AA38" s="5">
        <v>1.3478317262572851E-2</v>
      </c>
      <c r="AB38" s="5">
        <v>5.6632457147213502E-2</v>
      </c>
      <c r="AC38" s="5">
        <v>4.7820193460683478E-3</v>
      </c>
      <c r="AD38" s="5">
        <v>1.3170076338774723E-2</v>
      </c>
      <c r="AE38" s="5">
        <v>1.6246314522709023E-2</v>
      </c>
      <c r="AF38" s="5">
        <v>4.1741365307042345E-2</v>
      </c>
      <c r="AG38" s="5">
        <v>6.4839282151368735E-3</v>
      </c>
      <c r="AH38" s="5">
        <v>4.38223279200875E-3</v>
      </c>
      <c r="AI38" s="5">
        <v>2.9777058489901405E-3</v>
      </c>
      <c r="AJ38" s="5">
        <v>1.0922806274709694E-2</v>
      </c>
      <c r="AK38" s="5">
        <v>3.2209679985732804E-3</v>
      </c>
      <c r="AL38" s="5">
        <v>2.3069311487626365E-2</v>
      </c>
      <c r="AM38" s="5">
        <v>5.4862117377131739E-3</v>
      </c>
      <c r="AN38" s="5">
        <v>9.8267463596401795E-3</v>
      </c>
      <c r="AO38" s="5">
        <v>2.5021319918616127E-3</v>
      </c>
      <c r="AP38" s="5">
        <v>1.0719883053869922E-2</v>
      </c>
      <c r="AQ38" s="5">
        <v>2.9141658588153953E-4</v>
      </c>
      <c r="AR38" s="5">
        <v>1.1262502435392471E-2</v>
      </c>
      <c r="AS38" s="5"/>
      <c r="AT38" s="5"/>
      <c r="AU38" s="5"/>
      <c r="AV38" s="5"/>
      <c r="AW38" s="5"/>
      <c r="AX38" s="5"/>
      <c r="AY38" s="5"/>
      <c r="AZ38" s="5"/>
      <c r="BA38" s="5"/>
      <c r="BB38" s="5"/>
    </row>
    <row r="39" spans="1:54" x14ac:dyDescent="0.25">
      <c r="A39" s="5">
        <v>16660</v>
      </c>
      <c r="B39" s="5"/>
      <c r="C39" s="5">
        <v>-6.0519306098406674E-2</v>
      </c>
      <c r="D39" s="5">
        <v>-2.2742150401037178E-2</v>
      </c>
      <c r="E39" s="5">
        <v>-1.4374997501995205E-2</v>
      </c>
      <c r="F39" s="5">
        <v>-3.6374136489251419E-2</v>
      </c>
      <c r="G39" s="5">
        <v>-1.0691540113104556E-2</v>
      </c>
      <c r="H39" s="5">
        <v>-2.7834874193413982E-2</v>
      </c>
      <c r="I39" s="5">
        <v>-4.2095398177256785E-2</v>
      </c>
      <c r="J39" s="5">
        <v>-2.6882123241894769E-2</v>
      </c>
      <c r="K39" s="5">
        <v>-4.4683636367898131E-3</v>
      </c>
      <c r="L39" s="5">
        <v>-1.2999990422553389E-2</v>
      </c>
      <c r="M39" s="5">
        <v>-1.5992616401646599E-2</v>
      </c>
      <c r="N39" s="5">
        <v>-2.9823988684308432E-2</v>
      </c>
      <c r="O39" s="5">
        <v>-4.6317328030403889E-3</v>
      </c>
      <c r="P39" s="5">
        <v>-1.3727784691686229E-2</v>
      </c>
      <c r="Q39" s="5">
        <v>-7.1830069402475851E-3</v>
      </c>
      <c r="R39" s="5">
        <v>-4.5016899165164576E-2</v>
      </c>
      <c r="S39" s="5">
        <v>-2.1294681243302573E-3</v>
      </c>
      <c r="T39" s="5">
        <v>-6.8001281669854627E-3</v>
      </c>
      <c r="U39" s="5">
        <v>-5.595406002699586E-3</v>
      </c>
      <c r="V39" s="5">
        <v>-7.7313658384298E-3</v>
      </c>
      <c r="W39" s="5">
        <v>6.5263944939107947E-3</v>
      </c>
      <c r="X39" s="5">
        <v>-6.8534649978309716E-3</v>
      </c>
      <c r="Y39" s="5">
        <v>-1.2843327534949456E-2</v>
      </c>
      <c r="Z39" s="5">
        <v>-1.0951693780563081E-2</v>
      </c>
      <c r="AA39" s="5">
        <v>1.3607118157648174E-2</v>
      </c>
      <c r="AB39" s="5">
        <v>5.7201288096885329E-2</v>
      </c>
      <c r="AC39" s="5">
        <v>4.8323938196372764E-3</v>
      </c>
      <c r="AD39" s="5">
        <v>1.3315287290775718E-2</v>
      </c>
      <c r="AE39" s="5">
        <v>1.6433460944130028E-2</v>
      </c>
      <c r="AF39" s="5">
        <v>4.2242872259474429E-2</v>
      </c>
      <c r="AG39" s="5">
        <v>6.5650536546058205E-3</v>
      </c>
      <c r="AH39" s="5">
        <v>4.4392489954577135E-3</v>
      </c>
      <c r="AI39" s="5">
        <v>3.0179394706702015E-3</v>
      </c>
      <c r="AJ39" s="5">
        <v>1.1075882209474048E-2</v>
      </c>
      <c r="AK39" s="5">
        <v>3.2677330743448134E-3</v>
      </c>
      <c r="AL39" s="5">
        <v>2.3415938480513647E-2</v>
      </c>
      <c r="AM39" s="5">
        <v>5.5714338883338325E-3</v>
      </c>
      <c r="AN39" s="5">
        <v>9.984408890608169E-3</v>
      </c>
      <c r="AO39" s="5">
        <v>2.5435585659863902E-3</v>
      </c>
      <c r="AP39" s="5">
        <v>1.0902879482158432E-2</v>
      </c>
      <c r="AQ39" s="5">
        <v>2.9654171593037541E-4</v>
      </c>
      <c r="AR39" s="5">
        <v>1.146641162182079E-2</v>
      </c>
      <c r="AS39" s="5"/>
      <c r="AT39" s="5"/>
      <c r="AU39" s="5"/>
      <c r="AV39" s="5"/>
      <c r="AW39" s="5"/>
      <c r="AX39" s="5"/>
      <c r="AY39" s="5"/>
      <c r="AZ39" s="5"/>
      <c r="BA39" s="5"/>
      <c r="BB39" s="5"/>
    </row>
    <row r="40" spans="1:54" x14ac:dyDescent="0.25">
      <c r="A40" s="5">
        <v>16650</v>
      </c>
      <c r="B40" s="5"/>
      <c r="C40" s="5">
        <v>-5.9477901693396486E-2</v>
      </c>
      <c r="D40" s="5">
        <v>-2.2712662533271623E-2</v>
      </c>
      <c r="E40" s="5">
        <v>-1.4362833207862474E-2</v>
      </c>
      <c r="F40" s="5">
        <v>-3.635979519266512E-2</v>
      </c>
      <c r="G40" s="5">
        <v>-1.0692173188183454E-2</v>
      </c>
      <c r="H40" s="5">
        <v>-2.7849188320104988E-2</v>
      </c>
      <c r="I40" s="5">
        <v>-4.2136266689457316E-2</v>
      </c>
      <c r="J40" s="5">
        <v>-2.6920538658267584E-2</v>
      </c>
      <c r="K40" s="5">
        <v>-4.4768034553797197E-3</v>
      </c>
      <c r="L40" s="5">
        <v>-1.3030542360118108E-2</v>
      </c>
      <c r="M40" s="5">
        <v>-1.603760543317197E-2</v>
      </c>
      <c r="N40" s="5">
        <v>-2.9921742477500745E-2</v>
      </c>
      <c r="O40" s="5">
        <v>-4.6490735185564748E-3</v>
      </c>
      <c r="P40" s="5">
        <v>-1.3785602471997971E-2</v>
      </c>
      <c r="Q40" s="5">
        <v>-7.2166321920217932E-3</v>
      </c>
      <c r="R40" s="5">
        <v>-4.5248842827739263E-2</v>
      </c>
      <c r="S40" s="5">
        <v>-2.1414467756405973E-3</v>
      </c>
      <c r="T40" s="5">
        <v>-6.8416067795842375E-3</v>
      </c>
      <c r="U40" s="5">
        <v>-5.6322006600707511E-3</v>
      </c>
      <c r="V40" s="5">
        <v>-7.7859010387511998E-3</v>
      </c>
      <c r="W40" s="5">
        <v>6.575560209815483E-3</v>
      </c>
      <c r="X40" s="5">
        <v>-6.9083934431468279E-3</v>
      </c>
      <c r="Y40" s="5">
        <v>-1.2952467125883743E-2</v>
      </c>
      <c r="Z40" s="5">
        <v>-1.1050068291268495E-2</v>
      </c>
      <c r="AA40" s="5">
        <v>1.3735966184227117E-2</v>
      </c>
      <c r="AB40" s="5">
        <v>5.777087083915465E-2</v>
      </c>
      <c r="AC40" s="5">
        <v>4.8828809971787901E-3</v>
      </c>
      <c r="AD40" s="5">
        <v>1.3460951061301445E-2</v>
      </c>
      <c r="AE40" s="5">
        <v>1.6621350192942412E-2</v>
      </c>
      <c r="AF40" s="5">
        <v>4.2746783317934446E-2</v>
      </c>
      <c r="AG40" s="5">
        <v>6.6466330047705207E-3</v>
      </c>
      <c r="AH40" s="5">
        <v>4.4966287458455172E-3</v>
      </c>
      <c r="AI40" s="5">
        <v>3.0584603293913179E-3</v>
      </c>
      <c r="AJ40" s="5">
        <v>1.1230165345676949E-2</v>
      </c>
      <c r="AK40" s="5">
        <v>3.3149012261803135E-3</v>
      </c>
      <c r="AL40" s="5">
        <v>2.3765802765728945E-2</v>
      </c>
      <c r="AM40" s="5">
        <v>5.6575123838874409E-3</v>
      </c>
      <c r="AN40" s="5">
        <v>1.0143765865848271E-2</v>
      </c>
      <c r="AO40" s="5">
        <v>2.5854589432187467E-3</v>
      </c>
      <c r="AP40" s="5">
        <v>1.1088093645109456E-2</v>
      </c>
      <c r="AQ40" s="5">
        <v>3.0173241488539034E-4</v>
      </c>
      <c r="AR40" s="5">
        <v>1.1673065780754206E-2</v>
      </c>
      <c r="AS40" s="5"/>
      <c r="AT40" s="5"/>
      <c r="AU40" s="5"/>
      <c r="AV40" s="5"/>
      <c r="AW40" s="5"/>
      <c r="AX40" s="5"/>
      <c r="AY40" s="5"/>
      <c r="AZ40" s="5"/>
      <c r="BA40" s="5"/>
      <c r="BB40" s="5"/>
    </row>
    <row r="41" spans="1:54" x14ac:dyDescent="0.25">
      <c r="A41" s="5">
        <v>16640</v>
      </c>
      <c r="B41" s="5"/>
      <c r="C41" s="5">
        <v>-5.8413545270978702E-2</v>
      </c>
      <c r="D41" s="5">
        <v>-2.2681108616764891E-2</v>
      </c>
      <c r="E41" s="5">
        <v>-1.4349351806136033E-2</v>
      </c>
      <c r="F41" s="5">
        <v>-3.6342107561917553E-2</v>
      </c>
      <c r="G41" s="5">
        <v>-1.0691823061716333E-2</v>
      </c>
      <c r="H41" s="5">
        <v>-2.7860955280050621E-2</v>
      </c>
      <c r="I41" s="5">
        <v>-4.2173319634126509E-2</v>
      </c>
      <c r="J41" s="5">
        <v>-2.6956552168846255E-2</v>
      </c>
      <c r="K41" s="5">
        <v>-4.4848517054270915E-3</v>
      </c>
      <c r="L41" s="5">
        <v>-1.3059983035268985E-2</v>
      </c>
      <c r="M41" s="5">
        <v>-1.6081268732480773E-2</v>
      </c>
      <c r="N41" s="5">
        <v>-3.0017114199962856E-2</v>
      </c>
      <c r="O41" s="5">
        <v>-4.6660603672122811E-3</v>
      </c>
      <c r="P41" s="5">
        <v>-1.3842425254492727E-2</v>
      </c>
      <c r="Q41" s="5">
        <v>-7.2497682350358209E-3</v>
      </c>
      <c r="R41" s="5">
        <v>-4.5477938125478554E-2</v>
      </c>
      <c r="S41" s="5">
        <v>-2.1533019683552214E-3</v>
      </c>
      <c r="T41" s="5">
        <v>-6.8827303534451396E-3</v>
      </c>
      <c r="U41" s="5">
        <v>-5.668738089340466E-3</v>
      </c>
      <c r="V41" s="5">
        <v>-7.8401327568344663E-3</v>
      </c>
      <c r="W41" s="5">
        <v>6.6245167432725603E-3</v>
      </c>
      <c r="X41" s="5">
        <v>-6.9631549289775234E-3</v>
      </c>
      <c r="Y41" s="5">
        <v>-1.3061398951928829E-2</v>
      </c>
      <c r="Z41" s="5">
        <v>-1.114836073924531E-2</v>
      </c>
      <c r="AA41" s="5">
        <v>1.3864837277013856E-2</v>
      </c>
      <c r="AB41" s="5">
        <v>5.8341105301470061E-2</v>
      </c>
      <c r="AC41" s="5">
        <v>4.9334725891388596E-3</v>
      </c>
      <c r="AD41" s="5">
        <v>1.3607045473287917E-2</v>
      </c>
      <c r="AE41" s="5">
        <v>1.6809955992366267E-2</v>
      </c>
      <c r="AF41" s="5">
        <v>4.3253034489776472E-2</v>
      </c>
      <c r="AG41" s="5">
        <v>6.7286569936607062E-3</v>
      </c>
      <c r="AH41" s="5">
        <v>4.5543663147109906E-3</v>
      </c>
      <c r="AI41" s="5">
        <v>3.0992649599051931E-3</v>
      </c>
      <c r="AJ41" s="5">
        <v>1.1385644775903477E-2</v>
      </c>
      <c r="AK41" s="5">
        <v>3.3624698426113061E-3</v>
      </c>
      <c r="AL41" s="5">
        <v>2.4118890519186774E-2</v>
      </c>
      <c r="AM41" s="5">
        <v>5.7444452331571836E-3</v>
      </c>
      <c r="AN41" s="5">
        <v>1.0304816294607553E-2</v>
      </c>
      <c r="AO41" s="5">
        <v>2.627833594548244E-3</v>
      </c>
      <c r="AP41" s="5">
        <v>1.1275530959908372E-2</v>
      </c>
      <c r="AQ41" s="5">
        <v>3.0698893092625135E-4</v>
      </c>
      <c r="AR41" s="5">
        <v>1.1882478745634853E-2</v>
      </c>
      <c r="AS41" s="5"/>
      <c r="AT41" s="5"/>
      <c r="AU41" s="5"/>
      <c r="AV41" s="5"/>
      <c r="AW41" s="5"/>
      <c r="AX41" s="5"/>
      <c r="AY41" s="5"/>
      <c r="AZ41" s="5"/>
      <c r="BA41" s="5"/>
      <c r="BB41" s="5"/>
    </row>
    <row r="42" spans="1:54" x14ac:dyDescent="0.25">
      <c r="A42" s="5">
        <v>16630</v>
      </c>
      <c r="B42" s="5"/>
      <c r="C42" s="5">
        <v>-5.7326245615780175E-2</v>
      </c>
      <c r="D42" s="5">
        <v>-2.264749359326218E-2</v>
      </c>
      <c r="E42" s="5">
        <v>-1.4334554638766711E-2</v>
      </c>
      <c r="F42" s="5">
        <v>-3.6321072449868916E-2</v>
      </c>
      <c r="G42" s="5">
        <v>-1.0690488056985662E-2</v>
      </c>
      <c r="H42" s="5">
        <v>-2.7870167225110255E-2</v>
      </c>
      <c r="I42" s="5">
        <v>-4.2206539906005397E-2</v>
      </c>
      <c r="J42" s="5">
        <v>-2.6990149541790957E-2</v>
      </c>
      <c r="K42" s="5">
        <v>-4.492505479944911E-3</v>
      </c>
      <c r="L42" s="5">
        <v>-1.3088302448428532E-2</v>
      </c>
      <c r="M42" s="5">
        <v>-1.6123592151244776E-2</v>
      </c>
      <c r="N42" s="5">
        <v>-3.0110074135786213E-2</v>
      </c>
      <c r="O42" s="5">
        <v>-4.6826882372278189E-3</v>
      </c>
      <c r="P42" s="5">
        <v>-1.3898236485947194E-2</v>
      </c>
      <c r="Q42" s="5">
        <v>-7.2824057153683119E-3</v>
      </c>
      <c r="R42" s="5">
        <v>-4.5704122386510351E-2</v>
      </c>
      <c r="S42" s="5">
        <v>-2.1650305615398859E-3</v>
      </c>
      <c r="T42" s="5">
        <v>-6.9234883489677091E-3</v>
      </c>
      <c r="U42" s="5">
        <v>-5.7050092470226736E-3</v>
      </c>
      <c r="V42" s="5">
        <v>-7.89404805651844E-3</v>
      </c>
      <c r="W42" s="5">
        <v>6.6732528684690859E-3</v>
      </c>
      <c r="X42" s="5">
        <v>-7.0177374204196978E-3</v>
      </c>
      <c r="Y42" s="5">
        <v>-1.3170100147885458E-2</v>
      </c>
      <c r="Z42" s="5">
        <v>-1.1246551497846986E-2</v>
      </c>
      <c r="AA42" s="5">
        <v>1.3993707071295602E-2</v>
      </c>
      <c r="AB42" s="5">
        <v>5.8911889957237749E-2</v>
      </c>
      <c r="AC42" s="5">
        <v>4.9841601668811969E-3</v>
      </c>
      <c r="AD42" s="5">
        <v>1.3753547922815166E-2</v>
      </c>
      <c r="AE42" s="5">
        <v>1.6999251486910727E-2</v>
      </c>
      <c r="AF42" s="5">
        <v>4.3761560167860356E-2</v>
      </c>
      <c r="AG42" s="5">
        <v>6.8111160799305959E-3</v>
      </c>
      <c r="AH42" s="5">
        <v>4.6124557799847952E-3</v>
      </c>
      <c r="AI42" s="5">
        <v>3.1403497583781929E-3</v>
      </c>
      <c r="AJ42" s="5">
        <v>1.1542309062087978E-2</v>
      </c>
      <c r="AK42" s="5">
        <v>3.4104361502997312E-3</v>
      </c>
      <c r="AL42" s="5">
        <v>2.4475186728510512E-2</v>
      </c>
      <c r="AM42" s="5">
        <v>5.8322301580383965E-3</v>
      </c>
      <c r="AN42" s="5">
        <v>1.0467558669760334E-2</v>
      </c>
      <c r="AO42" s="5">
        <v>2.6706828603128927E-3</v>
      </c>
      <c r="AP42" s="5">
        <v>1.1465196294498886E-2</v>
      </c>
      <c r="AQ42" s="5">
        <v>3.1231149779530065E-4</v>
      </c>
      <c r="AR42" s="5">
        <v>1.2094663819821222E-2</v>
      </c>
      <c r="AS42" s="5"/>
      <c r="AT42" s="5"/>
      <c r="AU42" s="5"/>
      <c r="AV42" s="5"/>
      <c r="AW42" s="5"/>
      <c r="AX42" s="5"/>
      <c r="AY42" s="5"/>
      <c r="AZ42" s="5"/>
      <c r="BA42" s="5"/>
      <c r="BB42" s="5"/>
    </row>
    <row r="43" spans="1:54" x14ac:dyDescent="0.25">
      <c r="A43" s="5">
        <v>16620</v>
      </c>
      <c r="B43" s="5"/>
      <c r="C43" s="5">
        <v>-5.6216018958013196E-2</v>
      </c>
      <c r="D43" s="5">
        <v>-2.2611822979629066E-2</v>
      </c>
      <c r="E43" s="5">
        <v>-1.4318443413776794E-2</v>
      </c>
      <c r="F43" s="5">
        <v>-3.6296689633926189E-2</v>
      </c>
      <c r="G43" s="5">
        <v>-1.0688166766080542E-2</v>
      </c>
      <c r="H43" s="5">
        <v>-2.7876816992923003E-2</v>
      </c>
      <c r="I43" s="5">
        <v>-4.2235911406071927E-2</v>
      </c>
      <c r="J43" s="5">
        <v>-2.7021317161982895E-2</v>
      </c>
      <c r="K43" s="5">
        <v>-4.4997619691472786E-3</v>
      </c>
      <c r="L43" s="5">
        <v>-1.3115490864455464E-2</v>
      </c>
      <c r="M43" s="5">
        <v>-1.6164561840359935E-2</v>
      </c>
      <c r="N43" s="5">
        <v>-3.0200593072051779E-2</v>
      </c>
      <c r="O43" s="5">
        <v>-4.6989520854344678E-3</v>
      </c>
      <c r="P43" s="5">
        <v>-1.3953019785590942E-2</v>
      </c>
      <c r="Q43" s="5">
        <v>-7.3145353518015797E-3</v>
      </c>
      <c r="R43" s="5">
        <v>-4.5927333276677119E-2</v>
      </c>
      <c r="S43" s="5">
        <v>-2.1766294243018526E-3</v>
      </c>
      <c r="T43" s="5">
        <v>-6.9638702386280605E-3</v>
      </c>
      <c r="U43" s="5">
        <v>-5.7410050823487446E-3</v>
      </c>
      <c r="V43" s="5">
        <v>-7.9476339668500002E-3</v>
      </c>
      <c r="W43" s="5">
        <v>6.7217573086772843E-3</v>
      </c>
      <c r="X43" s="5">
        <v>-7.0721288059126322E-3</v>
      </c>
      <c r="Y43" s="5">
        <v>-1.3278547660660219E-2</v>
      </c>
      <c r="Z43" s="5">
        <v>-1.1344620742078149E-2</v>
      </c>
      <c r="AA43" s="5">
        <v>1.4122550908387006E-2</v>
      </c>
      <c r="AB43" s="5">
        <v>5.9483121845174014E-2</v>
      </c>
      <c r="AC43" s="5">
        <v>5.0349351639826087E-3</v>
      </c>
      <c r="AD43" s="5">
        <v>1.3900435381630929E-2</v>
      </c>
      <c r="AE43" s="5">
        <v>1.7189209244064162E-2</v>
      </c>
      <c r="AF43" s="5">
        <v>4.4272293130909503E-2</v>
      </c>
      <c r="AG43" s="5">
        <v>6.8940004522466142E-3</v>
      </c>
      <c r="AH43" s="5">
        <v>4.6708910250935071E-3</v>
      </c>
      <c r="AI43" s="5">
        <v>3.1817109814358023E-3</v>
      </c>
      <c r="AJ43" s="5">
        <v>1.1700146230676575E-2</v>
      </c>
      <c r="AK43" s="5">
        <v>3.458797212202843E-3</v>
      </c>
      <c r="AL43" s="5">
        <v>2.4834675176877017E-2</v>
      </c>
      <c r="AM43" s="5">
        <v>5.9208645889658228E-3</v>
      </c>
      <c r="AN43" s="5">
        <v>1.0631990958296925E-2</v>
      </c>
      <c r="AO43" s="5">
        <v>2.7140069474415199E-3</v>
      </c>
      <c r="AP43" s="5">
        <v>1.1657093954349116E-2</v>
      </c>
      <c r="AQ43" s="5">
        <v>3.1770033440029491E-4</v>
      </c>
      <c r="AR43" s="5">
        <v>1.2309633759850766E-2</v>
      </c>
      <c r="AS43" s="5"/>
      <c r="AT43" s="5"/>
      <c r="AU43" s="5"/>
      <c r="AV43" s="5"/>
      <c r="AW43" s="5"/>
      <c r="AX43" s="5"/>
      <c r="AY43" s="5"/>
      <c r="AZ43" s="5"/>
      <c r="BA43" s="5"/>
      <c r="BB43" s="5"/>
    </row>
    <row r="44" spans="1:54" x14ac:dyDescent="0.25">
      <c r="A44" s="5">
        <v>16610</v>
      </c>
      <c r="B44" s="5"/>
      <c r="C44" s="5">
        <v>-5.5082889053372643E-2</v>
      </c>
      <c r="D44" s="5">
        <v>-2.2574102867038044E-2</v>
      </c>
      <c r="E44" s="5">
        <v>-1.4301020205572428E-2</v>
      </c>
      <c r="F44" s="5">
        <v>-3.6268959818928963E-2</v>
      </c>
      <c r="G44" s="5">
        <v>-1.0684858051356463E-2</v>
      </c>
      <c r="H44" s="5">
        <v>-2.788089811227425E-2</v>
      </c>
      <c r="I44" s="5">
        <v>-4.2261419051963879E-2</v>
      </c>
      <c r="J44" s="5">
        <v>-2.7050042039100008E-2</v>
      </c>
      <c r="K44" s="5">
        <v>-4.5066184620164203E-3</v>
      </c>
      <c r="L44" s="5">
        <v>-1.3141538817817558E-2</v>
      </c>
      <c r="M44" s="5">
        <v>-1.6204164257007748E-2</v>
      </c>
      <c r="N44" s="5">
        <v>-3.0288642313177037E-2</v>
      </c>
      <c r="O44" s="5">
        <v>-4.7148469396646759E-3</v>
      </c>
      <c r="P44" s="5">
        <v>-1.4006758952597792E-2</v>
      </c>
      <c r="Q44" s="5">
        <v>-7.3461479399148516E-3</v>
      </c>
      <c r="R44" s="5">
        <v>-4.6147508826002784E-2</v>
      </c>
      <c r="S44" s="5">
        <v>-2.1880954370665233E-3</v>
      </c>
      <c r="T44" s="5">
        <v>-7.0038655110872513E-3</v>
      </c>
      <c r="U44" s="5">
        <v>-5.7767165406331297E-3</v>
      </c>
      <c r="V44" s="5">
        <v>-8.0008774866548709E-3</v>
      </c>
      <c r="W44" s="5">
        <v>6.7700187399940461E-3</v>
      </c>
      <c r="X44" s="5">
        <v>-7.1263169009838714E-3</v>
      </c>
      <c r="Y44" s="5">
        <v>-1.3386718255836727E-2</v>
      </c>
      <c r="Z44" s="5">
        <v>-1.1442548453721859E-2</v>
      </c>
      <c r="AA44" s="5">
        <v>1.4251343841292018E-2</v>
      </c>
      <c r="AB44" s="5">
        <v>6.005469658962783E-2</v>
      </c>
      <c r="AC44" s="5">
        <v>5.085788877614324E-3</v>
      </c>
      <c r="AD44" s="5">
        <v>1.4047684399917562E-2</v>
      </c>
      <c r="AE44" s="5">
        <v>1.7379801256290857E-2</v>
      </c>
      <c r="AF44" s="5">
        <v>4.4785164544657717E-2</v>
      </c>
      <c r="AG44" s="5">
        <v>6.9773000287958881E-3</v>
      </c>
      <c r="AH44" s="5">
        <v>4.7296657381426625E-3</v>
      </c>
      <c r="AI44" s="5">
        <v>3.2233447452582678E-3</v>
      </c>
      <c r="AJ44" s="5">
        <v>1.1859143767961797E-2</v>
      </c>
      <c r="AK44" s="5">
        <v>3.5075499257835709E-3</v>
      </c>
      <c r="AL44" s="5">
        <v>2.5197338427138182E-2</v>
      </c>
      <c r="AM44" s="5">
        <v>6.0103456603932664E-3</v>
      </c>
      <c r="AN44" s="5">
        <v>1.0798110591876579E-2</v>
      </c>
      <c r="AO44" s="5">
        <v>2.7578059267040966E-3</v>
      </c>
      <c r="AP44" s="5">
        <v>1.1851227669211293E-2</v>
      </c>
      <c r="AQ44" s="5">
        <v>3.2315564441574884E-4</v>
      </c>
      <c r="AR44" s="5">
        <v>1.2527400758596045E-2</v>
      </c>
      <c r="AS44" s="5"/>
      <c r="AT44" s="5"/>
      <c r="AU44" s="5"/>
      <c r="AV44" s="5"/>
      <c r="AW44" s="5"/>
      <c r="AX44" s="5"/>
      <c r="AY44" s="5"/>
      <c r="AZ44" s="5"/>
      <c r="BA44" s="5"/>
      <c r="BB44" s="5"/>
    </row>
    <row r="45" spans="1:54" x14ac:dyDescent="0.25">
      <c r="A45" s="5">
        <v>16600</v>
      </c>
      <c r="B45" s="5"/>
      <c r="C45" s="5">
        <v>-5.3926887260331582E-2</v>
      </c>
      <c r="D45" s="5">
        <v>-2.2534339919887257E-2</v>
      </c>
      <c r="E45" s="5">
        <v>-1.4282287455087427E-2</v>
      </c>
      <c r="F45" s="5">
        <v>-3.6237884639616261E-2</v>
      </c>
      <c r="G45" s="5">
        <v>-1.0680561046775842E-2</v>
      </c>
      <c r="H45" s="5">
        <v>-2.7882404808166301E-2</v>
      </c>
      <c r="I45" s="5">
        <v>-4.2283048787982731E-2</v>
      </c>
      <c r="J45" s="5">
        <v>-2.7076311815447208E-2</v>
      </c>
      <c r="K45" s="5">
        <v>-4.5130723478332231E-3</v>
      </c>
      <c r="L45" s="5">
        <v>-1.3166437117672569E-2</v>
      </c>
      <c r="M45" s="5">
        <v>-1.6242386171623106E-2</v>
      </c>
      <c r="N45" s="5">
        <v>-3.0374193695128303E-2</v>
      </c>
      <c r="O45" s="5">
        <v>-4.730367901127447E-3</v>
      </c>
      <c r="P45" s="5">
        <v>-1.405943797355586E-2</v>
      </c>
      <c r="Q45" s="5">
        <v>-7.3772343561780539E-3</v>
      </c>
      <c r="R45" s="5">
        <v>-4.6364587455237742E-2</v>
      </c>
      <c r="S45" s="5">
        <v>-2.1994254928613794E-3</v>
      </c>
      <c r="T45" s="5">
        <v>-7.0434636753347558E-3</v>
      </c>
      <c r="U45" s="5">
        <v>-5.8121345666776163E-3</v>
      </c>
      <c r="V45" s="5">
        <v>-8.0537655891750829E-3</v>
      </c>
      <c r="W45" s="5">
        <v>6.8180257951471783E-3</v>
      </c>
      <c r="X45" s="5">
        <v>-7.1802894520757651E-3</v>
      </c>
      <c r="Y45" s="5">
        <v>-1.3494588524418117E-2</v>
      </c>
      <c r="Z45" s="5">
        <v>-1.1540314426628624E-2</v>
      </c>
      <c r="AA45" s="5">
        <v>1.4380060640582648E-2</v>
      </c>
      <c r="AB45" s="5">
        <v>6.0626508421876259E-2</v>
      </c>
      <c r="AC45" s="5">
        <v>5.136712470009395E-3</v>
      </c>
      <c r="AD45" s="5">
        <v>1.4195271109306101E-2</v>
      </c>
      <c r="AE45" s="5">
        <v>1.7570998943338394E-2</v>
      </c>
      <c r="AF45" s="5">
        <v>4.5300103963798168E-2</v>
      </c>
      <c r="AG45" s="5">
        <v>7.0610044569183296E-3</v>
      </c>
      <c r="AH45" s="5">
        <v>4.7887734111810481E-3</v>
      </c>
      <c r="AI45" s="5">
        <v>3.2652470247284968E-3</v>
      </c>
      <c r="AJ45" s="5">
        <v>1.2019288615596025E-2</v>
      </c>
      <c r="AK45" s="5">
        <v>3.5566910212683454E-3</v>
      </c>
      <c r="AL45" s="5">
        <v>2.5563157806234783E-2</v>
      </c>
      <c r="AM45" s="5">
        <v>6.1006702063290657E-3</v>
      </c>
      <c r="AN45" s="5">
        <v>1.0965914457452323E-2</v>
      </c>
      <c r="AO45" s="5">
        <v>2.8020797299717647E-3</v>
      </c>
      <c r="AP45" s="5">
        <v>1.2047600579883206E-2</v>
      </c>
      <c r="AQ45" s="5">
        <v>3.2867761588309104E-4</v>
      </c>
      <c r="AR45" s="5">
        <v>1.2747976428322778E-2</v>
      </c>
      <c r="AS45" s="5"/>
      <c r="AT45" s="5"/>
      <c r="AU45" s="5"/>
      <c r="AV45" s="5"/>
      <c r="AW45" s="5"/>
      <c r="AX45" s="5"/>
      <c r="AY45" s="5"/>
      <c r="AZ45" s="5"/>
      <c r="BA45" s="5"/>
      <c r="BB45" s="5"/>
    </row>
    <row r="46" spans="1:54" x14ac:dyDescent="0.25">
      <c r="A46" s="5">
        <v>16590</v>
      </c>
      <c r="B46" s="5"/>
      <c r="C46" s="5">
        <v>-5.2748052614759747E-2</v>
      </c>
      <c r="D46" s="5">
        <v>-2.2492541374450815E-2</v>
      </c>
      <c r="E46" s="5">
        <v>-1.42622479697577E-2</v>
      </c>
      <c r="F46" s="5">
        <v>-3.6203466662671116E-2</v>
      </c>
      <c r="G46" s="5">
        <v>-1.0675275159127945E-2</v>
      </c>
      <c r="H46" s="5">
        <v>-2.7881332006588645E-2</v>
      </c>
      <c r="I46" s="5">
        <v>-4.2300787594670278E-2</v>
      </c>
      <c r="J46" s="5">
        <v>-2.7100114773534988E-2</v>
      </c>
      <c r="K46" s="5">
        <v>-4.5191211176701211E-3</v>
      </c>
      <c r="L46" s="5">
        <v>-1.3190176852853683E-2</v>
      </c>
      <c r="M46" s="5">
        <v>-1.6279214674763988E-2</v>
      </c>
      <c r="N46" s="5">
        <v>-3.0457219599489715E-2</v>
      </c>
      <c r="O46" s="5">
        <v>-4.7455101467681693E-3</v>
      </c>
      <c r="P46" s="5">
        <v>-1.4111041029912457E-2</v>
      </c>
      <c r="Q46" s="5">
        <v>-7.4077855620438334E-3</v>
      </c>
      <c r="R46" s="5">
        <v>-4.6578508002468641E-2</v>
      </c>
      <c r="S46" s="5">
        <v>-2.2106164986066502E-3</v>
      </c>
      <c r="T46" s="5">
        <v>-7.0826542648652164E-3</v>
      </c>
      <c r="U46" s="5">
        <v>-5.8472501082127036E-3</v>
      </c>
      <c r="V46" s="5">
        <v>-8.1062852267708273E-3</v>
      </c>
      <c r="W46" s="5">
        <v>6.8657670673673591E-3</v>
      </c>
      <c r="X46" s="5">
        <v>-7.2340341404523957E-3</v>
      </c>
      <c r="Y46" s="5">
        <v>-1.3602134889739473E-2</v>
      </c>
      <c r="Z46" s="5">
        <v>-1.1637898272165317E-2</v>
      </c>
      <c r="AA46" s="5">
        <v>1.4508675800494489E-2</v>
      </c>
      <c r="AB46" s="5">
        <v>6.1198450202395047E-2</v>
      </c>
      <c r="AC46" s="5">
        <v>5.1876969700172231E-3</v>
      </c>
      <c r="AD46" s="5">
        <v>1.4343171226138072E-2</v>
      </c>
      <c r="AE46" s="5">
        <v>1.7762773154858667E-2</v>
      </c>
      <c r="AF46" s="5">
        <v>4.581703933474679E-2</v>
      </c>
      <c r="AG46" s="5">
        <v>7.145103112864158E-3</v>
      </c>
      <c r="AH46" s="5">
        <v>4.8482073395479221E-3</v>
      </c>
      <c r="AI46" s="5">
        <v>3.3074136526340496E-3</v>
      </c>
      <c r="AJ46" s="5">
        <v>1.218056716629019E-2</v>
      </c>
      <c r="AK46" s="5">
        <v>3.6062170599541641E-3</v>
      </c>
      <c r="AL46" s="5">
        <v>2.5932113389917376E-2</v>
      </c>
      <c r="AM46" s="5">
        <v>6.1918347559309812E-3</v>
      </c>
      <c r="AN46" s="5">
        <v>1.1135398887973831E-2</v>
      </c>
      <c r="AO46" s="5">
        <v>2.8468281474886255E-3</v>
      </c>
      <c r="AP46" s="5">
        <v>1.2246215224978317E-2</v>
      </c>
      <c r="AQ46" s="5">
        <v>3.3426642080982975E-4</v>
      </c>
      <c r="AR46" s="5">
        <v>1.2971371783658059E-2</v>
      </c>
      <c r="AS46" s="5"/>
      <c r="AT46" s="5"/>
      <c r="AU46" s="5"/>
      <c r="AV46" s="5"/>
      <c r="AW46" s="5"/>
      <c r="AX46" s="5"/>
      <c r="AY46" s="5"/>
      <c r="AZ46" s="5"/>
      <c r="BA46" s="5"/>
      <c r="BB46" s="5"/>
    </row>
    <row r="47" spans="1:54" x14ac:dyDescent="0.25">
      <c r="A47" s="5">
        <v>16580</v>
      </c>
      <c r="B47" s="5"/>
      <c r="C47" s="5">
        <v>-5.1546431901787468E-2</v>
      </c>
      <c r="D47" s="5">
        <v>-2.2448715037260508E-2</v>
      </c>
      <c r="E47" s="5">
        <v>-1.4240904923325573E-2</v>
      </c>
      <c r="F47" s="5">
        <v>-3.6165709388339573E-2</v>
      </c>
      <c r="G47" s="5">
        <v>-1.0669000069126907E-2</v>
      </c>
      <c r="H47" s="5">
        <v>-2.7877675338983422E-2</v>
      </c>
      <c r="I47" s="5">
        <v>-4.2314623497949837E-2</v>
      </c>
      <c r="J47" s="5">
        <v>-2.712143984340059E-2</v>
      </c>
      <c r="K47" s="5">
        <v>-4.5247623658452663E-3</v>
      </c>
      <c r="L47" s="5">
        <v>-1.3212749396755957E-2</v>
      </c>
      <c r="M47" s="5">
        <v>-1.6314637183878267E-2</v>
      </c>
      <c r="N47" s="5">
        <v>-3.0537692967379265E-2</v>
      </c>
      <c r="O47" s="5">
        <v>-4.76026893161132E-3</v>
      </c>
      <c r="P47" s="5">
        <v>-1.4161552505388825E-2</v>
      </c>
      <c r="Q47" s="5">
        <v>-7.4377926080354487E-3</v>
      </c>
      <c r="R47" s="5">
        <v>-4.6789209749777058E-2</v>
      </c>
      <c r="S47" s="5">
        <v>-2.2216653764119761E-3</v>
      </c>
      <c r="T47" s="5">
        <v>-7.1214268418862622E-3</v>
      </c>
      <c r="U47" s="5">
        <v>-5.8820541193744611E-3</v>
      </c>
      <c r="V47" s="5">
        <v>-8.1584233356853404E-3</v>
      </c>
      <c r="W47" s="5">
        <v>6.9132311143244056E-3</v>
      </c>
      <c r="X47" s="5">
        <v>-7.2875385861850784E-3</v>
      </c>
      <c r="Y47" s="5">
        <v>-1.3709333614548241E-2</v>
      </c>
      <c r="Z47" s="5">
        <v>-1.1735279424824229E-2</v>
      </c>
      <c r="AA47" s="5">
        <v>1.4637163545238984E-2</v>
      </c>
      <c r="AB47" s="5">
        <v>6.1770413444106706E-2</v>
      </c>
      <c r="AC47" s="5">
        <v>5.2387332747451196E-3</v>
      </c>
      <c r="AD47" s="5">
        <v>1.4491360054978818E-2</v>
      </c>
      <c r="AE47" s="5">
        <v>1.7955094173347012E-2</v>
      </c>
      <c r="AF47" s="5">
        <v>4.6335896999232878E-2</v>
      </c>
      <c r="AG47" s="5">
        <v>7.2295851016796727E-3</v>
      </c>
      <c r="AH47" s="5">
        <v>4.9079606213049557E-3</v>
      </c>
      <c r="AI47" s="5">
        <v>3.3498403189245497E-3</v>
      </c>
      <c r="AJ47" s="5">
        <v>1.2342965259702941E-2</v>
      </c>
      <c r="AK47" s="5">
        <v>3.6561244325671268E-3</v>
      </c>
      <c r="AL47" s="5">
        <v>2.6304183987789619E-2</v>
      </c>
      <c r="AM47" s="5">
        <v>6.2838355291648341E-3</v>
      </c>
      <c r="AN47" s="5">
        <v>1.1306559653176115E-2</v>
      </c>
      <c r="AO47" s="5">
        <v>2.892050825157041E-3</v>
      </c>
      <c r="AP47" s="5">
        <v>1.2447073527713955E-2</v>
      </c>
      <c r="AQ47" s="5">
        <v>3.399222147679777E-4</v>
      </c>
      <c r="AR47" s="5">
        <v>1.3197597224475801E-2</v>
      </c>
      <c r="AS47" s="5"/>
      <c r="AT47" s="5"/>
      <c r="AU47" s="5"/>
      <c r="AV47" s="5"/>
      <c r="AW47" s="5"/>
      <c r="AX47" s="5"/>
      <c r="AY47" s="5"/>
      <c r="AZ47" s="5"/>
      <c r="BA47" s="5"/>
      <c r="BB47" s="5"/>
    </row>
    <row r="48" spans="1:54" x14ac:dyDescent="0.25">
      <c r="A48" s="5">
        <v>16570</v>
      </c>
      <c r="B48" s="5"/>
      <c r="C48" s="5">
        <v>-5.0322079724842754E-2</v>
      </c>
      <c r="D48" s="5">
        <v>-2.2402869283218857E-2</v>
      </c>
      <c r="E48" s="5">
        <v>-1.4218261855473421E-2</v>
      </c>
      <c r="F48" s="5">
        <v>-3.6124617251621541E-2</v>
      </c>
      <c r="G48" s="5">
        <v>-1.0661735732386626E-2</v>
      </c>
      <c r="H48" s="5">
        <v>-2.7871431146401941E-2</v>
      </c>
      <c r="I48" s="5">
        <v>-4.2324545577824634E-2</v>
      </c>
      <c r="J48" s="5">
        <v>-2.714027660966592E-2</v>
      </c>
      <c r="K48" s="5">
        <v>-4.5299937913368766E-3</v>
      </c>
      <c r="L48" s="5">
        <v>-1.3234146412120265E-2</v>
      </c>
      <c r="M48" s="5">
        <v>-1.6348641449963085E-2</v>
      </c>
      <c r="N48" s="5">
        <v>-3.0615587313203178E-2</v>
      </c>
      <c r="O48" s="5">
        <v>-4.7746395910845413E-3</v>
      </c>
      <c r="P48" s="5">
        <v>-1.4210956993360691E-2</v>
      </c>
      <c r="Q48" s="5">
        <v>-7.467246637828202E-3</v>
      </c>
      <c r="R48" s="5">
        <v>-4.6996632449933538E-2</v>
      </c>
      <c r="S48" s="5">
        <v>-2.2325690648784409E-3</v>
      </c>
      <c r="T48" s="5">
        <v>-7.1597710015555635E-3</v>
      </c>
      <c r="U48" s="5">
        <v>-5.9165375642155123E-3</v>
      </c>
      <c r="V48" s="5">
        <v>-8.2101668408702706E-3</v>
      </c>
      <c r="W48" s="5">
        <v>6.9604064621261782E-3</v>
      </c>
      <c r="X48" s="5">
        <v>-7.3407903522156991E-3</v>
      </c>
      <c r="Y48" s="5">
        <v>-1.3816160808251376E-2</v>
      </c>
      <c r="Z48" s="5">
        <v>-1.1832437147990076E-2</v>
      </c>
      <c r="AA48" s="5">
        <v>1.4765497835531174E-2</v>
      </c>
      <c r="AB48" s="5">
        <v>6.2342288336606634E-2</v>
      </c>
      <c r="AC48" s="5">
        <v>5.2898121512877953E-3</v>
      </c>
      <c r="AD48" s="5">
        <v>1.4639812492382645E-2</v>
      </c>
      <c r="AE48" s="5">
        <v>1.8147931717402362E-2</v>
      </c>
      <c r="AF48" s="5">
        <v>4.6856601698728483E-2</v>
      </c>
      <c r="AG48" s="5">
        <v>7.3144392572233926E-3</v>
      </c>
      <c r="AH48" s="5">
        <v>4.9680261567550295E-3</v>
      </c>
      <c r="AI48" s="5">
        <v>3.3925225700258297E-3</v>
      </c>
      <c r="AJ48" s="5">
        <v>1.250646817852677E-2</v>
      </c>
      <c r="AK48" s="5">
        <v>3.70640935767423E-3</v>
      </c>
      <c r="AL48" s="5">
        <v>2.6679347128689378E-2</v>
      </c>
      <c r="AM48" s="5">
        <v>6.3766684325304969E-3</v>
      </c>
      <c r="AN48" s="5">
        <v>1.1479391950461246E-2</v>
      </c>
      <c r="AO48" s="5">
        <v>2.9377472618382422E-3</v>
      </c>
      <c r="AP48" s="5">
        <v>1.2650176782724778E-2</v>
      </c>
      <c r="AQ48" s="5">
        <v>3.4564513649191678E-4</v>
      </c>
      <c r="AR48" s="5">
        <v>1.3426662518708127E-2</v>
      </c>
      <c r="AS48" s="5"/>
      <c r="AT48" s="5"/>
      <c r="AU48" s="5"/>
      <c r="AV48" s="5"/>
      <c r="AW48" s="5"/>
      <c r="AX48" s="5"/>
      <c r="AY48" s="5"/>
      <c r="AZ48" s="5"/>
      <c r="BA48" s="5"/>
      <c r="BB48" s="5"/>
    </row>
    <row r="49" spans="1:54" x14ac:dyDescent="0.25">
      <c r="A49" s="5">
        <v>16560</v>
      </c>
      <c r="B49" s="5"/>
      <c r="C49" s="5">
        <v>-4.9075058571783785E-2</v>
      </c>
      <c r="D49" s="5">
        <v>-2.2355013053443534E-2</v>
      </c>
      <c r="E49" s="5">
        <v>-1.4194322671286138E-2</v>
      </c>
      <c r="F49" s="5">
        <v>-3.6080195623030525E-2</v>
      </c>
      <c r="G49" s="5">
        <v>-1.0653482380271358E-2</v>
      </c>
      <c r="H49" s="5">
        <v>-2.7862596483348295E-2</v>
      </c>
      <c r="I49" s="5">
        <v>-4.2330543976625626E-2</v>
      </c>
      <c r="J49" s="5">
        <v>-2.7156615318326617E-2</v>
      </c>
      <c r="K49" s="5">
        <v>-4.5348131991567037E-3</v>
      </c>
      <c r="L49" s="5">
        <v>-1.3254359855711342E-2</v>
      </c>
      <c r="M49" s="5">
        <v>-1.6381215564112168E-2</v>
      </c>
      <c r="N49" s="5">
        <v>-3.0690876738239031E-2</v>
      </c>
      <c r="O49" s="5">
        <v>-4.7886175433226198E-3</v>
      </c>
      <c r="P49" s="5">
        <v>-1.4259239304199672E-2</v>
      </c>
      <c r="Q49" s="5">
        <v>-7.4961388923219753E-3</v>
      </c>
      <c r="R49" s="5">
        <v>-4.7200716353111412E-2</v>
      </c>
      <c r="S49" s="5">
        <v>-2.2433245204052277E-3</v>
      </c>
      <c r="T49" s="5">
        <v>-7.1976763762448617E-3</v>
      </c>
      <c r="U49" s="5">
        <v>-5.9506914202482513E-3</v>
      </c>
      <c r="V49" s="5">
        <v>-8.2615026608700484E-3</v>
      </c>
      <c r="W49" s="5">
        <v>7.0072816093788336E-3</v>
      </c>
      <c r="X49" s="5">
        <v>-7.3937769484962957E-3</v>
      </c>
      <c r="Y49" s="5">
        <v>-1.3922592434326512E-2</v>
      </c>
      <c r="Z49" s="5">
        <v>-1.1929350539865057E-2</v>
      </c>
      <c r="AA49" s="5">
        <v>1.4893652375333178E-2</v>
      </c>
      <c r="AB49" s="5">
        <v>6.2913963771368306E-2</v>
      </c>
      <c r="AC49" s="5">
        <v>5.3409242385447442E-3</v>
      </c>
      <c r="AD49" s="5">
        <v>1.4788503030913263E-2</v>
      </c>
      <c r="AE49" s="5">
        <v>1.8341254945312711E-2</v>
      </c>
      <c r="AF49" s="5">
        <v>4.7379076579728355E-2</v>
      </c>
      <c r="AG49" s="5">
        <v>7.3996541423147402E-3</v>
      </c>
      <c r="AH49" s="5">
        <v>5.0283966480496028E-3</v>
      </c>
      <c r="AI49" s="5">
        <v>3.4354558082126396E-3</v>
      </c>
      <c r="AJ49" s="5">
        <v>1.2671060644777663E-2</v>
      </c>
      <c r="AK49" s="5">
        <v>3.7570678801504185E-3</v>
      </c>
      <c r="AL49" s="5">
        <v>2.7057579046422892E-2</v>
      </c>
      <c r="AM49" s="5">
        <v>6.4703290548589285E-3</v>
      </c>
      <c r="AN49" s="5">
        <v>1.165389039588027E-2</v>
      </c>
      <c r="AO49" s="5">
        <v>2.9839168066704233E-3</v>
      </c>
      <c r="AP49" s="5">
        <v>1.2855525642910528E-2</v>
      </c>
      <c r="AQ49" s="5">
        <v>3.5143530747596189E-4</v>
      </c>
      <c r="AR49" s="5">
        <v>1.3658576785092091E-2</v>
      </c>
      <c r="AS49" s="5"/>
      <c r="AT49" s="5"/>
      <c r="AU49" s="5"/>
      <c r="AV49" s="5"/>
      <c r="AW49" s="5"/>
      <c r="AX49" s="5"/>
      <c r="AY49" s="5"/>
      <c r="AZ49" s="5"/>
      <c r="BA49" s="5"/>
      <c r="BB49" s="5"/>
    </row>
    <row r="50" spans="1:54" x14ac:dyDescent="0.25">
      <c r="A50" s="5">
        <v>16550</v>
      </c>
      <c r="B50" s="5"/>
      <c r="C50" s="5">
        <v>-4.7805438878056154E-2</v>
      </c>
      <c r="D50" s="5">
        <v>-2.2305155852843452E-2</v>
      </c>
      <c r="E50" s="5">
        <v>-1.4169091640542067E-2</v>
      </c>
      <c r="F50" s="5">
        <v>-3.6032450808920403E-2</v>
      </c>
      <c r="G50" s="5">
        <v>-1.0644240520620952E-2</v>
      </c>
      <c r="H50" s="5">
        <v>-2.785116912130613E-2</v>
      </c>
      <c r="I50" s="5">
        <v>-4.2332609906801558E-2</v>
      </c>
      <c r="J50" s="5">
        <v>-2.717044688326669E-2</v>
      </c>
      <c r="K50" s="5">
        <v>-4.5392185016815672E-3</v>
      </c>
      <c r="L50" s="5">
        <v>-1.3273381982886448E-2</v>
      </c>
      <c r="M50" s="5">
        <v>-1.6412347963946493E-2</v>
      </c>
      <c r="N50" s="5">
        <v>-3.0763535944039015E-2</v>
      </c>
      <c r="O50" s="5">
        <v>-4.8021982914498943E-3</v>
      </c>
      <c r="P50" s="5">
        <v>-1.4306384472571484E-2</v>
      </c>
      <c r="Q50" s="5">
        <v>-7.5244607137024914E-3</v>
      </c>
      <c r="R50" s="5">
        <v>-4.7401402233605575E-2</v>
      </c>
      <c r="S50" s="5">
        <v>-2.2539287185002576E-3</v>
      </c>
      <c r="T50" s="5">
        <v>-7.2351326398288436E-3</v>
      </c>
      <c r="U50" s="5">
        <v>-5.984506682018797E-3</v>
      </c>
      <c r="V50" s="5">
        <v>-8.3124177127625772E-3</v>
      </c>
      <c r="W50" s="5">
        <v>7.0538450313066461E-3</v>
      </c>
      <c r="X50" s="5">
        <v>-7.4464858362033332E-3</v>
      </c>
      <c r="Y50" s="5">
        <v>-1.4028604317895668E-2</v>
      </c>
      <c r="Z50" s="5">
        <v>-1.2025998539549483E-2</v>
      </c>
      <c r="AA50" s="5">
        <v>1.502160061881192E-2</v>
      </c>
      <c r="AB50" s="5">
        <v>6.3485327367927086E-2</v>
      </c>
      <c r="AC50" s="5">
        <v>5.3920600491259565E-3</v>
      </c>
      <c r="AD50" s="5">
        <v>1.493740576341961E-2</v>
      </c>
      <c r="AE50" s="5">
        <v>1.8535032458967947E-2</v>
      </c>
      <c r="AF50" s="5">
        <v>4.7903243199891726E-2</v>
      </c>
      <c r="AG50" s="5">
        <v>7.4852180490178541E-3</v>
      </c>
      <c r="AH50" s="5">
        <v>5.0890645988862556E-3</v>
      </c>
      <c r="AI50" s="5">
        <v>3.4786352910408983E-3</v>
      </c>
      <c r="AJ50" s="5">
        <v>1.2836726816292967E-2</v>
      </c>
      <c r="AK50" s="5">
        <v>3.8080958697030167E-3</v>
      </c>
      <c r="AL50" s="5">
        <v>2.7438854665867651E-2</v>
      </c>
      <c r="AM50" s="5">
        <v>6.5648126631847074E-3</v>
      </c>
      <c r="AN50" s="5">
        <v>1.1830049015222974E-2</v>
      </c>
      <c r="AO50" s="5">
        <v>3.0305586564061794E-3</v>
      </c>
      <c r="AP50" s="5">
        <v>1.3063120106326395E-2</v>
      </c>
      <c r="AQ50" s="5">
        <v>3.5729283157184659E-4</v>
      </c>
      <c r="AR50" s="5">
        <v>1.3893348475859249E-2</v>
      </c>
      <c r="AS50" s="5"/>
      <c r="AT50" s="5"/>
      <c r="AU50" s="5"/>
      <c r="AV50" s="5"/>
      <c r="AW50" s="5"/>
      <c r="AX50" s="5"/>
      <c r="AY50" s="5"/>
      <c r="AZ50" s="5"/>
      <c r="BA50" s="5"/>
      <c r="BB50" s="5"/>
    </row>
    <row r="51" spans="1:54" x14ac:dyDescent="0.25">
      <c r="A51" s="5">
        <v>16540</v>
      </c>
      <c r="B51" s="5"/>
      <c r="C51" s="5">
        <v>-4.6513299086799985E-2</v>
      </c>
      <c r="D51" s="5">
        <v>-2.2253307747426981E-2</v>
      </c>
      <c r="E51" s="5">
        <v>-1.4142573396832114E-2</v>
      </c>
      <c r="F51" s="5">
        <v>-3.5981390051376752E-2</v>
      </c>
      <c r="G51" s="5">
        <v>-1.0634010938349708E-2</v>
      </c>
      <c r="H51" s="5">
        <v>-2.78371475519451E-2</v>
      </c>
      <c r="I51" s="5">
        <v>-4.2330735658244481E-2</v>
      </c>
      <c r="J51" s="5">
        <v>-2.7181762892493449E-2</v>
      </c>
      <c r="K51" s="5">
        <v>-4.5432077199419269E-3</v>
      </c>
      <c r="L51" s="5">
        <v>-1.3291205352051324E-2</v>
      </c>
      <c r="M51" s="5">
        <v>-1.6442027439923755E-2</v>
      </c>
      <c r="N51" s="5">
        <v>-3.083354024564371E-2</v>
      </c>
      <c r="O51" s="5">
        <v>-4.8153774258395806E-3</v>
      </c>
      <c r="P51" s="5">
        <v>-1.4352377764685878E-2</v>
      </c>
      <c r="Q51" s="5">
        <v>-7.5522035494888697E-3</v>
      </c>
      <c r="R51" s="5">
        <v>-4.7598631416541068E-2</v>
      </c>
      <c r="S51" s="5">
        <v>-2.264378655094078E-3</v>
      </c>
      <c r="T51" s="5">
        <v>-7.2721295119967623E-3</v>
      </c>
      <c r="U51" s="5">
        <v>-6.0179743647099434E-3</v>
      </c>
      <c r="V51" s="5">
        <v>-8.3628989171546011E-3</v>
      </c>
      <c r="W51" s="5">
        <v>7.1000851839300135E-3</v>
      </c>
      <c r="X51" s="5">
        <v>-7.4989044320256408E-3</v>
      </c>
      <c r="Y51" s="5">
        <v>-1.4134172153459018E-2</v>
      </c>
      <c r="Z51" s="5">
        <v>-1.2122359933277798E-2</v>
      </c>
      <c r="AA51" s="5">
        <v>1.5149315777510391E-2</v>
      </c>
      <c r="AB51" s="5">
        <v>6.4056265501042195E-2</v>
      </c>
      <c r="AC51" s="5">
        <v>5.4432099713463689E-3</v>
      </c>
      <c r="AD51" s="5">
        <v>1.508649438757011E-2</v>
      </c>
      <c r="AE51" s="5">
        <v>1.8729232308103964E-2</v>
      </c>
      <c r="AF51" s="5">
        <v>4.8429021535056807E-2</v>
      </c>
      <c r="AG51" s="5">
        <v>7.571118999062168E-3</v>
      </c>
      <c r="AH51" s="5">
        <v>5.1500223142985791E-3</v>
      </c>
      <c r="AI51" s="5">
        <v>3.5220561308413776E-3</v>
      </c>
      <c r="AJ51" s="5">
        <v>1.3003450283445147E-2</v>
      </c>
      <c r="AK51" s="5">
        <v>3.8594890194552115E-3</v>
      </c>
      <c r="AL51" s="5">
        <v>2.7823147589459342E-2</v>
      </c>
      <c r="AM51" s="5">
        <v>6.6601141986977735E-3</v>
      </c>
      <c r="AN51" s="5">
        <v>1.2007861235222976E-2</v>
      </c>
      <c r="AO51" s="5">
        <v>3.077671852771139E-3</v>
      </c>
      <c r="AP51" s="5">
        <v>1.3272959503124909E-2</v>
      </c>
      <c r="AQ51" s="5">
        <v>3.6321779458636718E-4</v>
      </c>
      <c r="AR51" s="5">
        <v>1.4130985359377814E-2</v>
      </c>
      <c r="AS51" s="5"/>
      <c r="AT51" s="5"/>
      <c r="AU51" s="5"/>
      <c r="AV51" s="5"/>
      <c r="AW51" s="5"/>
      <c r="AX51" s="5"/>
      <c r="AY51" s="5"/>
      <c r="AZ51" s="5"/>
      <c r="BA51" s="5"/>
      <c r="BB51" s="5"/>
    </row>
    <row r="52" spans="1:54" x14ac:dyDescent="0.25">
      <c r="A52" s="5">
        <v>16530</v>
      </c>
      <c r="B52" s="5"/>
      <c r="C52" s="5">
        <v>-4.519872570583798E-2</v>
      </c>
      <c r="D52" s="5">
        <v>-2.2199479361342898E-2</v>
      </c>
      <c r="E52" s="5">
        <v>-1.4114772936506915E-2</v>
      </c>
      <c r="F52" s="5">
        <v>-3.5927021527671209E-2</v>
      </c>
      <c r="G52" s="5">
        <v>-1.0622794695917948E-2</v>
      </c>
      <c r="H52" s="5">
        <v>-2.7820530990003395E-2</v>
      </c>
      <c r="I52" s="5">
        <v>-4.2324914605143669E-2</v>
      </c>
      <c r="J52" s="5">
        <v>-2.7190555614087432E-2</v>
      </c>
      <c r="K52" s="5">
        <v>-4.5467789848664796E-3</v>
      </c>
      <c r="L52" s="5">
        <v>-1.3307822829000194E-2</v>
      </c>
      <c r="M52" s="5">
        <v>-1.6470243141522255E-2</v>
      </c>
      <c r="N52" s="5">
        <v>-3.0900865584598054E-2</v>
      </c>
      <c r="O52" s="5">
        <v>-4.8281506263485787E-3</v>
      </c>
      <c r="P52" s="5">
        <v>-1.4397204685494255E-2</v>
      </c>
      <c r="Q52" s="5">
        <v>-7.5793589565650325E-3</v>
      </c>
      <c r="R52" s="5">
        <v>-4.7792345804555769E-2</v>
      </c>
      <c r="S52" s="5">
        <v>-2.2746713478562475E-3</v>
      </c>
      <c r="T52" s="5">
        <v>-7.3086567625843769E-3</v>
      </c>
      <c r="U52" s="5">
        <v>-6.0510855077713296E-3</v>
      </c>
      <c r="V52" s="5">
        <v>-8.4129332032291237E-3</v>
      </c>
      <c r="W52" s="5">
        <v>7.1459905082996312E-3</v>
      </c>
      <c r="X52" s="5">
        <v>-7.5510201125238985E-3</v>
      </c>
      <c r="Y52" s="5">
        <v>-1.4239271512786362E-2</v>
      </c>
      <c r="Z52" s="5">
        <v>-1.2218413360807315E-2</v>
      </c>
      <c r="AA52" s="5">
        <v>1.5276770827731174E-2</v>
      </c>
      <c r="AB52" s="5">
        <v>6.4626663328834849E-2</v>
      </c>
      <c r="AC52" s="5">
        <v>5.4943642713088164E-3</v>
      </c>
      <c r="AD52" s="5">
        <v>1.5235742210645331E-2</v>
      </c>
      <c r="AE52" s="5">
        <v>1.8923821994880304E-2</v>
      </c>
      <c r="AF52" s="5">
        <v>4.89563299871381E-2</v>
      </c>
      <c r="AG52" s="5">
        <v>7.6573447444023227E-3</v>
      </c>
      <c r="AH52" s="5">
        <v>5.2112619005399412E-3</v>
      </c>
      <c r="AI52" s="5">
        <v>3.5657132942757816E-3</v>
      </c>
      <c r="AJ52" s="5">
        <v>1.3171214066075918E-2</v>
      </c>
      <c r="AK52" s="5">
        <v>3.9112428445909463E-3</v>
      </c>
      <c r="AL52" s="5">
        <v>2.8210430084078614E-2</v>
      </c>
      <c r="AM52" s="5">
        <v>6.7562282727781408E-3</v>
      </c>
      <c r="AN52" s="5">
        <v>1.2187319874885829E-2</v>
      </c>
      <c r="AO52" s="5">
        <v>3.1252552798461094E-3</v>
      </c>
      <c r="AP52" s="5">
        <v>1.3485042482558163E-2</v>
      </c>
      <c r="AQ52" s="5">
        <v>3.6921026387943764E-4</v>
      </c>
      <c r="AR52" s="5">
        <v>1.4371494502757357E-2</v>
      </c>
      <c r="AS52" s="5"/>
      <c r="AT52" s="5"/>
      <c r="AU52" s="5"/>
      <c r="AV52" s="5"/>
      <c r="AW52" s="5"/>
      <c r="AX52" s="5"/>
      <c r="AY52" s="5"/>
      <c r="AZ52" s="5"/>
      <c r="BA52" s="5"/>
      <c r="BB52" s="5"/>
    </row>
    <row r="53" spans="1:54" x14ac:dyDescent="0.25">
      <c r="A53" s="5">
        <v>16520</v>
      </c>
      <c r="B53" s="5"/>
      <c r="C53" s="5">
        <v>-4.3861813361470964E-2</v>
      </c>
      <c r="D53" s="5">
        <v>-2.21436818736548E-2</v>
      </c>
      <c r="E53" s="5">
        <v>-1.4085695617452007E-2</v>
      </c>
      <c r="F53" s="5">
        <v>-3.5869354349277363E-2</v>
      </c>
      <c r="G53" s="5">
        <v>-1.0610593133675423E-2</v>
      </c>
      <c r="H53" s="5">
        <v>-2.7801319375843198E-2</v>
      </c>
      <c r="I53" s="5">
        <v>-4.2315141212361677E-2</v>
      </c>
      <c r="J53" s="5">
        <v>-2.7196818001862372E-2</v>
      </c>
      <c r="K53" s="5">
        <v>-4.5499305384817997E-3</v>
      </c>
      <c r="L53" s="5">
        <v>-1.3323227591136397E-2</v>
      </c>
      <c r="M53" s="5">
        <v>-1.6496984583294644E-2</v>
      </c>
      <c r="N53" s="5">
        <v>-3.0965488541759751E-2</v>
      </c>
      <c r="O53" s="5">
        <v>-4.8405136645262347E-3</v>
      </c>
      <c r="P53" s="5">
        <v>-1.4440850985829923E-2</v>
      </c>
      <c r="Q53" s="5">
        <v>-7.6059186051924705E-3</v>
      </c>
      <c r="R53" s="5">
        <v>-4.798248790444197E-2</v>
      </c>
      <c r="S53" s="5">
        <v>-2.2848038375135439E-3</v>
      </c>
      <c r="T53" s="5">
        <v>-7.3447042159241862E-3</v>
      </c>
      <c r="U53" s="5">
        <v>-6.0838311785750398E-3</v>
      </c>
      <c r="V53" s="5">
        <v>-8.4625075138426726E-3</v>
      </c>
      <c r="W53" s="5">
        <v>7.1915494347852575E-3</v>
      </c>
      <c r="X53" s="5">
        <v>-7.6028202185606259E-3</v>
      </c>
      <c r="Y53" s="5">
        <v>-1.4343877852963819E-2</v>
      </c>
      <c r="Z53" s="5">
        <v>-1.2314137321959202E-2</v>
      </c>
      <c r="AA53" s="5">
        <v>1.5403938518131219E-2</v>
      </c>
      <c r="AB53" s="5">
        <v>6.5196404821901061E-2</v>
      </c>
      <c r="AC53" s="5">
        <v>5.545513095076119E-3</v>
      </c>
      <c r="AD53" s="5">
        <v>1.5385122154591655E-2</v>
      </c>
      <c r="AE53" s="5">
        <v>1.9118768478794991E-2</v>
      </c>
      <c r="AF53" s="5">
        <v>4.9485085392917141E-2</v>
      </c>
      <c r="AG53" s="5">
        <v>7.743882767919057E-3</v>
      </c>
      <c r="AH53" s="5">
        <v>5.2727752650627065E-3</v>
      </c>
      <c r="AI53" s="5">
        <v>3.6096016019570741E-3</v>
      </c>
      <c r="AJ53" s="5">
        <v>1.3340000610657352E-2</v>
      </c>
      <c r="AK53" s="5">
        <v>3.9633526810629273E-3</v>
      </c>
      <c r="AL53" s="5">
        <v>2.8600673068353261E-2</v>
      </c>
      <c r="AM53" s="5">
        <v>6.8531491631182743E-3</v>
      </c>
      <c r="AN53" s="5">
        <v>1.2368417136947545E-2</v>
      </c>
      <c r="AO53" s="5">
        <v>3.1733076614746435E-3</v>
      </c>
      <c r="AP53" s="5">
        <v>1.3699367000049858E-2</v>
      </c>
      <c r="AQ53" s="5">
        <v>3.7527028796279811E-4</v>
      </c>
      <c r="AR53" s="5">
        <v>1.4614882254424333E-2</v>
      </c>
      <c r="AS53" s="5"/>
      <c r="AT53" s="5"/>
      <c r="AU53" s="5"/>
      <c r="AV53" s="5"/>
      <c r="AW53" s="5"/>
      <c r="AX53" s="5"/>
      <c r="AY53" s="5"/>
      <c r="AZ53" s="5"/>
      <c r="BA53" s="5"/>
      <c r="BB53" s="5"/>
    </row>
    <row r="54" spans="1:54" x14ac:dyDescent="0.25">
      <c r="A54" s="5">
        <v>16510</v>
      </c>
      <c r="B54" s="5"/>
      <c r="C54" s="5">
        <v>-4.2502664849013203E-2</v>
      </c>
      <c r="D54" s="5">
        <v>-2.2085927014850175E-2</v>
      </c>
      <c r="E54" s="5">
        <v>-1.4055347157691059E-2</v>
      </c>
      <c r="F54" s="5">
        <v>-3.5808398560446819E-2</v>
      </c>
      <c r="G54" s="5">
        <v>-1.059740787007581E-2</v>
      </c>
      <c r="H54" s="5">
        <v>-2.7779513377675952E-2</v>
      </c>
      <c r="I54" s="5">
        <v>-4.2301411041326412E-2</v>
      </c>
      <c r="J54" s="5">
        <v>-2.7200543700730172E-2</v>
      </c>
      <c r="K54" s="5">
        <v>-4.5526607350660523E-3</v>
      </c>
      <c r="L54" s="5">
        <v>-1.3337413131570611E-2</v>
      </c>
      <c r="M54" s="5">
        <v>-1.6522241650787209E-2</v>
      </c>
      <c r="N54" s="5">
        <v>-3.1027386349892043E-2</v>
      </c>
      <c r="O54" s="5">
        <v>-4.8524624057956099E-3</v>
      </c>
      <c r="P54" s="5">
        <v>-1.4483302669486834E-2</v>
      </c>
      <c r="Q54" s="5">
        <v>-7.6318742830020032E-3</v>
      </c>
      <c r="R54" s="5">
        <v>-4.8169000853730916E-2</v>
      </c>
      <c r="S54" s="5">
        <v>-2.2947731891692332E-3</v>
      </c>
      <c r="T54" s="5">
        <v>-7.3802617552114359E-3</v>
      </c>
      <c r="U54" s="5">
        <v>-6.1162024760948955E-3</v>
      </c>
      <c r="V54" s="5">
        <v>-8.5116088106702587E-3</v>
      </c>
      <c r="W54" s="5">
        <v>7.2367503874173084E-3</v>
      </c>
      <c r="X54" s="5">
        <v>-7.6542920597984284E-3</v>
      </c>
      <c r="Y54" s="5">
        <v>-1.4447966524593098E-2</v>
      </c>
      <c r="Z54" s="5">
        <v>-1.240951018330883E-2</v>
      </c>
      <c r="AA54" s="5">
        <v>1.5530791377525785E-2</v>
      </c>
      <c r="AB54" s="5">
        <v>6.5765372793395629E-2</v>
      </c>
      <c r="AC54" s="5">
        <v>5.5966464709319205E-3</v>
      </c>
      <c r="AD54" s="5">
        <v>1.5534606761335626E-2</v>
      </c>
      <c r="AE54" s="5">
        <v>1.9314038181937651E-2</v>
      </c>
      <c r="AF54" s="5">
        <v>5.001520303373562E-2</v>
      </c>
      <c r="AG54" s="5">
        <v>7.8307202842636085E-3</v>
      </c>
      <c r="AH54" s="5">
        <v>5.3345541165950505E-3</v>
      </c>
      <c r="AI54" s="5">
        <v>3.6537157281349617E-3</v>
      </c>
      <c r="AJ54" s="5">
        <v>1.3509791787686284E-2</v>
      </c>
      <c r="AK54" s="5">
        <v>4.0158136843657828E-3</v>
      </c>
      <c r="AL54" s="5">
        <v>2.899384610039149E-2</v>
      </c>
      <c r="AM54" s="5">
        <v>6.9508708099364092E-3</v>
      </c>
      <c r="AN54" s="5">
        <v>1.2551144599472125E-2</v>
      </c>
      <c r="AO54" s="5">
        <v>3.2218275586979872E-3</v>
      </c>
      <c r="AP54" s="5">
        <v>1.3915930304345486E-2</v>
      </c>
      <c r="AQ54" s="5">
        <v>3.8139789609963764E-4</v>
      </c>
      <c r="AR54" s="5">
        <v>1.4861154226679E-2</v>
      </c>
      <c r="AS54" s="5"/>
      <c r="AT54" s="5"/>
      <c r="AU54" s="5"/>
      <c r="AV54" s="5"/>
      <c r="AW54" s="5"/>
      <c r="AX54" s="5"/>
      <c r="AY54" s="5"/>
      <c r="AZ54" s="5"/>
      <c r="BA54" s="5"/>
      <c r="BB54" s="5"/>
    </row>
    <row r="55" spans="1:54" x14ac:dyDescent="0.25">
      <c r="A55" s="5">
        <v>16500</v>
      </c>
      <c r="B55" s="5"/>
      <c r="C55" s="5">
        <v>-4.112139117999869E-2</v>
      </c>
      <c r="D55" s="5">
        <v>-2.202622706308497E-2</v>
      </c>
      <c r="E55" s="5">
        <v>-1.4023733633817408E-2</v>
      </c>
      <c r="F55" s="5">
        <v>-3.5744165136344618E-2</v>
      </c>
      <c r="G55" s="5">
        <v>-1.0583240801761627E-2</v>
      </c>
      <c r="H55" s="5">
        <v>-2.775511439345462E-2</v>
      </c>
      <c r="I55" s="5">
        <v>-4.2283720755433046E-2</v>
      </c>
      <c r="J55" s="5">
        <v>-2.7201727051766201E-2</v>
      </c>
      <c r="K55" s="5">
        <v>-4.5549680422558424E-3</v>
      </c>
      <c r="L55" s="5">
        <v>-1.3350373263093398E-2</v>
      </c>
      <c r="M55" s="5">
        <v>-1.6546004606320348E-2</v>
      </c>
      <c r="N55" s="5">
        <v>-3.1086536906031199E-2</v>
      </c>
      <c r="O55" s="5">
        <v>-4.8639928116058061E-3</v>
      </c>
      <c r="P55" s="5">
        <v>-1.4524546000231814E-2</v>
      </c>
      <c r="Q55" s="5">
        <v>-7.6572178989619223E-3</v>
      </c>
      <c r="R55" s="5">
        <v>-4.8351828447204689E-2</v>
      </c>
      <c r="S55" s="5">
        <v>-2.3045764936226142E-3</v>
      </c>
      <c r="T55" s="5">
        <v>-7.41531932688366E-3</v>
      </c>
      <c r="U55" s="5">
        <v>-6.1481905346074299E-3</v>
      </c>
      <c r="V55" s="5">
        <v>-8.5602240793951866E-3</v>
      </c>
      <c r="W55" s="5">
        <v>7.281581788279189E-3</v>
      </c>
      <c r="X55" s="5">
        <v>-7.7054229192653045E-3</v>
      </c>
      <c r="Y55" s="5">
        <v>-1.4551512780140543E-2</v>
      </c>
      <c r="Z55" s="5">
        <v>-1.2504510185024704E-2</v>
      </c>
      <c r="AA55" s="5">
        <v>1.5657301722900696E-2</v>
      </c>
      <c r="AB55" s="5">
        <v>6.6333448930084277E-2</v>
      </c>
      <c r="AC55" s="5">
        <v>5.6477543117304848E-3</v>
      </c>
      <c r="AD55" s="5">
        <v>1.5684168198361392E-2</v>
      </c>
      <c r="AE55" s="5">
        <v>1.9509596994584509E-2</v>
      </c>
      <c r="AF55" s="5">
        <v>5.054659664610045E-2</v>
      </c>
      <c r="AG55" s="5">
        <v>7.9178442408469156E-3</v>
      </c>
      <c r="AH55" s="5">
        <v>5.3965899653164555E-3</v>
      </c>
      <c r="AI55" s="5">
        <v>3.6980502004483663E-3</v>
      </c>
      <c r="AJ55" s="5">
        <v>1.3680568889316864E-2</v>
      </c>
      <c r="AK55" s="5">
        <v>4.0686208283764623E-3</v>
      </c>
      <c r="AL55" s="5">
        <v>2.9389917365961964E-2</v>
      </c>
      <c r="AM55" s="5">
        <v>7.049386812285556E-3</v>
      </c>
      <c r="AN55" s="5">
        <v>1.2735493207594937E-2</v>
      </c>
      <c r="AO55" s="5">
        <v>3.270813367219798E-3</v>
      </c>
      <c r="AP55" s="5">
        <v>1.4134728924751299E-2</v>
      </c>
      <c r="AQ55" s="5">
        <v>3.8759309790538843E-4</v>
      </c>
      <c r="AR55" s="5">
        <v>1.5110315278244395E-2</v>
      </c>
      <c r="AS55" s="5"/>
      <c r="AT55" s="5"/>
      <c r="AU55" s="5"/>
      <c r="AV55" s="5"/>
      <c r="AW55" s="5"/>
      <c r="AX55" s="5"/>
      <c r="AY55" s="5"/>
      <c r="AZ55" s="5"/>
      <c r="BA55" s="5"/>
      <c r="BB55" s="5"/>
    </row>
    <row r="56" spans="1:54" x14ac:dyDescent="0.25">
      <c r="A56" s="5">
        <v>16490</v>
      </c>
      <c r="B56" s="5"/>
      <c r="C56" s="5">
        <v>-3.97181116259911E-2</v>
      </c>
      <c r="D56" s="5">
        <v>-2.1964594840165275E-2</v>
      </c>
      <c r="E56" s="5">
        <v>-1.3990861479254092E-2</v>
      </c>
      <c r="F56" s="5">
        <v>-3.5676665980743365E-2</v>
      </c>
      <c r="G56" s="5">
        <v>-1.0568094103518911E-2</v>
      </c>
      <c r="H56" s="5">
        <v>-2.7728124552430233E-2</v>
      </c>
      <c r="I56" s="5">
        <v>-4.2262068124950508E-2</v>
      </c>
      <c r="J56" s="5">
        <v>-2.7200363096970409E-2</v>
      </c>
      <c r="K56" s="5">
        <v>-4.5568510421052748E-3</v>
      </c>
      <c r="L56" s="5">
        <v>-1.3362102122019026E-2</v>
      </c>
      <c r="M56" s="5">
        <v>-1.6568264094625949E-2</v>
      </c>
      <c r="N56" s="5">
        <v>-3.114291878362067E-2</v>
      </c>
      <c r="O56" s="5">
        <v>-4.8751009415538204E-3</v>
      </c>
      <c r="P56" s="5">
        <v>-1.4564567508746133E-2</v>
      </c>
      <c r="Q56" s="5">
        <v>-7.6819414873201004E-3</v>
      </c>
      <c r="R56" s="5">
        <v>-4.853091516331931E-2</v>
      </c>
      <c r="S56" s="5">
        <v>-2.3142108686881472E-3</v>
      </c>
      <c r="T56" s="5">
        <v>-7.449866945011388E-3</v>
      </c>
      <c r="U56" s="5">
        <v>-6.1797865274127589E-3</v>
      </c>
      <c r="V56" s="5">
        <v>-8.6083403349416967E-3</v>
      </c>
      <c r="W56" s="5">
        <v>7.3260320619485423E-3</v>
      </c>
      <c r="X56" s="5">
        <v>-7.7562000579846201E-3</v>
      </c>
      <c r="Y56" s="5">
        <v>-1.4654491782433004E-2</v>
      </c>
      <c r="Z56" s="5">
        <v>-1.259911544785287E-2</v>
      </c>
      <c r="AA56" s="5">
        <v>1.5783441667630536E-2</v>
      </c>
      <c r="AB56" s="5">
        <v>6.6900513824359215E-2</v>
      </c>
      <c r="AC56" s="5">
        <v>5.6988264173355495E-3</v>
      </c>
      <c r="AD56" s="5">
        <v>1.5833778264550392E-2</v>
      </c>
      <c r="AE56" s="5">
        <v>1.9705410281136364E-2</v>
      </c>
      <c r="AF56" s="5">
        <v>5.1079178433209263E-2</v>
      </c>
      <c r="AG56" s="5">
        <v>8.0052413189759444E-3</v>
      </c>
      <c r="AH56" s="5">
        <v>5.4588741231339586E-3</v>
      </c>
      <c r="AI56" s="5">
        <v>3.7425993997457657E-3</v>
      </c>
      <c r="AJ56" s="5">
        <v>1.3852312627237569E-2</v>
      </c>
      <c r="AK56" s="5">
        <v>4.1217689042635551E-3</v>
      </c>
      <c r="AL56" s="5">
        <v>2.9788853667136461E-2</v>
      </c>
      <c r="AM56" s="5">
        <v>7.1486904244620533E-3</v>
      </c>
      <c r="AN56" s="5">
        <v>1.2921453265420565E-2</v>
      </c>
      <c r="AO56" s="5">
        <v>3.3202633149026334E-3</v>
      </c>
      <c r="AP56" s="5">
        <v>1.4355758658470663E-2</v>
      </c>
      <c r="AQ56" s="5">
        <v>3.9385588294996046E-4</v>
      </c>
      <c r="AR56" s="5">
        <v>1.5362369496816339E-2</v>
      </c>
      <c r="AS56" s="5"/>
      <c r="AT56" s="5"/>
      <c r="AU56" s="5"/>
      <c r="AV56" s="5"/>
      <c r="AW56" s="5"/>
      <c r="AX56" s="5"/>
      <c r="AY56" s="5"/>
      <c r="AZ56" s="5"/>
      <c r="BA56" s="5"/>
      <c r="BB56" s="5"/>
    </row>
    <row r="57" spans="1:54" x14ac:dyDescent="0.25">
      <c r="A57" s="5">
        <v>16480</v>
      </c>
      <c r="B57" s="5"/>
      <c r="C57" s="5">
        <v>-3.8292953758931089E-2</v>
      </c>
      <c r="D57" s="5">
        <v>-2.1901043707267413E-2</v>
      </c>
      <c r="E57" s="5">
        <v>-1.3956737482342904E-2</v>
      </c>
      <c r="F57" s="5">
        <v>-3.5605913923275702E-2</v>
      </c>
      <c r="G57" s="5">
        <v>-1.0551970228101167E-2</v>
      </c>
      <c r="H57" s="5">
        <v>-2.7698546716370322E-2</v>
      </c>
      <c r="I57" s="5">
        <v>-4.2236452031426855E-2</v>
      </c>
      <c r="J57" s="5">
        <v>-2.7196447583719696E-2</v>
      </c>
      <c r="K57" s="5">
        <v>-4.5583084320963497E-3</v>
      </c>
      <c r="L57" s="5">
        <v>-1.3372594171897534E-2</v>
      </c>
      <c r="M57" s="5">
        <v>-1.6589011148337461E-2</v>
      </c>
      <c r="N57" s="5">
        <v>-3.1196511244402751E-2</v>
      </c>
      <c r="O57" s="5">
        <v>-4.8857829554745493E-3</v>
      </c>
      <c r="P57" s="5">
        <v>-1.4603353999491397E-2</v>
      </c>
      <c r="Q57" s="5">
        <v>-7.7060372115175897E-3</v>
      </c>
      <c r="R57" s="5">
        <v>-4.870620619052328E-2</v>
      </c>
      <c r="S57" s="5">
        <v>-2.3236734605133653E-3</v>
      </c>
      <c r="T57" s="5">
        <v>-7.4838946956974333E-3</v>
      </c>
      <c r="U57" s="5">
        <v>-6.210981670573372E-3</v>
      </c>
      <c r="V57" s="5">
        <v>-8.6559446267474166E-3</v>
      </c>
      <c r="W57" s="5">
        <v>7.3700896399855071E-3</v>
      </c>
      <c r="X57" s="5">
        <v>-7.806610719668353E-3</v>
      </c>
      <c r="Y57" s="5">
        <v>-1.475687861329748E-2</v>
      </c>
      <c r="Z57" s="5">
        <v>-1.2693303980245787E-2</v>
      </c>
      <c r="AA57" s="5">
        <v>1.5909183129900979E-2</v>
      </c>
      <c r="AB57" s="5">
        <v>6.7466447007213382E-2</v>
      </c>
      <c r="AC57" s="5">
        <v>5.7498524771476657E-3</v>
      </c>
      <c r="AD57" s="5">
        <v>1.5983408396285516E-2</v>
      </c>
      <c r="AE57" s="5">
        <v>1.9901442886402661E-2</v>
      </c>
      <c r="AF57" s="5">
        <v>5.1612859077404427E-2</v>
      </c>
      <c r="AG57" s="5">
        <v>8.0928979351387684E-3</v>
      </c>
      <c r="AH57" s="5">
        <v>5.5213977040605867E-3</v>
      </c>
      <c r="AI57" s="5">
        <v>3.7873575599751651E-3</v>
      </c>
      <c r="AJ57" s="5">
        <v>1.4025003130798949E-2</v>
      </c>
      <c r="AK57" s="5">
        <v>4.1752525194678116E-3</v>
      </c>
      <c r="AL57" s="5">
        <v>3.0190620411410539E-2</v>
      </c>
      <c r="AM57" s="5">
        <v>7.2487745525174688E-3</v>
      </c>
      <c r="AN57" s="5">
        <v>1.3109014428082905E-2</v>
      </c>
      <c r="AO57" s="5">
        <v>3.3701754592982262E-3</v>
      </c>
      <c r="AP57" s="5">
        <v>1.4579014558047939E-2</v>
      </c>
      <c r="AQ57" s="5">
        <v>4.001862203616872E-4</v>
      </c>
      <c r="AR57" s="5">
        <v>1.5617320181625793E-2</v>
      </c>
      <c r="AS57" s="5"/>
      <c r="AT57" s="5"/>
      <c r="AU57" s="5"/>
      <c r="AV57" s="5"/>
      <c r="AW57" s="5"/>
      <c r="AX57" s="5"/>
      <c r="AY57" s="5"/>
      <c r="AZ57" s="5"/>
      <c r="BA57" s="5"/>
      <c r="BB57" s="5"/>
    </row>
    <row r="58" spans="1:54" x14ac:dyDescent="0.25">
      <c r="A58" s="5">
        <v>16470</v>
      </c>
      <c r="B58" s="5"/>
      <c r="C58" s="5">
        <v>-3.6846053487958157E-2</v>
      </c>
      <c r="D58" s="5">
        <v>-2.1835587560398325E-2</v>
      </c>
      <c r="E58" s="5">
        <v>-1.3921368784262964E-2</v>
      </c>
      <c r="F58" s="5">
        <v>-3.553192271624498E-2</v>
      </c>
      <c r="G58" s="5">
        <v>-1.0534871905922182E-2</v>
      </c>
      <c r="H58" s="5">
        <v>-2.7666384480436946E-2</v>
      </c>
      <c r="I58" s="5">
        <v>-4.220687247158883E-2</v>
      </c>
      <c r="J58" s="5">
        <v>-2.7189976968907452E-2</v>
      </c>
      <c r="K58" s="5">
        <v>-4.5593390260998071E-3</v>
      </c>
      <c r="L58" s="5">
        <v>-1.338184420709208E-2</v>
      </c>
      <c r="M58" s="5">
        <v>-1.66082371933285E-2</v>
      </c>
      <c r="N58" s="5">
        <v>-3.124729425005936E-2</v>
      </c>
      <c r="O58" s="5">
        <v>-4.8960351154974432E-3</v>
      </c>
      <c r="P58" s="5">
        <v>-1.4640892557495616E-2</v>
      </c>
      <c r="Q58" s="5">
        <v>-7.729497368071157E-3</v>
      </c>
      <c r="R58" s="5">
        <v>-4.8877647453455152E-2</v>
      </c>
      <c r="S58" s="5">
        <v>-2.3329614448947813E-3</v>
      </c>
      <c r="T58" s="5">
        <v>-7.5173927414825693E-3</v>
      </c>
      <c r="U58" s="5">
        <v>-6.2417672266688751E-3</v>
      </c>
      <c r="V58" s="5">
        <v>-8.7030240440734933E-3</v>
      </c>
      <c r="W58" s="5">
        <v>7.4137429654656988E-3</v>
      </c>
      <c r="X58" s="5">
        <v>-7.8566421354714002E-3</v>
      </c>
      <c r="Y58" s="5">
        <v>-1.4858648282341399E-2</v>
      </c>
      <c r="Z58" s="5">
        <v>-1.2787053685632243E-2</v>
      </c>
      <c r="AA58" s="5">
        <v>1.6034497841333435E-2</v>
      </c>
      <c r="AB58" s="5">
        <v>6.803112698216765E-2</v>
      </c>
      <c r="AC58" s="5">
        <v>5.8008220727204024E-3</v>
      </c>
      <c r="AD58" s="5">
        <v>1.6133029673818515E-2</v>
      </c>
      <c r="AE58" s="5">
        <v>2.0097659142231945E-2</v>
      </c>
      <c r="AF58" s="5">
        <v>5.2147547753563464E-2</v>
      </c>
      <c r="AG58" s="5">
        <v>8.1808002424399971E-3</v>
      </c>
      <c r="AH58" s="5">
        <v>5.584151624697266E-3</v>
      </c>
      <c r="AI58" s="5">
        <v>3.8323187681445561E-3</v>
      </c>
      <c r="AJ58" s="5">
        <v>1.4198619945396363E-2</v>
      </c>
      <c r="AK58" s="5">
        <v>4.2290660967555637E-3</v>
      </c>
      <c r="AL58" s="5">
        <v>3.0595181601318345E-2</v>
      </c>
      <c r="AM58" s="5">
        <v>7.3496317508785648E-3</v>
      </c>
      <c r="AN58" s="5">
        <v>1.329816569397555E-2</v>
      </c>
      <c r="AO58" s="5">
        <v>3.42054768521403E-3</v>
      </c>
      <c r="AP58" s="5">
        <v>1.480449091892957E-2</v>
      </c>
      <c r="AQ58" s="5">
        <v>4.0658405843324613E-4</v>
      </c>
      <c r="AR58" s="5">
        <v>1.5875169826024976E-2</v>
      </c>
      <c r="AS58" s="5"/>
      <c r="AT58" s="5"/>
      <c r="AU58" s="5"/>
      <c r="AV58" s="5"/>
      <c r="AW58" s="5"/>
      <c r="AX58" s="5"/>
      <c r="AY58" s="5"/>
      <c r="AZ58" s="5"/>
      <c r="BA58" s="5"/>
      <c r="BB58" s="5"/>
    </row>
    <row r="59" spans="1:54" x14ac:dyDescent="0.25">
      <c r="A59" s="5">
        <v>16460</v>
      </c>
      <c r="B59" s="5"/>
      <c r="C59" s="5">
        <v>-3.5377555092641476E-2</v>
      </c>
      <c r="D59" s="5">
        <v>-2.1768240825597862E-2</v>
      </c>
      <c r="E59" s="5">
        <v>-1.388476287677937E-2</v>
      </c>
      <c r="F59" s="5">
        <v>-3.5454707030994438E-2</v>
      </c>
      <c r="G59" s="5">
        <v>-1.0516802144617244E-2</v>
      </c>
      <c r="H59" s="5">
        <v>-2.7631642173722409E-2</v>
      </c>
      <c r="I59" s="5">
        <v>-4.2173330560730644E-2</v>
      </c>
      <c r="J59" s="5">
        <v>-2.7180948422766131E-2</v>
      </c>
      <c r="K59" s="5">
        <v>-4.5599417552855933E-3</v>
      </c>
      <c r="L59" s="5">
        <v>-1.3389847356218653E-2</v>
      </c>
      <c r="M59" s="5">
        <v>-1.6625934053895911E-2</v>
      </c>
      <c r="N59" s="5">
        <v>-3.1295248473593447E-2</v>
      </c>
      <c r="O59" s="5">
        <v>-4.9058537880683952E-3</v>
      </c>
      <c r="P59" s="5">
        <v>-1.4677170555054497E-2</v>
      </c>
      <c r="Q59" s="5">
        <v>-7.7523143904222767E-3</v>
      </c>
      <c r="R59" s="5">
        <v>-4.904518563900416E-2</v>
      </c>
      <c r="S59" s="5">
        <v>-2.3420720285910533E-3</v>
      </c>
      <c r="T59" s="5">
        <v>-7.5503513257548826E-3</v>
      </c>
      <c r="U59" s="5">
        <v>-6.2721345085646361E-3</v>
      </c>
      <c r="V59" s="5">
        <v>-8.749565721349252E-3</v>
      </c>
      <c r="W59" s="5">
        <v>7.456980497556014E-3</v>
      </c>
      <c r="X59" s="5">
        <v>-7.9062815288048049E-3</v>
      </c>
      <c r="Y59" s="5">
        <v>-1.4959775735869865E-2</v>
      </c>
      <c r="Z59" s="5">
        <v>-1.2880342369827057E-2</v>
      </c>
      <c r="AA59" s="5">
        <v>1.6159357355808854E-2</v>
      </c>
      <c r="AB59" s="5">
        <v>6.8594431260144237E-2</v>
      </c>
      <c r="AC59" s="5">
        <v>5.8517246804647115E-3</v>
      </c>
      <c r="AD59" s="5">
        <v>1.6282612827902491E-2</v>
      </c>
      <c r="AE59" s="5">
        <v>2.0294022874491367E-2</v>
      </c>
      <c r="AF59" s="5">
        <v>5.2683152143432797E-2</v>
      </c>
      <c r="AG59" s="5">
        <v>8.2689341321886198E-3</v>
      </c>
      <c r="AH59" s="5">
        <v>5.6471266048201E-3</v>
      </c>
      <c r="AI59" s="5">
        <v>3.8774769643545618E-3</v>
      </c>
      <c r="AJ59" s="5">
        <v>1.4373142031115024E-2</v>
      </c>
      <c r="AK59" s="5">
        <v>4.2832038733470424E-3</v>
      </c>
      <c r="AL59" s="5">
        <v>3.1002499824556756E-2</v>
      </c>
      <c r="AM59" s="5">
        <v>7.4512542190791776E-3</v>
      </c>
      <c r="AN59" s="5">
        <v>1.3488895397160574E-2</v>
      </c>
      <c r="AO59" s="5">
        <v>3.471377702318102E-3</v>
      </c>
      <c r="AP59" s="5">
        <v>1.5032181267152375E-2</v>
      </c>
      <c r="AQ59" s="5">
        <v>4.1304932422986851E-4</v>
      </c>
      <c r="AR59" s="5">
        <v>1.6135920100106966E-2</v>
      </c>
      <c r="AS59" s="5"/>
      <c r="AT59" s="5"/>
      <c r="AU59" s="5"/>
      <c r="AV59" s="5"/>
      <c r="AW59" s="5"/>
      <c r="AX59" s="5"/>
      <c r="AY59" s="5"/>
      <c r="AZ59" s="5"/>
      <c r="BA59" s="5"/>
      <c r="BB59" s="5"/>
    </row>
    <row r="60" spans="1:54" x14ac:dyDescent="0.25">
      <c r="A60" s="5">
        <v>16450</v>
      </c>
      <c r="B60" s="5"/>
      <c r="C60" s="5">
        <v>-3.3887611252560346E-2</v>
      </c>
      <c r="D60" s="5">
        <v>-2.1699018453885371E-2</v>
      </c>
      <c r="E60" s="5">
        <v>-1.3846927599822829E-2</v>
      </c>
      <c r="F60" s="5">
        <v>-3.5374282453835469E-2</v>
      </c>
      <c r="G60" s="5">
        <v>-1.049776422847265E-2</v>
      </c>
      <c r="H60" s="5">
        <v>-2.7594324859440588E-2</v>
      </c>
      <c r="I60" s="5">
        <v>-4.2135828535587741E-2</v>
      </c>
      <c r="J60" s="5">
        <v>-2.7169359832369046E-2</v>
      </c>
      <c r="K60" s="5">
        <v>-4.560115668982144E-3</v>
      </c>
      <c r="L60" s="5">
        <v>-1.3396599085445344E-2</v>
      </c>
      <c r="M60" s="5">
        <v>-1.6642093957783273E-2</v>
      </c>
      <c r="N60" s="5">
        <v>-3.1340355310442575E-2</v>
      </c>
      <c r="O60" s="5">
        <v>-4.9152354459354288E-3</v>
      </c>
      <c r="P60" s="5">
        <v>-1.4712175658343814E-2</v>
      </c>
      <c r="Q60" s="5">
        <v>-7.7744808527500904E-3</v>
      </c>
      <c r="R60" s="5">
        <v>-4.9208768222217508E-2</v>
      </c>
      <c r="S60" s="5">
        <v>-2.3510024506325912E-3</v>
      </c>
      <c r="T60" s="5">
        <v>-7.582760777160409E-3</v>
      </c>
      <c r="U60" s="5">
        <v>-6.302074883192438E-3</v>
      </c>
      <c r="V60" s="5">
        <v>-8.7955568435491537E-3</v>
      </c>
      <c r="W60" s="5">
        <v>7.4997907161309081E-3</v>
      </c>
      <c r="X60" s="5">
        <v>-7.955516120206195E-3</v>
      </c>
      <c r="Y60" s="5">
        <v>-1.5060235865937036E-2</v>
      </c>
      <c r="Z60" s="5">
        <v>-1.2973147748576974E-2</v>
      </c>
      <c r="AA60" s="5">
        <v>1.6283733058489375E-2</v>
      </c>
      <c r="AB60" s="5">
        <v>6.9156236395279486E-2</v>
      </c>
      <c r="AC60" s="5">
        <v>5.902549674441317E-3</v>
      </c>
      <c r="AD60" s="5">
        <v>1.6432128246687931E-2</v>
      </c>
      <c r="AE60" s="5">
        <v>2.0490497410395582E-2</v>
      </c>
      <c r="AF60" s="5">
        <v>5.3219578450911575E-2</v>
      </c>
      <c r="AG60" s="5">
        <v>8.3572852356392606E-3</v>
      </c>
      <c r="AH60" s="5">
        <v>5.7103131680742471E-3</v>
      </c>
      <c r="AI60" s="5">
        <v>3.9228259419040986E-3</v>
      </c>
      <c r="AJ60" s="5">
        <v>1.4548547761641436E-2</v>
      </c>
      <c r="AK60" s="5">
        <v>4.3376599001216081E-3</v>
      </c>
      <c r="AL60" s="5">
        <v>3.1412536244634977E-2</v>
      </c>
      <c r="AM60" s="5">
        <v>7.5536337986078965E-3</v>
      </c>
      <c r="AN60" s="5">
        <v>1.3681191199963911E-2</v>
      </c>
      <c r="AO60" s="5">
        <v>3.5226630427843963E-3</v>
      </c>
      <c r="AP60" s="5">
        <v>1.5262078347169302E-2</v>
      </c>
      <c r="AQ60" s="5">
        <v>4.1958192320007848E-4</v>
      </c>
      <c r="AR60" s="5">
        <v>1.6399571833370631E-2</v>
      </c>
      <c r="AS60" s="5"/>
      <c r="AT60" s="5"/>
      <c r="AU60" s="5"/>
      <c r="AV60" s="5"/>
      <c r="AW60" s="5"/>
      <c r="AX60" s="5"/>
      <c r="AY60" s="5"/>
      <c r="AZ60" s="5"/>
      <c r="BA60" s="5"/>
      <c r="BB60" s="5"/>
    </row>
    <row r="61" spans="1:54" x14ac:dyDescent="0.25">
      <c r="A61" s="5">
        <v>16440</v>
      </c>
      <c r="B61" s="5"/>
      <c r="C61" s="5">
        <v>-3.2376383073172602E-2</v>
      </c>
      <c r="D61" s="5">
        <v>-2.1627935915952405E-2</v>
      </c>
      <c r="E61" s="5">
        <v>-1.3807871138900998E-2</v>
      </c>
      <c r="F61" s="5">
        <v>-3.5290665481535491E-2</v>
      </c>
      <c r="G61" s="5">
        <v>-1.0477761717723166E-2</v>
      </c>
      <c r="H61" s="5">
        <v>-2.7554438334772668E-2</v>
      </c>
      <c r="I61" s="5">
        <v>-4.2094369756691292E-2</v>
      </c>
      <c r="J61" s="5">
        <v>-2.7155209804807623E-2</v>
      </c>
      <c r="K61" s="5">
        <v>-4.5598599354836847E-3</v>
      </c>
      <c r="L61" s="5">
        <v>-1.3402095201648437E-2</v>
      </c>
      <c r="M61" s="5">
        <v>-1.6656709541040936E-2</v>
      </c>
      <c r="N61" s="5">
        <v>-3.1382596889316459E-2</v>
      </c>
      <c r="O61" s="5">
        <v>-4.9241766700967703E-3</v>
      </c>
      <c r="P61" s="5">
        <v>-1.4745895833937936E-2</v>
      </c>
      <c r="Q61" s="5">
        <v>-7.7959894737457932E-3</v>
      </c>
      <c r="R61" s="5">
        <v>-4.9368343492038044E-2</v>
      </c>
      <c r="S61" s="5">
        <v>-2.3597499836268375E-3</v>
      </c>
      <c r="T61" s="5">
        <v>-7.6146115140125203E-3</v>
      </c>
      <c r="U61" s="5">
        <v>-6.3315797753408665E-3</v>
      </c>
      <c r="V61" s="5">
        <v>-8.8409846515988509E-3</v>
      </c>
      <c r="W61" s="5">
        <v>7.5421621264271637E-3</v>
      </c>
      <c r="X61" s="5">
        <v>-8.0043331322647744E-3</v>
      </c>
      <c r="Y61" s="5">
        <v>-1.5160003519527201E-2</v>
      </c>
      <c r="Z61" s="5">
        <v>-1.3065447455241094E-2</v>
      </c>
      <c r="AA61" s="5">
        <v>1.6407596175034234E-2</v>
      </c>
      <c r="AB61" s="5">
        <v>6.9716418021667739E-2</v>
      </c>
      <c r="AC61" s="5">
        <v>5.9532863292409265E-3</v>
      </c>
      <c r="AD61" s="5">
        <v>1.6581545982883791E-2</v>
      </c>
      <c r="AE61" s="5">
        <v>2.0687045586187343E-2</v>
      </c>
      <c r="AF61" s="5">
        <v>5.3756731418291667E-2</v>
      </c>
      <c r="AG61" s="5">
        <v>8.4458389258888177E-3</v>
      </c>
      <c r="AH61" s="5">
        <v>5.7737016427756322E-3</v>
      </c>
      <c r="AI61" s="5">
        <v>3.9683593474705908E-3</v>
      </c>
      <c r="AJ61" s="5">
        <v>1.4724814923447247E-2</v>
      </c>
      <c r="AK61" s="5">
        <v>4.39242804090149E-3</v>
      </c>
      <c r="AL61" s="5">
        <v>3.182525059206457E-2</v>
      </c>
      <c r="AM61" s="5">
        <v>7.6567619698762216E-3</v>
      </c>
      <c r="AN61" s="5">
        <v>1.3875040085765167E-2</v>
      </c>
      <c r="AO61" s="5">
        <v>3.5744010589810098E-3</v>
      </c>
      <c r="AP61" s="5">
        <v>1.5494174109822526E-2</v>
      </c>
      <c r="AQ61" s="5">
        <v>4.2618173878928727E-4</v>
      </c>
      <c r="AR61" s="5">
        <v>1.6666124997443195E-2</v>
      </c>
      <c r="AS61" s="5"/>
      <c r="AT61" s="5"/>
      <c r="AU61" s="5"/>
      <c r="AV61" s="5"/>
      <c r="AW61" s="5"/>
      <c r="AX61" s="5"/>
      <c r="AY61" s="5"/>
      <c r="AZ61" s="5"/>
      <c r="BA61" s="5"/>
      <c r="BB61" s="5"/>
    </row>
    <row r="62" spans="1:54" x14ac:dyDescent="0.25">
      <c r="A62" s="5">
        <v>16430</v>
      </c>
      <c r="B62" s="5"/>
      <c r="C62" s="5">
        <v>-3.0844040107913084E-2</v>
      </c>
      <c r="D62" s="5">
        <v>-2.1555009196604219E-2</v>
      </c>
      <c r="E62" s="5">
        <v>-1.3767602022342623E-2</v>
      </c>
      <c r="F62" s="5">
        <v>-3.5203873516366904E-2</v>
      </c>
      <c r="G62" s="5">
        <v>-1.0456798447717418E-2</v>
      </c>
      <c r="H62" s="5">
        <v>-2.7511989130365528E-2</v>
      </c>
      <c r="I62" s="5">
        <v>-4.2048958710199827E-2</v>
      </c>
      <c r="J62" s="5">
        <v>-2.713849767004085E-2</v>
      </c>
      <c r="K62" s="5">
        <v>-4.5591738428048152E-3</v>
      </c>
      <c r="L62" s="5">
        <v>-1.3406331855422598E-2</v>
      </c>
      <c r="M62" s="5">
        <v>-1.6669773852718665E-2</v>
      </c>
      <c r="N62" s="5">
        <v>-3.1421956082750238E-2</v>
      </c>
      <c r="O62" s="5">
        <v>-4.9326741517099152E-3</v>
      </c>
      <c r="P62" s="5">
        <v>-1.4778319355230385E-2</v>
      </c>
      <c r="Q62" s="5">
        <v>-7.8168331203459767E-3</v>
      </c>
      <c r="R62" s="5">
        <v>-4.952386057685583E-2</v>
      </c>
      <c r="S62" s="5">
        <v>-2.3683119350583846E-3</v>
      </c>
      <c r="T62" s="5">
        <v>-7.6458940486973399E-3</v>
      </c>
      <c r="U62" s="5">
        <v>-6.360640671453496E-3</v>
      </c>
      <c r="V62" s="5">
        <v>-8.8858364478077365E-3</v>
      </c>
      <c r="W62" s="5">
        <v>7.5840832637345855E-3</v>
      </c>
      <c r="X62" s="5">
        <v>-8.0527197945991676E-3</v>
      </c>
      <c r="Y62" s="5">
        <v>-1.5259053507862386E-2</v>
      </c>
      <c r="Z62" s="5">
        <v>-1.3157219048602129E-2</v>
      </c>
      <c r="AA62" s="5">
        <v>1.653091778100756E-2</v>
      </c>
      <c r="AB62" s="5">
        <v>7.0274850891027613E-2</v>
      </c>
      <c r="AC62" s="5">
        <v>6.0039238229514054E-3</v>
      </c>
      <c r="AD62" s="5">
        <v>1.6730835761181631E-2</v>
      </c>
      <c r="AE62" s="5">
        <v>2.0883629755169185E-2</v>
      </c>
      <c r="AF62" s="5">
        <v>5.4294514343459166E-2</v>
      </c>
      <c r="AG62" s="5">
        <v>8.5345803199294891E-3</v>
      </c>
      <c r="AH62" s="5">
        <v>5.8372821628221803E-3</v>
      </c>
      <c r="AI62" s="5">
        <v>4.0140706813658212E-3</v>
      </c>
      <c r="AJ62" s="5">
        <v>1.4901920715251362E-2</v>
      </c>
      <c r="AK62" s="5">
        <v>4.4475019718162988E-3</v>
      </c>
      <c r="AL62" s="5">
        <v>3.2240601156105997E-2</v>
      </c>
      <c r="AM62" s="5">
        <v>7.7606298493111316E-3</v>
      </c>
      <c r="AN62" s="5">
        <v>1.4070428351990943E-2</v>
      </c>
      <c r="AO62" s="5">
        <v>3.6265889212035276E-3</v>
      </c>
      <c r="AP62" s="5">
        <v>1.5728459700474939E-2</v>
      </c>
      <c r="AQ62" s="5">
        <v>4.3284863205652008E-4</v>
      </c>
      <c r="AR62" s="5">
        <v>1.693557868887079E-2</v>
      </c>
      <c r="AS62" s="5"/>
      <c r="AT62" s="5"/>
      <c r="AU62" s="5"/>
      <c r="AV62" s="5"/>
      <c r="AW62" s="5"/>
      <c r="AX62" s="5"/>
      <c r="AY62" s="5"/>
      <c r="AZ62" s="5"/>
      <c r="BA62" s="5"/>
      <c r="BB62" s="5"/>
    </row>
    <row r="63" spans="1:54" x14ac:dyDescent="0.25">
      <c r="A63" s="5">
        <v>16420</v>
      </c>
      <c r="B63" s="5"/>
      <c r="C63" s="5">
        <v>-2.929076037646617E-2</v>
      </c>
      <c r="D63" s="5">
        <v>-2.1480254788952526E-2</v>
      </c>
      <c r="E63" s="5">
        <v>-1.3726129118375532E-2</v>
      </c>
      <c r="F63" s="5">
        <v>-3.5113924860718328E-2</v>
      </c>
      <c r="G63" s="5">
        <v>-1.0434878527951245E-2</v>
      </c>
      <c r="H63" s="5">
        <v>-2.7466984509481908E-2</v>
      </c>
      <c r="I63" s="5">
        <v>-4.1999601009204447E-2</v>
      </c>
      <c r="J63" s="5">
        <v>-2.71192234834133E-2</v>
      </c>
      <c r="K63" s="5">
        <v>-4.5580567993816386E-3</v>
      </c>
      <c r="L63" s="5">
        <v>-1.340930554394262E-2</v>
      </c>
      <c r="M63" s="5">
        <v>-1.6681280359387204E-2</v>
      </c>
      <c r="N63" s="5">
        <v>-3.1458416517365542E-2</v>
      </c>
      <c r="O63" s="5">
        <v>-4.9407246939602778E-3</v>
      </c>
      <c r="P63" s="5">
        <v>-1.4809434808751626E-2</v>
      </c>
      <c r="Q63" s="5">
        <v>-7.8370048114224204E-3</v>
      </c>
      <c r="R63" s="5">
        <v>-4.9675269469857349E-2</v>
      </c>
      <c r="S63" s="5">
        <v>-2.3766856485831836E-3</v>
      </c>
      <c r="T63" s="5">
        <v>-7.6765989920728282E-3</v>
      </c>
      <c r="U63" s="5">
        <v>-6.3892491234326648E-3</v>
      </c>
      <c r="V63" s="5">
        <v>-8.930099601325181E-3</v>
      </c>
      <c r="W63" s="5">
        <v>7.625542698120452E-3</v>
      </c>
      <c r="X63" s="5">
        <v>-8.1006633488852932E-3</v>
      </c>
      <c r="Y63" s="5">
        <v>-1.5357360615832321E-2</v>
      </c>
      <c r="Z63" s="5">
        <v>-1.3248440020806471E-2</v>
      </c>
      <c r="AA63" s="5">
        <v>1.6653668811474922E-2</v>
      </c>
      <c r="AB63" s="5">
        <v>7.083140891128141E-2</v>
      </c>
      <c r="AC63" s="5">
        <v>6.05445124021193E-3</v>
      </c>
      <c r="AD63" s="5">
        <v>1.6879966985944021E-2</v>
      </c>
      <c r="AE63" s="5">
        <v>2.1080211796087552E-2</v>
      </c>
      <c r="AF63" s="5">
        <v>5.4832829098062655E-2</v>
      </c>
      <c r="AG63" s="5">
        <v>8.623494280860072E-3</v>
      </c>
      <c r="AH63" s="5">
        <v>5.9010446687156916E-3</v>
      </c>
      <c r="AI63" s="5">
        <v>4.0599532978683782E-3</v>
      </c>
      <c r="AJ63" s="5">
        <v>1.5079841747764566E-2</v>
      </c>
      <c r="AK63" s="5">
        <v>4.502875180749869E-3</v>
      </c>
      <c r="AL63" s="5">
        <v>3.2658544777086684E-2</v>
      </c>
      <c r="AM63" s="5">
        <v>7.8652281865758365E-3</v>
      </c>
      <c r="AN63" s="5">
        <v>1.4267341603318762E-2</v>
      </c>
      <c r="AO63" s="5">
        <v>3.6792236154555694E-3</v>
      </c>
      <c r="AP63" s="5">
        <v>1.5964925447309247E-2</v>
      </c>
      <c r="AQ63" s="5">
        <v>4.3958244129458106E-4</v>
      </c>
      <c r="AR63" s="5">
        <v>1.7207931111989452E-2</v>
      </c>
      <c r="AS63" s="5"/>
      <c r="AT63" s="5"/>
      <c r="AU63" s="5"/>
      <c r="AV63" s="5"/>
      <c r="AW63" s="5"/>
      <c r="AX63" s="5"/>
      <c r="AY63" s="5"/>
      <c r="AZ63" s="5"/>
      <c r="BA63" s="5"/>
      <c r="BB63" s="5"/>
    </row>
    <row r="64" spans="1:54" x14ac:dyDescent="0.25">
      <c r="A64" s="5">
        <v>16410</v>
      </c>
      <c r="B64" s="5"/>
      <c r="C64" s="5">
        <v>-2.771673037915473E-2</v>
      </c>
      <c r="D64" s="5">
        <v>-2.1403689688362187E-2</v>
      </c>
      <c r="E64" s="5">
        <v>-1.3683461632039661E-2</v>
      </c>
      <c r="F64" s="5">
        <v>-3.5020838711269722E-2</v>
      </c>
      <c r="G64" s="5">
        <v>-1.0412006340968973E-2</v>
      </c>
      <c r="H64" s="5">
        <v>-2.7419432466801296E-2</v>
      </c>
      <c r="I64" s="5">
        <v>-4.1946303394504482E-2</v>
      </c>
      <c r="J64" s="5">
        <v>-2.7097388027838981E-2</v>
      </c>
      <c r="K64" s="5">
        <v>-4.5565083347187622E-3</v>
      </c>
      <c r="L64" s="5">
        <v>-1.3411013113674162E-2</v>
      </c>
      <c r="M64" s="5">
        <v>-1.6691222949485034E-2</v>
      </c>
      <c r="N64" s="5">
        <v>-3.1491962583831343E-2</v>
      </c>
      <c r="O64" s="5">
        <v>-4.9483252138880834E-3</v>
      </c>
      <c r="P64" s="5">
        <v>-1.4839231100379931E-2</v>
      </c>
      <c r="Q64" s="5">
        <v>-7.8564977214258241E-3</v>
      </c>
      <c r="R64" s="5">
        <v>-4.9822521054155772E-2</v>
      </c>
      <c r="S64" s="5">
        <v>-2.3848685053160078E-3</v>
      </c>
      <c r="T64" s="5">
        <v>-7.7067170578587196E-3</v>
      </c>
      <c r="U64" s="5">
        <v>-6.417396752446734E-3</v>
      </c>
      <c r="V64" s="5">
        <v>-8.97376155361722E-3</v>
      </c>
      <c r="W64" s="5">
        <v>7.6665290391854189E-3</v>
      </c>
      <c r="X64" s="5">
        <v>-8.1481510539324307E-3</v>
      </c>
      <c r="Y64" s="5">
        <v>-1.5454899611542856E-2</v>
      </c>
      <c r="Z64" s="5">
        <v>-1.3339087805429131E-2</v>
      </c>
      <c r="AA64" s="5">
        <v>1.6775820070785732E-2</v>
      </c>
      <c r="AB64" s="5">
        <v>7.1385965186037029E-2</v>
      </c>
      <c r="AC64" s="5">
        <v>6.104857575352984E-3</v>
      </c>
      <c r="AD64" s="5">
        <v>1.7028908749154848E-2</v>
      </c>
      <c r="AE64" s="5">
        <v>2.1276753121870245E-2</v>
      </c>
      <c r="AF64" s="5">
        <v>5.5371576146652224E-2</v>
      </c>
      <c r="AG64" s="5">
        <v>8.7125654202560993E-3</v>
      </c>
      <c r="AH64" s="5">
        <v>5.9649789086953977E-3</v>
      </c>
      <c r="AI64" s="5">
        <v>4.1060004056342287E-3</v>
      </c>
      <c r="AJ64" s="5">
        <v>1.5258554043722342E-2</v>
      </c>
      <c r="AK64" s="5">
        <v>4.5585409668713866E-3</v>
      </c>
      <c r="AL64" s="5">
        <v>3.3079036839306047E-2</v>
      </c>
      <c r="AM64" s="5">
        <v>7.9705473619235464E-3</v>
      </c>
      <c r="AN64" s="5">
        <v>1.4465764745100761E-2</v>
      </c>
      <c r="AO64" s="5">
        <v>3.7323019412791557E-3</v>
      </c>
      <c r="AP64" s="5">
        <v>1.620356084980679E-2</v>
      </c>
      <c r="AQ64" s="5">
        <v>4.4638298165395761E-4</v>
      </c>
      <c r="AR64" s="5">
        <v>1.7483179561889602E-2</v>
      </c>
      <c r="AS64" s="5"/>
      <c r="AT64" s="5"/>
      <c r="AU64" s="5"/>
      <c r="AV64" s="5"/>
      <c r="AW64" s="5"/>
      <c r="AX64" s="5"/>
      <c r="AY64" s="5"/>
      <c r="AZ64" s="5"/>
      <c r="BA64" s="5"/>
      <c r="BB64" s="5"/>
    </row>
    <row r="65" spans="1:54" x14ac:dyDescent="0.25">
      <c r="A65" s="5">
        <v>16400</v>
      </c>
      <c r="B65" s="5"/>
      <c r="C65" s="5">
        <v>-2.6122145107396067E-2</v>
      </c>
      <c r="D65" s="5">
        <v>-2.1325331386154923E-2</v>
      </c>
      <c r="E65" s="5">
        <v>-1.363960910193652E-2</v>
      </c>
      <c r="F65" s="5">
        <v>-3.4924635152733655E-2</v>
      </c>
      <c r="G65" s="5">
        <v>-1.0388186541132903E-2</v>
      </c>
      <c r="H65" s="5">
        <v>-2.736934172687085E-2</v>
      </c>
      <c r="I65" s="5">
        <v>-4.1889073734850894E-2</v>
      </c>
      <c r="J65" s="5">
        <v>-2.707299281564789E-2</v>
      </c>
      <c r="K65" s="5">
        <v>-4.5545280999814818E-3</v>
      </c>
      <c r="L65" s="5">
        <v>-1.3411451762931081E-2</v>
      </c>
      <c r="M65" s="5">
        <v>-1.6699595937486746E-2</v>
      </c>
      <c r="N65" s="5">
        <v>-3.152257944651693E-2</v>
      </c>
      <c r="O65" s="5">
        <v>-4.9554727441721213E-3</v>
      </c>
      <c r="P65" s="5">
        <v>-1.486769746144064E-2</v>
      </c>
      <c r="Q65" s="5">
        <v>-7.8753051839810032E-3</v>
      </c>
      <c r="R65" s="5">
        <v>-4.9965567127685906E-2</v>
      </c>
      <c r="S65" s="5">
        <v>-2.3928579251103459E-3</v>
      </c>
      <c r="T65" s="5">
        <v>-7.736239067014818E-3</v>
      </c>
      <c r="U65" s="5">
        <v>-6.4450752527385625E-3</v>
      </c>
      <c r="V65" s="5">
        <v>-9.0168098239611395E-3</v>
      </c>
      <c r="W65" s="5">
        <v>7.7070309408482484E-3</v>
      </c>
      <c r="X65" s="5">
        <v>-8.1951701908045942E-3</v>
      </c>
      <c r="Y65" s="5">
        <v>-1.5551645255978505E-2</v>
      </c>
      <c r="Z65" s="5">
        <v>-1.3429139785661326E-2</v>
      </c>
      <c r="AA65" s="5">
        <v>1.68973422425375E-2</v>
      </c>
      <c r="AB65" s="5">
        <v>7.1938392054961664E-2</v>
      </c>
      <c r="AC65" s="5">
        <v>6.1551317356221E-3</v>
      </c>
      <c r="AD65" s="5">
        <v>1.7177629838632281E-2</v>
      </c>
      <c r="AE65" s="5">
        <v>2.1473214688716092E-2</v>
      </c>
      <c r="AF65" s="5">
        <v>5.5910654566793269E-2</v>
      </c>
      <c r="AG65" s="5">
        <v>8.8017781007004772E-3</v>
      </c>
      <c r="AH65" s="5">
        <v>6.029074439984768E-3</v>
      </c>
      <c r="AI65" s="5">
        <v>4.1522050681860202E-3</v>
      </c>
      <c r="AJ65" s="5">
        <v>1.5438033038211504E-2</v>
      </c>
      <c r="AK65" s="5">
        <v>4.6144924402526637E-3</v>
      </c>
      <c r="AL65" s="5">
        <v>3.3502031264542716E-2</v>
      </c>
      <c r="AM65" s="5">
        <v>8.0765773836879978E-3</v>
      </c>
      <c r="AN65" s="5">
        <v>1.466568197701501E-2</v>
      </c>
      <c r="AO65" s="5">
        <v>3.785820509637057E-3</v>
      </c>
      <c r="AP65" s="5">
        <v>1.6444354567415644E-2</v>
      </c>
      <c r="AQ65" s="5">
        <v>4.5325004477077155E-4</v>
      </c>
      <c r="AR65" s="5">
        <v>1.7761320407484883E-2</v>
      </c>
      <c r="AS65" s="5"/>
      <c r="AT65" s="5"/>
      <c r="AU65" s="5"/>
      <c r="AV65" s="5"/>
      <c r="AW65" s="5"/>
      <c r="AX65" s="5"/>
      <c r="AY65" s="5"/>
      <c r="AZ65" s="5"/>
      <c r="BA65" s="5"/>
      <c r="BB65" s="5"/>
    </row>
    <row r="66" spans="1:54" x14ac:dyDescent="0.25">
      <c r="A66" s="5">
        <v>16390</v>
      </c>
      <c r="B66" s="5"/>
      <c r="C66" s="5">
        <v>-2.4507208050169864E-2</v>
      </c>
      <c r="D66" s="5">
        <v>-2.1245197863072902E-2</v>
      </c>
      <c r="E66" s="5">
        <v>-1.3594581396816487E-2</v>
      </c>
      <c r="F66" s="5">
        <v>-3.4825335151164774E-2</v>
      </c>
      <c r="G66" s="5">
        <v>-1.0363424053261161E-2</v>
      </c>
      <c r="H66" s="5">
        <v>-2.7316721742206007E-2</v>
      </c>
      <c r="I66" s="5">
        <v>-4.1827921026655036E-2</v>
      </c>
      <c r="J66" s="5">
        <v>-2.7046040090092798E-2</v>
      </c>
      <c r="K66" s="5">
        <v>-4.5521158685325695E-3</v>
      </c>
      <c r="L66" s="5">
        <v>-1.3410619044277008E-2</v>
      </c>
      <c r="M66" s="5">
        <v>-1.6706394067889464E-2</v>
      </c>
      <c r="N66" s="5">
        <v>-3.1550253052829394E-2</v>
      </c>
      <c r="O66" s="5">
        <v>-4.9621644348690356E-3</v>
      </c>
      <c r="P66" s="5">
        <v>-1.4894823454689704E-2</v>
      </c>
      <c r="Q66" s="5">
        <v>-7.8934206954311224E-3</v>
      </c>
      <c r="R66" s="5">
        <v>-5.0104360427847314E-2</v>
      </c>
      <c r="S66" s="5">
        <v>-2.400651367829955E-3</v>
      </c>
      <c r="T66" s="5">
        <v>-7.7651559521048309E-3</v>
      </c>
      <c r="U66" s="5">
        <v>-6.4722763954331314E-3</v>
      </c>
      <c r="V66" s="5">
        <v>-9.0592320149544721E-3</v>
      </c>
      <c r="W66" s="5">
        <v>7.7470371061569634E-3</v>
      </c>
      <c r="X66" s="5">
        <v>-8.2417080679850936E-3</v>
      </c>
      <c r="Y66" s="5">
        <v>-1.5647572312774988E-2</v>
      </c>
      <c r="Z66" s="5">
        <v>-1.3518573302616455E-2</v>
      </c>
      <c r="AA66" s="5">
        <v>1.7018205899719367E-2</v>
      </c>
      <c r="AB66" s="5">
        <v>7.2488561135035309E-2</v>
      </c>
      <c r="AC66" s="5">
        <v>6.2052625444942132E-3</v>
      </c>
      <c r="AD66" s="5">
        <v>1.7326098746501681E-2</v>
      </c>
      <c r="AE66" s="5">
        <v>2.1669557005537819E-2</v>
      </c>
      <c r="AF66" s="5">
        <v>5.6449962070158156E-2</v>
      </c>
      <c r="AG66" s="5">
        <v>8.8911164384753265E-3</v>
      </c>
      <c r="AH66" s="5">
        <v>6.0933206301524738E-3</v>
      </c>
      <c r="AI66" s="5">
        <v>4.1985602044826362E-3</v>
      </c>
      <c r="AJ66" s="5">
        <v>1.5618253579294111E-2</v>
      </c>
      <c r="AK66" s="5">
        <v>4.6707225215731046E-3</v>
      </c>
      <c r="AL66" s="5">
        <v>3.3927480506179039E-2</v>
      </c>
      <c r="AM66" s="5">
        <v>8.1833078859145959E-3</v>
      </c>
      <c r="AN66" s="5">
        <v>1.486707678695286E-2</v>
      </c>
      <c r="AO66" s="5">
        <v>3.8397757408492883E-3</v>
      </c>
      <c r="AP66" s="5">
        <v>1.6687294408419217E-2</v>
      </c>
      <c r="AQ66" s="5">
        <v>4.6018339839908816E-4</v>
      </c>
      <c r="AR66" s="5">
        <v>1.8042349074698625E-2</v>
      </c>
      <c r="AS66" s="5"/>
      <c r="AT66" s="5"/>
      <c r="AU66" s="5"/>
      <c r="AV66" s="5"/>
      <c r="AW66" s="5"/>
      <c r="AX66" s="5"/>
      <c r="AY66" s="5"/>
      <c r="AZ66" s="5"/>
      <c r="BA66" s="5"/>
      <c r="BB66" s="5"/>
    </row>
    <row r="67" spans="1:54" x14ac:dyDescent="0.25">
      <c r="A67" s="5">
        <v>16380</v>
      </c>
      <c r="B67" s="5"/>
      <c r="C67" s="5">
        <v>-2.2872131196450422E-2</v>
      </c>
      <c r="D67" s="5">
        <v>-2.1163307582505578E-2</v>
      </c>
      <c r="E67" s="5">
        <v>-1.3548388712005473E-2</v>
      </c>
      <c r="F67" s="5">
        <v>-3.4722960546840057E-2</v>
      </c>
      <c r="G67" s="5">
        <v>-1.0337724071134317E-2</v>
      </c>
      <c r="H67" s="5">
        <v>-2.7261582691040315E-2</v>
      </c>
      <c r="I67" s="5">
        <v>-4.1762855393160478E-2</v>
      </c>
      <c r="J67" s="5">
        <v>-2.7016532826513628E-2</v>
      </c>
      <c r="K67" s="5">
        <v>-4.5492715364130144E-3</v>
      </c>
      <c r="L67" s="5">
        <v>-1.3408512866768914E-2</v>
      </c>
      <c r="M67" s="5">
        <v>-1.6711612519014034E-2</v>
      </c>
      <c r="N67" s="5">
        <v>-3.1574970142228063E-2</v>
      </c>
      <c r="O67" s="5">
        <v>-4.968397555106834E-3</v>
      </c>
      <c r="P67" s="5">
        <v>-1.4920598980176947E-2</v>
      </c>
      <c r="Q67" s="5">
        <v>-7.9108379183284207E-3</v>
      </c>
      <c r="R67" s="5">
        <v>-5.0238854655879198E-2</v>
      </c>
      <c r="S67" s="5">
        <v>-2.4082463346112369E-3</v>
      </c>
      <c r="T67" s="5">
        <v>-7.7934587616432429E-3</v>
      </c>
      <c r="U67" s="5">
        <v>-6.4989920323419489E-3</v>
      </c>
      <c r="V67" s="5">
        <v>-9.1010158180358201E-3</v>
      </c>
      <c r="W67" s="5">
        <v>7.7865362921240421E-3</v>
      </c>
      <c r="X67" s="5">
        <v>-8.2877520265816039E-3</v>
      </c>
      <c r="Y67" s="5">
        <v>-1.574265555809724E-2</v>
      </c>
      <c r="Z67" s="5">
        <v>-1.3607365663752044E-2</v>
      </c>
      <c r="AA67" s="5">
        <v>1.7138381515030519E-2</v>
      </c>
      <c r="AB67" s="5">
        <v>7.3036343362671577E-2</v>
      </c>
      <c r="AC67" s="5">
        <v>6.2552387450659965E-3</v>
      </c>
      <c r="AD67" s="5">
        <v>1.7474283677928866E-2</v>
      </c>
      <c r="AE67" s="5">
        <v>2.1865740143756932E-2</v>
      </c>
      <c r="AF67" s="5">
        <v>5.6989395024598079E-2</v>
      </c>
      <c r="AG67" s="5">
        <v>8.9805643064164321E-3</v>
      </c>
      <c r="AH67" s="5">
        <v>6.1577066585884093E-3</v>
      </c>
      <c r="AI67" s="5">
        <v>4.2450585895695654E-3</v>
      </c>
      <c r="AJ67" s="5">
        <v>1.5799189928935302E-2</v>
      </c>
      <c r="AK67" s="5">
        <v>4.7272239419144458E-3</v>
      </c>
      <c r="AL67" s="5">
        <v>3.4355335543957699E-2</v>
      </c>
      <c r="AM67" s="5">
        <v>8.2907281261370598E-3</v>
      </c>
      <c r="AN67" s="5">
        <v>1.5069931945150647E-2</v>
      </c>
      <c r="AO67" s="5">
        <v>3.8941638625864085E-3</v>
      </c>
      <c r="AP67" s="5">
        <v>1.693236731901613E-2</v>
      </c>
      <c r="AQ67" s="5">
        <v>4.6718278604790083E-4</v>
      </c>
      <c r="AR67" s="5">
        <v>1.8326260029781535E-2</v>
      </c>
      <c r="AS67" s="5"/>
      <c r="AT67" s="5"/>
      <c r="AU67" s="5"/>
      <c r="AV67" s="5"/>
      <c r="AW67" s="5"/>
      <c r="AX67" s="5"/>
      <c r="AY67" s="5"/>
      <c r="AZ67" s="5"/>
      <c r="BA67" s="5"/>
      <c r="BB67" s="5"/>
    </row>
    <row r="68" spans="1:54" x14ac:dyDescent="0.25">
      <c r="A68" s="5">
        <v>16370</v>
      </c>
      <c r="B68" s="5"/>
      <c r="C68" s="5">
        <v>-2.1217135033554949E-2</v>
      </c>
      <c r="D68" s="5">
        <v>-2.1079679483483164E-2</v>
      </c>
      <c r="E68" s="5">
        <v>-1.3501041565672675E-2</v>
      </c>
      <c r="F68" s="5">
        <v>-3.461753404671291E-2</v>
      </c>
      <c r="G68" s="5">
        <v>-1.0311092055871199E-2</v>
      </c>
      <c r="H68" s="5">
        <v>-2.7203935474724782E-2</v>
      </c>
      <c r="I68" s="5">
        <v>-4.1693888083076371E-2</v>
      </c>
      <c r="J68" s="5">
        <v>-2.6984474733157293E-2</v>
      </c>
      <c r="K68" s="5">
        <v>-4.5459951227662032E-3</v>
      </c>
      <c r="L68" s="5">
        <v>-1.3405131498040462E-2</v>
      </c>
      <c r="M68" s="5">
        <v>-1.6715246906617607E-2</v>
      </c>
      <c r="N68" s="5">
        <v>-3.1596718254908715E-2</v>
      </c>
      <c r="O68" s="5">
        <v>-4.9741694947313215E-3</v>
      </c>
      <c r="P68" s="5">
        <v>-1.4945014280984936E-2</v>
      </c>
      <c r="Q68" s="5">
        <v>-7.9275506848690315E-3</v>
      </c>
      <c r="R68" s="5">
        <v>-5.036900450095079E-2</v>
      </c>
      <c r="S68" s="5">
        <v>-2.4156403691156024E-3</v>
      </c>
      <c r="T68" s="5">
        <v>-7.8211386644224182E-3</v>
      </c>
      <c r="U68" s="5">
        <v>-6.5252140997620525E-3</v>
      </c>
      <c r="V68" s="5">
        <v>-9.1421490190139332E-3</v>
      </c>
      <c r="W68" s="5">
        <v>7.8255173145828326E-3</v>
      </c>
      <c r="X68" s="5">
        <v>-8.3332894455690198E-3</v>
      </c>
      <c r="Y68" s="5">
        <v>-1.583686979061829E-2</v>
      </c>
      <c r="Z68" s="5">
        <v>-1.369549415140311E-2</v>
      </c>
      <c r="AA68" s="5">
        <v>1.7257839471369905E-2</v>
      </c>
      <c r="AB68" s="5">
        <v>7.3581609036692169E-2</v>
      </c>
      <c r="AC68" s="5">
        <v>6.305049003533493E-3</v>
      </c>
      <c r="AD68" s="5">
        <v>1.7622152560110568E-2</v>
      </c>
      <c r="AE68" s="5">
        <v>2.2061723747451113E-2</v>
      </c>
      <c r="AF68" s="5">
        <v>5.7528848477197192E-2</v>
      </c>
      <c r="AG68" s="5">
        <v>9.0701053369306363E-3</v>
      </c>
      <c r="AH68" s="5">
        <v>6.2222215180962239E-3</v>
      </c>
      <c r="AI68" s="5">
        <v>4.291692855311521E-3</v>
      </c>
      <c r="AJ68" s="5">
        <v>1.5980815764238234E-2</v>
      </c>
      <c r="AK68" s="5">
        <v>4.7839892426467601E-3</v>
      </c>
      <c r="AL68" s="5">
        <v>3.4785545879385329E-2</v>
      </c>
      <c r="AM68" s="5">
        <v>8.3988269833027256E-3</v>
      </c>
      <c r="AN68" s="5">
        <v>1.5274229498573971E-2</v>
      </c>
      <c r="AO68" s="5">
        <v>3.9489809079217954E-3</v>
      </c>
      <c r="AP68" s="5">
        <v>1.7179559372622357E-2</v>
      </c>
      <c r="AQ68" s="5">
        <v>4.7424792662310606E-4</v>
      </c>
      <c r="AR68" s="5">
        <v>1.8613046762771934E-2</v>
      </c>
      <c r="AS68" s="5"/>
      <c r="AT68" s="5"/>
      <c r="AU68" s="5"/>
      <c r="AV68" s="5"/>
      <c r="AW68" s="5"/>
      <c r="AX68" s="5"/>
      <c r="AY68" s="5"/>
      <c r="AZ68" s="5"/>
      <c r="BA68" s="5"/>
      <c r="BB68" s="5"/>
    </row>
    <row r="69" spans="1:54" x14ac:dyDescent="0.25">
      <c r="A69" s="5">
        <v>16360</v>
      </c>
      <c r="B69" s="5"/>
      <c r="C69" s="5">
        <v>-1.9542448541363992E-2</v>
      </c>
      <c r="D69" s="5">
        <v>-2.0994332973440354E-2</v>
      </c>
      <c r="E69" s="5">
        <v>-1.3452550794941107E-2</v>
      </c>
      <c r="F69" s="5">
        <v>-3.4509079216444138E-2</v>
      </c>
      <c r="G69" s="5">
        <v>-1.0283533734174399E-2</v>
      </c>
      <c r="H69" s="5">
        <v>-2.7143791714776728E-2</v>
      </c>
      <c r="I69" s="5">
        <v>-4.1621031468670827E-2</v>
      </c>
      <c r="J69" s="5">
        <v>-2.694987025165102E-2</v>
      </c>
      <c r="K69" s="5">
        <v>-4.5422867702049948E-3</v>
      </c>
      <c r="L69" s="5">
        <v>-1.3400473566223143E-2</v>
      </c>
      <c r="M69" s="5">
        <v>-1.6717293287314361E-2</v>
      </c>
      <c r="N69" s="5">
        <v>-3.1615485740150412E-2</v>
      </c>
      <c r="O69" s="5">
        <v>-4.9794777659041729E-3</v>
      </c>
      <c r="P69" s="5">
        <v>-1.4968059948839124E-2</v>
      </c>
      <c r="Q69" s="5">
        <v>-7.9435530002694953E-3</v>
      </c>
      <c r="R69" s="5">
        <v>-5.0494765663950468E-2</v>
      </c>
      <c r="S69" s="5">
        <v>-2.4228310587710504E-3</v>
      </c>
      <c r="T69" s="5">
        <v>-7.8481869538172579E-3</v>
      </c>
      <c r="U69" s="5">
        <v>-6.5509346222673249E-3</v>
      </c>
      <c r="V69" s="5">
        <v>-9.1826195036022722E-3</v>
      </c>
      <c r="W69" s="5">
        <v>7.8639690530627453E-3</v>
      </c>
      <c r="X69" s="5">
        <v>-8.3783077470677651E-3</v>
      </c>
      <c r="Y69" s="5">
        <v>-1.5930189841594472E-2</v>
      </c>
      <c r="Z69" s="5">
        <v>-1.3782936031424272E-2</v>
      </c>
      <c r="AA69" s="5">
        <v>1.737655007249337E-2</v>
      </c>
      <c r="AB69" s="5">
        <v>7.4124227862141595E-2</v>
      </c>
      <c r="AC69" s="5">
        <v>6.3546819127517345E-3</v>
      </c>
      <c r="AD69" s="5">
        <v>1.7769673051522061E-2</v>
      </c>
      <c r="AE69" s="5">
        <v>2.2257467043851856E-2</v>
      </c>
      <c r="AF69" s="5">
        <v>5.8068216178310192E-2</v>
      </c>
      <c r="AG69" s="5">
        <v>9.159722925177298E-3</v>
      </c>
      <c r="AH69" s="5">
        <v>6.2868540166027432E-3</v>
      </c>
      <c r="AI69" s="5">
        <v>4.3384554912077548E-3</v>
      </c>
      <c r="AJ69" s="5">
        <v>1.6163104178991292E-2</v>
      </c>
      <c r="AK69" s="5">
        <v>4.8410107754074819E-3</v>
      </c>
      <c r="AL69" s="5">
        <v>3.5218059531797699E-2</v>
      </c>
      <c r="AM69" s="5">
        <v>8.5075929558512692E-3</v>
      </c>
      <c r="AN69" s="5">
        <v>1.5479950765562966E-2</v>
      </c>
      <c r="AO69" s="5">
        <v>4.004222713445112E-3</v>
      </c>
      <c r="AP69" s="5">
        <v>1.7428855759406614E-2</v>
      </c>
      <c r="AQ69" s="5">
        <v>4.8137851407479534E-4</v>
      </c>
      <c r="AR69" s="5">
        <v>1.8902701771112609E-2</v>
      </c>
      <c r="AS69" s="5"/>
      <c r="AT69" s="5"/>
      <c r="AU69" s="5"/>
      <c r="AV69" s="5"/>
      <c r="AW69" s="5"/>
      <c r="AX69" s="5"/>
      <c r="AY69" s="5"/>
      <c r="AZ69" s="5"/>
      <c r="BA69" s="5"/>
      <c r="BB69" s="5"/>
    </row>
    <row r="70" spans="1:54" x14ac:dyDescent="0.25">
      <c r="A70" s="5">
        <v>16350</v>
      </c>
      <c r="B70" s="5"/>
      <c r="C70" s="5">
        <v>-1.7848309182367281E-2</v>
      </c>
      <c r="D70" s="5">
        <v>-2.0907287920753848E-2</v>
      </c>
      <c r="E70" s="5">
        <v>-1.3402927551842872E-2</v>
      </c>
      <c r="F70" s="5">
        <v>-3.439762047201321E-2</v>
      </c>
      <c r="G70" s="5">
        <v>-1.0255055096446048E-2</v>
      </c>
      <c r="H70" s="5">
        <v>-2.7081163749578689E-2</v>
      </c>
      <c r="I70" s="5">
        <v>-4.1544299043323379E-2</v>
      </c>
      <c r="J70" s="5">
        <v>-2.6912724557127222E-2</v>
      </c>
      <c r="K70" s="5">
        <v>-4.538146745121199E-3</v>
      </c>
      <c r="L70" s="5">
        <v>-1.3394538061703185E-2</v>
      </c>
      <c r="M70" s="5">
        <v>-1.6717748161801424E-2</v>
      </c>
      <c r="N70" s="5">
        <v>-3.1631261764317936E-2</v>
      </c>
      <c r="O70" s="5">
        <v>-4.9843200046514047E-3</v>
      </c>
      <c r="P70" s="5">
        <v>-1.4989726929585095E-2</v>
      </c>
      <c r="Q70" s="5">
        <v>-7.9588390460824665E-3</v>
      </c>
      <c r="R70" s="5">
        <v>-5.0616094880957897E-2</v>
      </c>
      <c r="S70" s="5">
        <v>-2.4298160360021141E-3</v>
      </c>
      <c r="T70" s="5">
        <v>-7.8745950520647187E-3</v>
      </c>
      <c r="U70" s="5">
        <v>-6.5761457164898538E-3</v>
      </c>
      <c r="V70" s="5">
        <v>-9.222415262955648E-3</v>
      </c>
      <c r="W70" s="5">
        <v>7.9018804556804517E-3</v>
      </c>
      <c r="X70" s="5">
        <v>-8.4227944016544397E-3</v>
      </c>
      <c r="Y70" s="5">
        <v>-1.6022590585031853E-2</v>
      </c>
      <c r="Z70" s="5">
        <v>-1.386966856193588E-2</v>
      </c>
      <c r="AA70" s="5">
        <v>1.7494483553833561E-2</v>
      </c>
      <c r="AB70" s="5">
        <v>7.4664068994926114E-2</v>
      </c>
      <c r="AC70" s="5">
        <v>6.4041259958758324E-3</v>
      </c>
      <c r="AD70" s="5">
        <v>1.7916812551418488E-2</v>
      </c>
      <c r="AE70" s="5">
        <v>2.2452928854192433E-2</v>
      </c>
      <c r="AF70" s="5">
        <v>5.8607390606583668E-2</v>
      </c>
      <c r="AG70" s="5">
        <v>9.2494002324144033E-3</v>
      </c>
      <c r="AH70" s="5">
        <v>6.3515927789856135E-3</v>
      </c>
      <c r="AI70" s="5">
        <v>4.3853388452914687E-3</v>
      </c>
      <c r="AJ70" s="5">
        <v>1.6346027685532592E-2</v>
      </c>
      <c r="AK70" s="5">
        <v>4.8982807021752117E-3</v>
      </c>
      <c r="AL70" s="5">
        <v>3.5652823035100888E-2</v>
      </c>
      <c r="AM70" s="5">
        <v>8.617014159950722E-3</v>
      </c>
      <c r="AN70" s="5">
        <v>1.5687076330746359E-2</v>
      </c>
      <c r="AO70" s="5">
        <v>4.0598849174396162E-3</v>
      </c>
      <c r="AP70" s="5">
        <v>1.7680240776070076E-2</v>
      </c>
      <c r="AQ70" s="5">
        <v>4.8857421705018769E-4</v>
      </c>
      <c r="AR70" s="5">
        <v>1.9195216543438288E-2</v>
      </c>
      <c r="AS70" s="5"/>
      <c r="AT70" s="5"/>
      <c r="AU70" s="5"/>
      <c r="AV70" s="5"/>
      <c r="AW70" s="5"/>
      <c r="AX70" s="5"/>
      <c r="AY70" s="5"/>
      <c r="AZ70" s="5"/>
      <c r="BA70" s="5"/>
      <c r="BB70" s="5"/>
    </row>
    <row r="71" spans="1:54" x14ac:dyDescent="0.25">
      <c r="A71" s="5">
        <v>16340</v>
      </c>
      <c r="B71" s="5"/>
      <c r="C71" s="5">
        <v>-1.6134962887497363E-2</v>
      </c>
      <c r="D71" s="5">
        <v>-2.0818564647057926E-2</v>
      </c>
      <c r="E71" s="5">
        <v>-1.335218329912119E-2</v>
      </c>
      <c r="F71" s="5">
        <v>-3.4283183070913791E-2</v>
      </c>
      <c r="G71" s="5">
        <v>-1.0225662394774685E-2</v>
      </c>
      <c r="H71" s="5">
        <v>-2.7016064630728209E-2</v>
      </c>
      <c r="I71" s="5">
        <v>-4.1463705418535682E-2</v>
      </c>
      <c r="J71" s="5">
        <v>-2.6873043557998418E-2</v>
      </c>
      <c r="K71" s="5">
        <v>-4.5335754379370145E-3</v>
      </c>
      <c r="L71" s="5">
        <v>-1.3387324338712338E-2</v>
      </c>
      <c r="M71" s="5">
        <v>-1.6716608477886884E-2</v>
      </c>
      <c r="N71" s="5">
        <v>-3.1644036318513223E-2</v>
      </c>
      <c r="O71" s="5">
        <v>-4.9886939723610118E-3</v>
      </c>
      <c r="P71" s="5">
        <v>-1.5010006528528842E-2</v>
      </c>
      <c r="Q71" s="5">
        <v>-7.9734031834493273E-3</v>
      </c>
      <c r="R71" s="5">
        <v>-5.0732949946382298E-2</v>
      </c>
      <c r="S71" s="5">
        <v>-2.4365929794473527E-3</v>
      </c>
      <c r="T71" s="5">
        <v>-7.900354514515387E-3</v>
      </c>
      <c r="U71" s="5">
        <v>-6.6008395948889452E-3</v>
      </c>
      <c r="V71" s="5">
        <v>-9.2615243992057138E-3</v>
      </c>
      <c r="W71" s="5">
        <v>7.9392405440445561E-3</v>
      </c>
      <c r="X71" s="5">
        <v>-8.4667369337024703E-3</v>
      </c>
      <c r="Y71" s="5">
        <v>-1.6114046947939484E-2</v>
      </c>
      <c r="Z71" s="5">
        <v>-1.3955669002171146E-2</v>
      </c>
      <c r="AA71" s="5">
        <v>1.7611610093478829E-2</v>
      </c>
      <c r="AB71" s="5">
        <v>7.5201001087262201E-2</v>
      </c>
      <c r="AC71" s="5">
        <v>6.4533697100820474E-3</v>
      </c>
      <c r="AD71" s="5">
        <v>1.8063538209589391E-2</v>
      </c>
      <c r="AE71" s="5">
        <v>2.2648067604903881E-2</v>
      </c>
      <c r="AF71" s="5">
        <v>5.9146262994961597E-2</v>
      </c>
      <c r="AG71" s="5">
        <v>9.3391201895097319E-3</v>
      </c>
      <c r="AH71" s="5">
        <v>6.4164262490198198E-3</v>
      </c>
      <c r="AI71" s="5">
        <v>4.4323351251136667E-3</v>
      </c>
      <c r="AJ71" s="5">
        <v>1.6529558216934873E-2</v>
      </c>
      <c r="AK71" s="5">
        <v>4.9557909954396446E-3</v>
      </c>
      <c r="AL71" s="5">
        <v>3.608978143520266E-2</v>
      </c>
      <c r="AM71" s="5">
        <v>8.7270783278943012E-3</v>
      </c>
      <c r="AN71" s="5">
        <v>1.5895586040233632E-2</v>
      </c>
      <c r="AO71" s="5">
        <v>4.1159629581255398E-3</v>
      </c>
      <c r="AP71" s="5">
        <v>1.7933697815881972E-2</v>
      </c>
      <c r="AQ71" s="5">
        <v>4.9583467855252017E-4</v>
      </c>
      <c r="AR71" s="5">
        <v>1.9490581543545771E-2</v>
      </c>
      <c r="AS71" s="5"/>
      <c r="AT71" s="5"/>
      <c r="AU71" s="5"/>
      <c r="AV71" s="5"/>
      <c r="AW71" s="5"/>
      <c r="AX71" s="5"/>
      <c r="AY71" s="5"/>
      <c r="AZ71" s="5"/>
      <c r="BA71" s="5"/>
      <c r="BB71" s="5"/>
    </row>
    <row r="72" spans="1:54" x14ac:dyDescent="0.25">
      <c r="A72" s="5">
        <v>16330</v>
      </c>
      <c r="B72" s="5"/>
      <c r="C72" s="5">
        <v>-1.4402664037710552E-2</v>
      </c>
      <c r="D72" s="5">
        <v>-2.0728183919341718E-2</v>
      </c>
      <c r="E72" s="5">
        <v>-1.3300329805881089E-2</v>
      </c>
      <c r="F72" s="5">
        <v>-3.41657931029372E-2</v>
      </c>
      <c r="G72" s="5">
        <v>-1.0195362140793829E-2</v>
      </c>
      <c r="H72" s="5">
        <v>-2.6948508119039222E-2</v>
      </c>
      <c r="I72" s="5">
        <v>-4.1379266320400357E-2</v>
      </c>
      <c r="J72" s="5">
        <v>-2.6830833895380869E-2</v>
      </c>
      <c r="K72" s="5">
        <v>-4.5285733632979951E-3</v>
      </c>
      <c r="L72" s="5">
        <v>-1.3378832116750819E-2</v>
      </c>
      <c r="M72" s="5">
        <v>-1.6713871633317064E-2</v>
      </c>
      <c r="N72" s="5">
        <v>-3.1653800225869028E-2</v>
      </c>
      <c r="O72" s="5">
        <v>-4.9925975572285598E-3</v>
      </c>
      <c r="P72" s="5">
        <v>-1.502889041563589E-2</v>
      </c>
      <c r="Q72" s="5">
        <v>-7.9872399562872527E-3</v>
      </c>
      <c r="R72" s="5">
        <v>-5.0845289735751274E-2</v>
      </c>
      <c r="S72" s="5">
        <v>-2.4431596151635948E-3</v>
      </c>
      <c r="T72" s="5">
        <v>-7.9254570338544821E-3</v>
      </c>
      <c r="U72" s="5">
        <v>-6.6250085695056136E-3</v>
      </c>
      <c r="V72" s="5">
        <v>-9.2999351309922575E-3</v>
      </c>
      <c r="W72" s="5">
        <v>7.9760384181707771E-3</v>
      </c>
      <c r="X72" s="5">
        <v>-8.5101229267495106E-3</v>
      </c>
      <c r="Y72" s="5">
        <v>-1.6204533920663712E-2</v>
      </c>
      <c r="Z72" s="5">
        <v>-1.4040914621419385E-2</v>
      </c>
      <c r="AA72" s="5">
        <v>1.7727899823306227E-2</v>
      </c>
      <c r="AB72" s="5">
        <v>7.5734892333917489E-2</v>
      </c>
      <c r="AC72" s="5">
        <v>6.5024014503679162E-3</v>
      </c>
      <c r="AD72" s="5">
        <v>1.8209816936362571E-2</v>
      </c>
      <c r="AE72" s="5">
        <v>2.2842841339158503E-2</v>
      </c>
      <c r="AF72" s="5">
        <v>5.9684723357673462E-2</v>
      </c>
      <c r="AG72" s="5">
        <v>9.4288655006179306E-3</v>
      </c>
      <c r="AH72" s="5">
        <v>6.4813426914435562E-3</v>
      </c>
      <c r="AI72" s="5">
        <v>4.479436398812757E-3</v>
      </c>
      <c r="AJ72" s="5">
        <v>1.6713667129515618E-2</v>
      </c>
      <c r="AK72" s="5">
        <v>5.0135334384695893E-3</v>
      </c>
      <c r="AL72" s="5">
        <v>3.6528878288148124E-2</v>
      </c>
      <c r="AM72" s="5">
        <v>8.8377728066627477E-3</v>
      </c>
      <c r="AN72" s="5">
        <v>1.6105458997092099E-2</v>
      </c>
      <c r="AO72" s="5">
        <v>4.172452071971716E-3</v>
      </c>
      <c r="AP72" s="5">
        <v>1.8189209358981145E-2</v>
      </c>
      <c r="AQ72" s="5">
        <v>5.0315951560626188E-4</v>
      </c>
      <c r="AR72" s="5">
        <v>1.9788786194561057E-2</v>
      </c>
      <c r="AS72" s="5"/>
      <c r="AT72" s="5"/>
      <c r="AU72" s="5"/>
      <c r="AV72" s="5"/>
      <c r="AW72" s="5"/>
      <c r="AX72" s="5"/>
      <c r="AY72" s="5"/>
      <c r="AZ72" s="5"/>
      <c r="BA72" s="5"/>
      <c r="BB72" s="5"/>
    </row>
    <row r="73" spans="1:54" x14ac:dyDescent="0.25">
      <c r="A73" s="5">
        <v>16320</v>
      </c>
      <c r="B73" s="5"/>
      <c r="C73" s="5">
        <v>-1.2651675441276582E-2</v>
      </c>
      <c r="D73" s="5">
        <v>-2.0636166941832641E-2</v>
      </c>
      <c r="E73" s="5">
        <v>-1.324737914309124E-2</v>
      </c>
      <c r="F73" s="5">
        <v>-3.404547748054855E-2</v>
      </c>
      <c r="G73" s="5">
        <v>-1.0164161103413293E-2</v>
      </c>
      <c r="H73" s="5">
        <v>-2.6878508680196356E-2</v>
      </c>
      <c r="I73" s="5">
        <v>-4.1290998585527761E-2</v>
      </c>
      <c r="J73" s="5">
        <v>-2.6786102942165796E-2</v>
      </c>
      <c r="K73" s="5">
        <v>-4.5231411602071839E-3</v>
      </c>
      <c r="L73" s="5">
        <v>-1.3369061481840657E-2</v>
      </c>
      <c r="M73" s="5">
        <v>-1.6709535478400352E-2</v>
      </c>
      <c r="N73" s="5">
        <v>-3.1660545148478582E-2</v>
      </c>
      <c r="O73" s="5">
        <v>-4.9960287756495728E-3</v>
      </c>
      <c r="P73" s="5">
        <v>-1.5046370630585403E-2</v>
      </c>
      <c r="Q73" s="5">
        <v>-8.0003440944084285E-3</v>
      </c>
      <c r="R73" s="5">
        <v>-5.0953074228133624E-2</v>
      </c>
      <c r="S73" s="5">
        <v>-2.4495137178161112E-3</v>
      </c>
      <c r="T73" s="5">
        <v>-7.949894444289448E-3</v>
      </c>
      <c r="U73" s="5">
        <v>-6.6486450557000408E-3</v>
      </c>
      <c r="V73" s="5">
        <v>-9.3376357989866706E-3</v>
      </c>
      <c r="W73" s="5">
        <v>8.0122632614049345E-3</v>
      </c>
      <c r="X73" s="5">
        <v>-8.5529400288890875E-3</v>
      </c>
      <c r="Y73" s="5">
        <v>-1.629402656729894E-2</v>
      </c>
      <c r="Z73" s="5">
        <v>-1.4125382708062078E-2</v>
      </c>
      <c r="AA73" s="5">
        <v>1.7843322840263971E-2</v>
      </c>
      <c r="AB73" s="5">
        <v>7.6265610519227187E-2</v>
      </c>
      <c r="AC73" s="5">
        <v>6.5512095534303403E-3</v>
      </c>
      <c r="AD73" s="5">
        <v>1.8355615412856317E-2</v>
      </c>
      <c r="AE73" s="5">
        <v>2.3037207728757569E-2</v>
      </c>
      <c r="AF73" s="5">
        <v>6.0222660518204171E-2</v>
      </c>
      <c r="AG73" s="5">
        <v>9.5186186470233025E-3</v>
      </c>
      <c r="AH73" s="5">
        <v>6.546330194144535E-3</v>
      </c>
      <c r="AI73" s="5">
        <v>4.5266345962701512E-3</v>
      </c>
      <c r="AJ73" s="5">
        <v>1.6898325205676912E-2</v>
      </c>
      <c r="AK73" s="5">
        <v>5.0714996256803254E-3</v>
      </c>
      <c r="AL73" s="5">
        <v>3.697005565897326E-2</v>
      </c>
      <c r="AM73" s="5">
        <v>8.9490845566557453E-3</v>
      </c>
      <c r="AN73" s="5">
        <v>1.6316673557118157E-2</v>
      </c>
      <c r="AO73" s="5">
        <v>4.2293472920781564E-3</v>
      </c>
      <c r="AP73" s="5">
        <v>1.844675696295639E-2</v>
      </c>
      <c r="AQ73" s="5">
        <v>5.1054831892893946E-4</v>
      </c>
      <c r="AR73" s="5">
        <v>2.0089818863318266E-2</v>
      </c>
      <c r="AS73" s="5"/>
      <c r="AT73" s="5"/>
      <c r="AU73" s="5"/>
      <c r="AV73" s="5"/>
      <c r="AW73" s="5"/>
      <c r="AX73" s="5"/>
      <c r="AY73" s="5"/>
      <c r="AZ73" s="5"/>
      <c r="BA73" s="5"/>
      <c r="BB73" s="5"/>
    </row>
    <row r="74" spans="1:54" x14ac:dyDescent="0.25">
      <c r="A74" s="5">
        <v>16310</v>
      </c>
      <c r="B74" s="5"/>
      <c r="C74" s="5">
        <v>-1.0882268306745876E-2</v>
      </c>
      <c r="D74" s="5">
        <v>-2.0542535347670306E-2</v>
      </c>
      <c r="E74" s="5">
        <v>-1.3193343678939087E-2</v>
      </c>
      <c r="F74" s="5">
        <v>-3.3922263928859948E-2</v>
      </c>
      <c r="G74" s="5">
        <v>-1.01320663064241E-2</v>
      </c>
      <c r="H74" s="5">
        <v>-2.6806081480063627E-2</v>
      </c>
      <c r="I74" s="5">
        <v>-4.1198920156431375E-2</v>
      </c>
      <c r="J74" s="5">
        <v>-2.6738858801737264E-2</v>
      </c>
      <c r="K74" s="5">
        <v>-4.5172795921000573E-3</v>
      </c>
      <c r="L74" s="5">
        <v>-1.3358012887607967E-2</v>
      </c>
      <c r="M74" s="5">
        <v>-1.6703598318424877E-2</v>
      </c>
      <c r="N74" s="5">
        <v>-3.1664263593955029E-2</v>
      </c>
      <c r="O74" s="5">
        <v>-4.9989857735575462E-3</v>
      </c>
      <c r="P74" s="5">
        <v>-1.5062439587675211E-2</v>
      </c>
      <c r="Q74" s="5">
        <v>-8.0127105165691062E-3</v>
      </c>
      <c r="R74" s="5">
        <v>-5.1056264528180559E-2</v>
      </c>
      <c r="S74" s="5">
        <v>-2.4556531118538772E-3</v>
      </c>
      <c r="T74" s="5">
        <v>-7.9736587257014397E-3</v>
      </c>
      <c r="U74" s="5">
        <v>-6.6717415758697747E-3</v>
      </c>
      <c r="V74" s="5">
        <v>-9.3746148714046566E-3</v>
      </c>
      <c r="W74" s="5">
        <v>8.0479043453511034E-3</v>
      </c>
      <c r="X74" s="5">
        <v>-8.5951759581834025E-3</v>
      </c>
      <c r="Y74" s="5">
        <v>-1.638250003616927E-2</v>
      </c>
      <c r="Z74" s="5">
        <v>-1.4209050578696638E-2</v>
      </c>
      <c r="AA74" s="5">
        <v>1.7957849217798562E-2</v>
      </c>
      <c r="AB74" s="5">
        <v>7.6793023064867516E-2</v>
      </c>
      <c r="AC74" s="5">
        <v>6.5997823016200104E-3</v>
      </c>
      <c r="AD74" s="5">
        <v>1.8500900101475884E-2</v>
      </c>
      <c r="AE74" s="5">
        <v>2.3231124086362277E-2</v>
      </c>
      <c r="AF74" s="5">
        <v>6.0759962138243008E-2</v>
      </c>
      <c r="AG74" s="5">
        <v>9.6083618911489786E-3</v>
      </c>
      <c r="AH74" s="5">
        <v>6.6113766704671119E-3</v>
      </c>
      <c r="AI74" s="5">
        <v>4.573921510353093E-3</v>
      </c>
      <c r="AJ74" s="5">
        <v>1.7083502657077313E-2</v>
      </c>
      <c r="AK74" s="5">
        <v>5.1296809631019083E-3</v>
      </c>
      <c r="AL74" s="5">
        <v>3.7413254121290145E-2</v>
      </c>
      <c r="AM74" s="5">
        <v>9.0610001505959728E-3</v>
      </c>
      <c r="AN74" s="5">
        <v>1.6529207324910294E-2</v>
      </c>
      <c r="AO74" s="5">
        <v>4.2866434466317677E-3</v>
      </c>
      <c r="AP74" s="5">
        <v>1.8706321253715675E-2</v>
      </c>
      <c r="AQ74" s="5">
        <v>5.1800065260994288E-4</v>
      </c>
      <c r="AR74" s="5">
        <v>2.0393666844962736E-2</v>
      </c>
      <c r="AS74" s="5"/>
      <c r="AT74" s="5"/>
      <c r="AU74" s="5"/>
      <c r="AV74" s="5"/>
      <c r="AW74" s="5"/>
      <c r="AX74" s="5"/>
      <c r="AY74" s="5"/>
      <c r="AZ74" s="5"/>
      <c r="BA74" s="5"/>
      <c r="BB74" s="5"/>
    </row>
    <row r="75" spans="1:54" x14ac:dyDescent="0.25">
      <c r="A75" s="5">
        <v>16300</v>
      </c>
      <c r="B75" s="5"/>
      <c r="C75" s="5">
        <v>-9.0947222115603382E-3</v>
      </c>
      <c r="D75" s="5">
        <v>-2.0447311190375295E-2</v>
      </c>
      <c r="E75" s="5">
        <v>-1.3138236074041678E-2</v>
      </c>
      <c r="F75" s="5">
        <v>-3.3796180975205647E-2</v>
      </c>
      <c r="G75" s="5">
        <v>-1.0099085025978047E-2</v>
      </c>
      <c r="H75" s="5">
        <v>-2.6731242379648985E-2</v>
      </c>
      <c r="I75" s="5">
        <v>-4.1103050076372306E-2</v>
      </c>
      <c r="J75" s="5">
        <v>-2.6689110306336045E-2</v>
      </c>
      <c r="K75" s="5">
        <v>-4.5109895468599687E-3</v>
      </c>
      <c r="L75" s="5">
        <v>-1.3345687156192651E-2</v>
      </c>
      <c r="M75" s="5">
        <v>-1.6696058915867638E-2</v>
      </c>
      <c r="N75" s="5">
        <v>-3.166494892161463E-2</v>
      </c>
      <c r="O75" s="5">
        <v>-5.0014668277064828E-3</v>
      </c>
      <c r="P75" s="5">
        <v>-1.5077090080573948E-2</v>
      </c>
      <c r="Q75" s="5">
        <v>-8.024334333446171E-3</v>
      </c>
      <c r="R75" s="5">
        <v>-5.1154822887769312E-2</v>
      </c>
      <c r="S75" s="5">
        <v>-2.4615756726691605E-3</v>
      </c>
      <c r="T75" s="5">
        <v>-7.9967420077579655E-3</v>
      </c>
      <c r="U75" s="5">
        <v>-6.6942907631462505E-3</v>
      </c>
      <c r="V75" s="5">
        <v>-9.4108609495044074E-3</v>
      </c>
      <c r="W75" s="5">
        <v>8.0829510348017636E-3</v>
      </c>
      <c r="X75" s="5">
        <v>-8.636818508094217E-3</v>
      </c>
      <c r="Y75" s="5">
        <v>-1.6469929570375706E-2</v>
      </c>
      <c r="Z75" s="5">
        <v>-1.4291895587344361E-2</v>
      </c>
      <c r="AA75" s="5">
        <v>1.8071449017421672E-2</v>
      </c>
      <c r="AB75" s="5">
        <v>7.7316997078368047E-2</v>
      </c>
      <c r="AC75" s="5">
        <v>6.6481079269712414E-3</v>
      </c>
      <c r="AD75" s="5">
        <v>1.8645637256652609E-2</v>
      </c>
      <c r="AE75" s="5">
        <v>2.34245473780645E-2</v>
      </c>
      <c r="AF75" s="5">
        <v>6.1296514747608978E-2</v>
      </c>
      <c r="AG75" s="5">
        <v>9.6980772807322684E-3</v>
      </c>
      <c r="AH75" s="5">
        <v>6.6764698616405618E-3</v>
      </c>
      <c r="AI75" s="5">
        <v>4.6212887982448768E-3</v>
      </c>
      <c r="AJ75" s="5">
        <v>1.7269169128141314E-2</v>
      </c>
      <c r="AK75" s="5">
        <v>5.1880686689499793E-3</v>
      </c>
      <c r="AL75" s="5">
        <v>3.7858412757616824E-2</v>
      </c>
      <c r="AM75" s="5">
        <v>9.1735057726102624E-3</v>
      </c>
      <c r="AN75" s="5">
        <v>1.6743037150252153E-2</v>
      </c>
      <c r="AO75" s="5">
        <v>4.3443351574374081E-3</v>
      </c>
      <c r="AP75" s="5">
        <v>1.896788191665609E-2</v>
      </c>
      <c r="AQ75" s="5">
        <v>5.2551605379663985E-4</v>
      </c>
      <c r="AR75" s="5">
        <v>2.0700316347792964E-2</v>
      </c>
      <c r="AS75" s="5"/>
      <c r="AT75" s="5"/>
      <c r="AU75" s="5"/>
      <c r="AV75" s="5"/>
      <c r="AW75" s="5"/>
      <c r="AX75" s="5"/>
      <c r="AY75" s="5"/>
      <c r="AZ75" s="5"/>
      <c r="BA75" s="5"/>
      <c r="BB75" s="5"/>
    </row>
    <row r="76" spans="1:54" x14ac:dyDescent="0.25">
      <c r="A76" s="5">
        <v>16290</v>
      </c>
      <c r="B76" s="5"/>
      <c r="C76" s="5">
        <v>-7.2893250662777534E-3</v>
      </c>
      <c r="D76" s="5">
        <v>-2.0350516935117673E-2</v>
      </c>
      <c r="E76" s="5">
        <v>-1.308206927651479E-2</v>
      </c>
      <c r="F76" s="5">
        <v>-3.3667257938324438E-2</v>
      </c>
      <c r="G76" s="5">
        <v>-1.0065224787943196E-2</v>
      </c>
      <c r="H76" s="5">
        <v>-2.6654007929726786E-2</v>
      </c>
      <c r="I76" s="5">
        <v>-4.1003408483664329E-2</v>
      </c>
      <c r="J76" s="5">
        <v>-2.6636867015069253E-2</v>
      </c>
      <c r="K76" s="5">
        <v>-4.5042720367738489E-3</v>
      </c>
      <c r="L76" s="5">
        <v>-1.3332085478984101E-2</v>
      </c>
      <c r="M76" s="5">
        <v>-1.6686916492392574E-2</v>
      </c>
      <c r="N76" s="5">
        <v>-3.1662595348278068E-2</v>
      </c>
      <c r="O76" s="5">
        <v>-5.0034703468968484E-3</v>
      </c>
      <c r="P76" s="5">
        <v>-1.5090315286916529E-2</v>
      </c>
      <c r="Q76" s="5">
        <v>-8.0352108505390117E-3</v>
      </c>
      <c r="R76" s="5">
        <v>-5.1248712727233393E-2</v>
      </c>
      <c r="S76" s="5">
        <v>-2.4672793277405831E-3</v>
      </c>
      <c r="T76" s="5">
        <v>-8.0191365739838323E-3</v>
      </c>
      <c r="U76" s="5">
        <v>-6.716285365067293E-3</v>
      </c>
      <c r="V76" s="5">
        <v>-9.4463627730673218E-3</v>
      </c>
      <c r="W76" s="5">
        <v>8.1173927926672714E-3</v>
      </c>
      <c r="X76" s="5">
        <v>-8.6778555529291018E-3</v>
      </c>
      <c r="Y76" s="5">
        <v>-1.6556290518403377E-2</v>
      </c>
      <c r="Z76" s="5">
        <v>-1.4373895134737186E-2</v>
      </c>
      <c r="AA76" s="5">
        <v>1.8184092300411087E-2</v>
      </c>
      <c r="AB76" s="5">
        <v>7.7837399402342689E-2</v>
      </c>
      <c r="AC76" s="5">
        <v>6.6961746153054533E-3</v>
      </c>
      <c r="AD76" s="5">
        <v>1.8789792935821288E-2</v>
      </c>
      <c r="AE76" s="5">
        <v>2.3617434236295826E-2</v>
      </c>
      <c r="AF76" s="5">
        <v>6.1832203775148829E-2</v>
      </c>
      <c r="AG76" s="5">
        <v>9.787746653166644E-3</v>
      </c>
      <c r="AH76" s="5">
        <v>6.7415973393293053E-3</v>
      </c>
      <c r="AI76" s="5">
        <v>4.6687279828634808E-3</v>
      </c>
      <c r="AJ76" s="5">
        <v>1.7455293699908312E-2</v>
      </c>
      <c r="AK76" s="5">
        <v>5.2466537743002008E-3</v>
      </c>
      <c r="AL76" s="5">
        <v>3.8305469160464921E-2</v>
      </c>
      <c r="AM76" s="5">
        <v>9.2865872174913693E-3</v>
      </c>
      <c r="AN76" s="5">
        <v>1.6958139124813566E-2</v>
      </c>
      <c r="AO76" s="5">
        <v>4.4024168385269589E-3</v>
      </c>
      <c r="AP76" s="5">
        <v>1.9231417688145735E-2</v>
      </c>
      <c r="AQ76" s="5">
        <v>5.330940323881408E-4</v>
      </c>
      <c r="AR76" s="5">
        <v>2.1009752478356965E-2</v>
      </c>
      <c r="AS76" s="5"/>
      <c r="AT76" s="5"/>
      <c r="AU76" s="5"/>
      <c r="AV76" s="5"/>
      <c r="AW76" s="5"/>
      <c r="AX76" s="5"/>
      <c r="AY76" s="5"/>
      <c r="AZ76" s="5"/>
      <c r="BA76" s="5"/>
      <c r="BB76" s="5"/>
    </row>
    <row r="77" spans="1:54" x14ac:dyDescent="0.25">
      <c r="A77" s="5">
        <v>16280</v>
      </c>
      <c r="B77" s="5"/>
      <c r="C77" s="5">
        <v>-5.4663730743840268E-3</v>
      </c>
      <c r="D77" s="5">
        <v>-2.0252175449789807E-2</v>
      </c>
      <c r="E77" s="5">
        <v>-1.3024856516902933E-2</v>
      </c>
      <c r="F77" s="5">
        <v>-3.3535524917154745E-2</v>
      </c>
      <c r="G77" s="5">
        <v>-1.0030493365136289E-2</v>
      </c>
      <c r="H77" s="5">
        <v>-2.657439536512024E-2</v>
      </c>
      <c r="I77" s="5">
        <v>-4.0900016605440605E-2</v>
      </c>
      <c r="J77" s="5">
        <v>-2.6582139211565214E-2</v>
      </c>
      <c r="K77" s="5">
        <v>-4.4971281984279186E-3</v>
      </c>
      <c r="L77" s="5">
        <v>-1.3317209417181796E-2</v>
      </c>
      <c r="M77" s="5">
        <v>-1.6676170730635449E-2</v>
      </c>
      <c r="N77" s="5">
        <v>-3.1657197953684199E-2</v>
      </c>
      <c r="O77" s="5">
        <v>-5.0049948731438884E-3</v>
      </c>
      <c r="P77" s="5">
        <v>-1.5102108772739159E-2</v>
      </c>
      <c r="Q77" s="5">
        <v>-8.0453355709944243E-3</v>
      </c>
      <c r="R77" s="5">
        <v>-5.133789865616406E-2</v>
      </c>
      <c r="S77" s="5">
        <v>-2.4727620577588917E-3</v>
      </c>
      <c r="T77" s="5">
        <v>-8.0408348657878114E-3</v>
      </c>
      <c r="U77" s="5">
        <v>-6.7377182472231649E-3</v>
      </c>
      <c r="V77" s="5">
        <v>-9.4811092258574193E-3</v>
      </c>
      <c r="W77" s="5">
        <v>8.1512191849017653E-3</v>
      </c>
      <c r="X77" s="5">
        <v>-8.7182750532996366E-3</v>
      </c>
      <c r="Y77" s="5">
        <v>-1.6641558344783116E-2</v>
      </c>
      <c r="Z77" s="5">
        <v>-1.445502667767957E-2</v>
      </c>
      <c r="AA77" s="5">
        <v>1.8295749139641142E-2</v>
      </c>
      <c r="AB77" s="5">
        <v>7.8354096664419309E-2</v>
      </c>
      <c r="AC77" s="5">
        <v>6.7439705104069313E-3</v>
      </c>
      <c r="AD77" s="5">
        <v>1.893333301063373E-2</v>
      </c>
      <c r="AE77" s="5">
        <v>2.3809740973070447E-2</v>
      </c>
      <c r="AF77" s="5">
        <v>6.2366913580603048E-2</v>
      </c>
      <c r="AG77" s="5">
        <v>9.8773516400096871E-3</v>
      </c>
      <c r="AH77" s="5">
        <v>6.8067465083052588E-3</v>
      </c>
      <c r="AI77" s="5">
        <v>4.71623045436898E-3</v>
      </c>
      <c r="AJ77" s="5">
        <v>1.7641844894224983E-2</v>
      </c>
      <c r="AK77" s="5">
        <v>5.3054271238680614E-3</v>
      </c>
      <c r="AL77" s="5">
        <v>3.8754359434197874E-2</v>
      </c>
      <c r="AM77" s="5">
        <v>9.4002298901436146E-3</v>
      </c>
      <c r="AN77" s="5">
        <v>1.717448857917752E-2</v>
      </c>
      <c r="AO77" s="5">
        <v>4.4608826948485747E-3</v>
      </c>
      <c r="AP77" s="5">
        <v>1.9496906347328893E-2</v>
      </c>
      <c r="AQ77" s="5">
        <v>5.4073407073705452E-4</v>
      </c>
      <c r="AR77" s="5">
        <v>2.1321959226815408E-2</v>
      </c>
      <c r="AS77" s="5"/>
      <c r="AT77" s="5"/>
      <c r="AU77" s="5"/>
      <c r="AV77" s="5"/>
      <c r="AW77" s="5"/>
      <c r="AX77" s="5"/>
      <c r="AY77" s="5"/>
      <c r="AZ77" s="5"/>
      <c r="BA77" s="5"/>
      <c r="BB77" s="5"/>
    </row>
    <row r="78" spans="1:54" x14ac:dyDescent="0.25">
      <c r="A78" s="5">
        <v>16270</v>
      </c>
      <c r="B78" s="5"/>
      <c r="C78" s="5">
        <v>-3.6261706876677766E-3</v>
      </c>
      <c r="D78" s="5">
        <v>-2.0152309995888525E-2</v>
      </c>
      <c r="E78" s="5">
        <v>-1.2966611302972924E-2</v>
      </c>
      <c r="F78" s="5">
        <v>-3.3401012779247903E-2</v>
      </c>
      <c r="G78" s="5">
        <v>-9.9948987744336287E-3</v>
      </c>
      <c r="H78" s="5">
        <v>-2.6492422598646148E-2</v>
      </c>
      <c r="I78" s="5">
        <v>-4.0792896750884322E-2</v>
      </c>
      <c r="J78" s="5">
        <v>-2.6524937901273953E-2</v>
      </c>
      <c r="K78" s="5">
        <v>-4.4895592925432307E-3</v>
      </c>
      <c r="L78" s="5">
        <v>-1.3301060902179562E-2</v>
      </c>
      <c r="M78" s="5">
        <v>-1.6663821775773312E-2</v>
      </c>
      <c r="N78" s="5">
        <v>-3.1648752685511108E-2</v>
      </c>
      <c r="O78" s="5">
        <v>-5.0060390827872808E-3</v>
      </c>
      <c r="P78" s="5">
        <v>-1.5112464496750379E-2</v>
      </c>
      <c r="Q78" s="5">
        <v>-8.0547041983523929E-3</v>
      </c>
      <c r="R78" s="5">
        <v>-5.1422346493767555E-2</v>
      </c>
      <c r="S78" s="5">
        <v>-2.478021897734598E-3</v>
      </c>
      <c r="T78" s="5">
        <v>-8.0618294864421465E-3</v>
      </c>
      <c r="U78" s="5">
        <v>-6.7585823968738887E-3</v>
      </c>
      <c r="V78" s="5">
        <v>-9.5150893410564218E-3</v>
      </c>
      <c r="W78" s="5">
        <v>8.1844198854223501E-3</v>
      </c>
      <c r="X78" s="5">
        <v>-8.7580650615887816E-3</v>
      </c>
      <c r="Y78" s="5">
        <v>-1.6725708640801785E-2</v>
      </c>
      <c r="Z78" s="5">
        <v>-1.4535267738479882E-2</v>
      </c>
      <c r="AA78" s="5">
        <v>1.840638963153652E-2</v>
      </c>
      <c r="AB78" s="5">
        <v>7.886695532784696E-2</v>
      </c>
      <c r="AC78" s="5">
        <v>6.7914837182694934E-3</v>
      </c>
      <c r="AD78" s="5">
        <v>1.9076223178403649E-2</v>
      </c>
      <c r="AE78" s="5">
        <v>2.4001423593559775E-2</v>
      </c>
      <c r="AF78" s="5">
        <v>6.2900527487435159E-2</v>
      </c>
      <c r="AG78" s="5">
        <v>9.9668736716571824E-3</v>
      </c>
      <c r="AH78" s="5">
        <v>6.8719046092423908E-3</v>
      </c>
      <c r="AI78" s="5">
        <v>4.7637874717601425E-3</v>
      </c>
      <c r="AJ78" s="5">
        <v>1.7828790678284804E-2</v>
      </c>
      <c r="AK78" s="5">
        <v>5.3643793768950931E-3</v>
      </c>
      <c r="AL78" s="5">
        <v>3.9205018197671776E-2</v>
      </c>
      <c r="AM78" s="5">
        <v>9.5144188052170946E-3</v>
      </c>
      <c r="AN78" s="5">
        <v>1.7392060080200993E-2</v>
      </c>
      <c r="AO78" s="5">
        <v>4.5197267210383097E-3</v>
      </c>
      <c r="AP78" s="5">
        <v>1.9764324708265828E-2</v>
      </c>
      <c r="AQ78" s="5">
        <v>5.4843562335958108E-4</v>
      </c>
      <c r="AR78" s="5">
        <v>2.1636919452587104E-2</v>
      </c>
      <c r="AS78" s="5"/>
      <c r="AT78" s="5"/>
      <c r="AU78" s="5"/>
      <c r="AV78" s="5"/>
      <c r="AW78" s="5"/>
      <c r="AX78" s="5"/>
      <c r="AY78" s="5"/>
      <c r="AZ78" s="5"/>
      <c r="BA78" s="5"/>
      <c r="BB78" s="5"/>
    </row>
    <row r="79" spans="1:54" x14ac:dyDescent="0.25">
      <c r="A79" s="5">
        <v>16260</v>
      </c>
      <c r="B79" s="5"/>
      <c r="C79" s="5">
        <v>-1.7690305571352646E-3</v>
      </c>
      <c r="D79" s="5">
        <v>-2.0050944219211744E-2</v>
      </c>
      <c r="E79" s="5">
        <v>-1.290734741437396E-2</v>
      </c>
      <c r="F79" s="5">
        <v>-3.3263753148806058E-2</v>
      </c>
      <c r="G79" s="5">
        <v>-9.9584492737616916E-3</v>
      </c>
      <c r="H79" s="5">
        <v>-2.6408108214724703E-2</v>
      </c>
      <c r="I79" s="5">
        <v>-4.0682072303925378E-2</v>
      </c>
      <c r="J79" s="5">
        <v>-2.646527480841341E-2</v>
      </c>
      <c r="K79" s="5">
        <v>-4.4815667037508816E-3</v>
      </c>
      <c r="L79" s="5">
        <v>-1.3283642235772488E-2</v>
      </c>
      <c r="M79" s="5">
        <v>-1.6649870236876699E-2</v>
      </c>
      <c r="N79" s="5">
        <v>-3.1637256363999326E-2</v>
      </c>
      <c r="O79" s="5">
        <v>-5.0066017875411298E-3</v>
      </c>
      <c r="P79" s="5">
        <v>-1.5121376814434456E-2</v>
      </c>
      <c r="Q79" s="5">
        <v>-8.0633126392105712E-3</v>
      </c>
      <c r="R79" s="5">
        <v>-5.1502023288762834E-2</v>
      </c>
      <c r="S79" s="5">
        <v>-2.4830569380867376E-3</v>
      </c>
      <c r="T79" s="5">
        <v>-8.0821132050122556E-3</v>
      </c>
      <c r="U79" s="5">
        <v>-6.7788709265353244E-3</v>
      </c>
      <c r="V79" s="5">
        <v>-9.5482923066708084E-3</v>
      </c>
      <c r="W79" s="5">
        <v>8.2169846810188091E-3</v>
      </c>
      <c r="X79" s="5">
        <v>-8.7972137274239595E-3</v>
      </c>
      <c r="Y79" s="5">
        <v>-1.680871713525537E-2</v>
      </c>
      <c r="Z79" s="5">
        <v>-1.4614595914447323E-2</v>
      </c>
      <c r="AA79" s="5">
        <v>1.8515983908143983E-2</v>
      </c>
      <c r="AB79" s="5">
        <v>7.9375841742758468E-2</v>
      </c>
      <c r="AC79" s="5">
        <v>6.8387023114119998E-3</v>
      </c>
      <c r="AD79" s="5">
        <v>1.9218428973780479E-2</v>
      </c>
      <c r="AE79" s="5">
        <v>2.4192437809994395E-2</v>
      </c>
      <c r="AF79" s="5">
        <v>6.3432927816617996E-2</v>
      </c>
      <c r="AG79" s="5">
        <v>1.0056293982182753E-2</v>
      </c>
      <c r="AH79" s="5">
        <v>6.93705872163408E-3</v>
      </c>
      <c r="AI79" s="5">
        <v>4.8113901645610111E-3</v>
      </c>
      <c r="AJ79" s="5">
        <v>1.8016098469516455E-2</v>
      </c>
      <c r="AK79" s="5">
        <v>5.42350100814285E-3</v>
      </c>
      <c r="AL79" s="5">
        <v>3.9657378587671238E-2</v>
      </c>
      <c r="AM79" s="5">
        <v>9.6291385869328415E-3</v>
      </c>
      <c r="AN79" s="5">
        <v>1.7610827428717037E-2</v>
      </c>
      <c r="AO79" s="5">
        <v>4.5789427002767506E-3</v>
      </c>
      <c r="AP79" s="5">
        <v>2.0033648612419058E-2</v>
      </c>
      <c r="AQ79" s="5">
        <v>5.5619811665428794E-4</v>
      </c>
      <c r="AR79" s="5">
        <v>2.1954614870292207E-2</v>
      </c>
      <c r="AS79" s="5"/>
      <c r="AT79" s="5"/>
      <c r="AU79" s="5"/>
      <c r="AV79" s="5"/>
      <c r="AW79" s="5"/>
      <c r="AX79" s="5"/>
      <c r="AY79" s="5"/>
      <c r="AZ79" s="5"/>
      <c r="BA79" s="5"/>
      <c r="BB79" s="5"/>
    </row>
    <row r="80" spans="1:54" x14ac:dyDescent="0.25">
      <c r="A80" s="5">
        <v>16250</v>
      </c>
      <c r="B80" s="5"/>
      <c r="C80" s="5">
        <v>1.0472652055397436E-4</v>
      </c>
      <c r="D80" s="5">
        <v>-1.9948102140374659E-2</v>
      </c>
      <c r="E80" s="5">
        <v>-1.2847078897166863E-2</v>
      </c>
      <c r="F80" s="5">
        <v>-3.3123778394350559E-2</v>
      </c>
      <c r="G80" s="5">
        <v>-9.9211533589689174E-3</v>
      </c>
      <c r="H80" s="5">
        <v>-2.6321471462656943E-2</v>
      </c>
      <c r="I80" s="5">
        <v>-4.0567567715405491E-2</v>
      </c>
      <c r="J80" s="5">
        <v>-2.6403162372561961E-2</v>
      </c>
      <c r="K80" s="5">
        <v>-4.4731519403068184E-3</v>
      </c>
      <c r="L80" s="5">
        <v>-1.3264956090185631E-2</v>
      </c>
      <c r="M80" s="5">
        <v>-1.6634317188042529E-2</v>
      </c>
      <c r="N80" s="5">
        <v>-3.1622706686172196E-2</v>
      </c>
      <c r="O80" s="5">
        <v>-5.0066819354833304E-3</v>
      </c>
      <c r="P80" s="5">
        <v>-1.5128840481983744E-2</v>
      </c>
      <c r="Q80" s="5">
        <v>-8.0711570058053482E-3</v>
      </c>
      <c r="R80" s="5">
        <v>-5.1576897338804883E-2</v>
      </c>
      <c r="S80" s="5">
        <v>-2.4878653257119324E-3</v>
      </c>
      <c r="T80" s="5">
        <v>-8.1016789602338032E-3</v>
      </c>
      <c r="U80" s="5">
        <v>-6.7985770775316964E-3</v>
      </c>
      <c r="V80" s="5">
        <v>-9.5807074709074284E-3</v>
      </c>
      <c r="W80" s="5">
        <v>8.2489034762506692E-3</v>
      </c>
      <c r="X80" s="5">
        <v>-8.8357093031530103E-3</v>
      </c>
      <c r="Y80" s="5">
        <v>-1.6890559705238985E-2</v>
      </c>
      <c r="Z80" s="5">
        <v>-1.4692988887448669E-2</v>
      </c>
      <c r="AA80" s="5">
        <v>1.8624502149316373E-2</v>
      </c>
      <c r="AB80" s="5">
        <v>7.9880622198066228E-2</v>
      </c>
      <c r="AC80" s="5">
        <v>6.8856143332614982E-3</v>
      </c>
      <c r="AD80" s="5">
        <v>1.9359915780646712E-2</v>
      </c>
      <c r="AE80" s="5">
        <v>2.4382739055890439E-2</v>
      </c>
      <c r="AF80" s="5">
        <v>6.3963995921370309E-2</v>
      </c>
      <c r="AG80" s="5">
        <v>1.0145593614342922E-2</v>
      </c>
      <c r="AH80" s="5">
        <v>7.0021957668331579E-3</v>
      </c>
      <c r="AI80" s="5">
        <v>4.8590295345974019E-3</v>
      </c>
      <c r="AJ80" s="5">
        <v>1.8203735140824524E-2</v>
      </c>
      <c r="AK80" s="5">
        <v>5.4827823089959532E-3</v>
      </c>
      <c r="AL80" s="5">
        <v>4.0111372263151722E-2</v>
      </c>
      <c r="AM80" s="5">
        <v>9.744373469103498E-3</v>
      </c>
      <c r="AN80" s="5">
        <v>1.7830763657586804E-2</v>
      </c>
      <c r="AO80" s="5">
        <v>4.6385242032327793E-3</v>
      </c>
      <c r="AP80" s="5">
        <v>2.0304852921496083E-2</v>
      </c>
      <c r="AQ80" s="5">
        <v>5.6402094862991023E-4</v>
      </c>
      <c r="AR80" s="5">
        <v>2.2275026036006344E-2</v>
      </c>
      <c r="AS80" s="5"/>
      <c r="AT80" s="5"/>
      <c r="AU80" s="5"/>
      <c r="AV80" s="5"/>
      <c r="AW80" s="5"/>
      <c r="AX80" s="5"/>
      <c r="AY80" s="5"/>
      <c r="AZ80" s="5"/>
      <c r="BA80" s="5"/>
      <c r="BB80" s="5"/>
    </row>
    <row r="81" spans="1:54" x14ac:dyDescent="0.25">
      <c r="A81" s="5">
        <v>16240</v>
      </c>
      <c r="B81" s="5"/>
      <c r="C81" s="5">
        <v>1.9947716611458492E-3</v>
      </c>
      <c r="D81" s="5">
        <v>-1.9843808145150816E-2</v>
      </c>
      <c r="E81" s="5">
        <v>-1.2785820058225827E-2</v>
      </c>
      <c r="F81" s="5">
        <v>-3.2981121616027669E-2</v>
      </c>
      <c r="G81" s="5">
        <v>-9.8830197605804526E-3</v>
      </c>
      <c r="H81" s="5">
        <v>-2.6232532249573198E-2</v>
      </c>
      <c r="I81" s="5">
        <v>-4.0449408494715178E-2</v>
      </c>
      <c r="J81" s="5">
        <v>-2.6338613744898091E-2</v>
      </c>
      <c r="K81" s="5">
        <v>-4.4643166337461323E-3</v>
      </c>
      <c r="L81" s="5">
        <v>-1.3245005507923718E-2</v>
      </c>
      <c r="M81" s="5">
        <v>-1.6617164169306167E-2</v>
      </c>
      <c r="N81" s="5">
        <v>-3.1605102229649192E-2</v>
      </c>
      <c r="O81" s="5">
        <v>-5.0062786119833853E-3</v>
      </c>
      <c r="P81" s="5">
        <v>-1.513485066005664E-2</v>
      </c>
      <c r="Q81" s="5">
        <v>-8.0782336185074664E-3</v>
      </c>
      <c r="R81" s="5">
        <v>-5.1646938209418659E-2</v>
      </c>
      <c r="S81" s="5">
        <v>-2.4924452650329746E-3</v>
      </c>
      <c r="T81" s="5">
        <v>-8.120519864334548E-3</v>
      </c>
      <c r="U81" s="5">
        <v>-6.817694223512168E-3</v>
      </c>
      <c r="V81" s="5">
        <v>-9.6123243475143838E-3</v>
      </c>
      <c r="W81" s="5">
        <v>8.2801662983287613E-3</v>
      </c>
      <c r="X81" s="5">
        <v>-8.873540149319405E-3</v>
      </c>
      <c r="Y81" s="5">
        <v>-1.6971212386967839E-2</v>
      </c>
      <c r="Z81" s="5">
        <v>-1.4770424433520585E-2</v>
      </c>
      <c r="AA81" s="5">
        <v>1.873191459500239E-2</v>
      </c>
      <c r="AB81" s="5">
        <v>8.0381162973967621E-2</v>
      </c>
      <c r="AC81" s="5">
        <v>6.9322078026018558E-3</v>
      </c>
      <c r="AD81" s="5">
        <v>1.9500648844236003E-2</v>
      </c>
      <c r="AE81" s="5">
        <v>2.457228250059525E-2</v>
      </c>
      <c r="AF81" s="5">
        <v>6.4493612222836436E-2</v>
      </c>
      <c r="AG81" s="5">
        <v>1.0234753424746525E-2</v>
      </c>
      <c r="AH81" s="5">
        <v>7.0673025112144832E-3</v>
      </c>
      <c r="AI81" s="5">
        <v>4.9066964578641627E-3</v>
      </c>
      <c r="AJ81" s="5">
        <v>1.8391667026185519E-2</v>
      </c>
      <c r="AK81" s="5">
        <v>5.5422133886750729E-3</v>
      </c>
      <c r="AL81" s="5">
        <v>4.0566929410299858E-2</v>
      </c>
      <c r="AM81" s="5">
        <v>9.8601072953524681E-3</v>
      </c>
      <c r="AN81" s="5">
        <v>1.8051841030107773E-2</v>
      </c>
      <c r="AO81" s="5">
        <v>4.6984645870966346E-3</v>
      </c>
      <c r="AP81" s="5">
        <v>2.057791151066168E-2</v>
      </c>
      <c r="AQ81" s="5">
        <v>5.7190348864252978E-4</v>
      </c>
      <c r="AR81" s="5">
        <v>2.2598132333841066E-2</v>
      </c>
      <c r="AS81" s="5"/>
      <c r="AT81" s="5"/>
      <c r="AU81" s="5"/>
      <c r="AV81" s="5"/>
      <c r="AW81" s="5"/>
      <c r="AX81" s="5"/>
      <c r="AY81" s="5"/>
      <c r="AZ81" s="5"/>
      <c r="BA81" s="5"/>
      <c r="BB81" s="5"/>
    </row>
    <row r="82" spans="1:54" x14ac:dyDescent="0.25">
      <c r="A82" s="5">
        <v>16230</v>
      </c>
      <c r="B82" s="5"/>
      <c r="C82" s="5">
        <v>3.9007679553614604E-3</v>
      </c>
      <c r="D82" s="5">
        <v>-1.9738086974643777E-2</v>
      </c>
      <c r="E82" s="5">
        <v>-1.2723585459515477E-2</v>
      </c>
      <c r="F82" s="5">
        <v>-3.2835816632558135E-2</v>
      </c>
      <c r="G82" s="5">
        <v>-9.844057440437242E-3</v>
      </c>
      <c r="H82" s="5">
        <v>-2.6141311133055546E-2</v>
      </c>
      <c r="I82" s="5">
        <v>-4.0327621200905509E-2</v>
      </c>
      <c r="J82" s="5">
        <v>-2.6271642784088094E-2</v>
      </c>
      <c r="K82" s="5">
        <v>-4.4550625384768405E-3</v>
      </c>
      <c r="L82" s="5">
        <v>-1.322379390144111E-2</v>
      </c>
      <c r="M82" s="5">
        <v>-1.6598413187330983E-2</v>
      </c>
      <c r="N82" s="5">
        <v>-3.1584442456047475E-2</v>
      </c>
      <c r="O82" s="5">
        <v>-5.0053910405677797E-3</v>
      </c>
      <c r="P82" s="5">
        <v>-1.513940291735782E-2</v>
      </c>
      <c r="Q82" s="5">
        <v>-8.0845390082300884E-3</v>
      </c>
      <c r="R82" s="5">
        <v>-5.1712116752429114E-2</v>
      </c>
      <c r="S82" s="5">
        <v>-2.496795019026189E-3</v>
      </c>
      <c r="T82" s="5">
        <v>-8.1386292067981789E-3</v>
      </c>
      <c r="U82" s="5">
        <v>-6.8362158739290633E-3</v>
      </c>
      <c r="V82" s="5">
        <v>-9.6431326210834108E-3</v>
      </c>
      <c r="W82" s="5">
        <v>8.3107633019780872E-3</v>
      </c>
      <c r="X82" s="5">
        <v>-8.9106947401338173E-3</v>
      </c>
      <c r="Y82" s="5">
        <v>-1.7050651386622758E-2</v>
      </c>
      <c r="Z82" s="5">
        <v>-1.4846880432531632E-2</v>
      </c>
      <c r="AA82" s="5">
        <v>1.8838191557636785E-2</v>
      </c>
      <c r="AB82" s="5">
        <v>8.0877330395035862E-2</v>
      </c>
      <c r="AC82" s="5">
        <v>6.9784707180861423E-3</v>
      </c>
      <c r="AD82" s="5">
        <v>1.9640593283466286E-2</v>
      </c>
      <c r="AE82" s="5">
        <v>2.4761023064148301E-2</v>
      </c>
      <c r="AF82" s="5">
        <v>6.5021656246700726E-2</v>
      </c>
      <c r="AG82" s="5">
        <v>1.0323754089188094E-2</v>
      </c>
      <c r="AH82" s="5">
        <v>7.1323655694605134E-3</v>
      </c>
      <c r="AI82" s="5">
        <v>4.9543816864829546E-3</v>
      </c>
      <c r="AJ82" s="5">
        <v>1.8579859926600072E-2</v>
      </c>
      <c r="AK82" s="5">
        <v>5.6017841755613357E-3</v>
      </c>
      <c r="AL82" s="5">
        <v>4.1023978748422535E-2</v>
      </c>
      <c r="AM82" s="5">
        <v>9.9763235195347213E-3</v>
      </c>
      <c r="AN82" s="5">
        <v>1.8274031038786605E-2</v>
      </c>
      <c r="AO82" s="5">
        <v>4.7587569947048275E-3</v>
      </c>
      <c r="AP82" s="5">
        <v>2.0852797262129772E-2</v>
      </c>
      <c r="AQ82" s="5">
        <v>5.7984507714247649E-4</v>
      </c>
      <c r="AR82" s="5">
        <v>2.2923911962866823E-2</v>
      </c>
      <c r="AS82" s="5"/>
      <c r="AT82" s="5"/>
      <c r="AU82" s="5"/>
      <c r="AV82" s="5"/>
      <c r="AW82" s="5"/>
      <c r="AX82" s="5"/>
      <c r="AY82" s="5"/>
      <c r="AZ82" s="5"/>
      <c r="BA82" s="5"/>
      <c r="BB82" s="5"/>
    </row>
    <row r="83" spans="1:54" x14ac:dyDescent="0.25">
      <c r="A83" s="5">
        <v>16220</v>
      </c>
      <c r="B83" s="5"/>
      <c r="C83" s="5">
        <v>5.8223705359872653E-3</v>
      </c>
      <c r="D83" s="5">
        <v>-1.9630963715294568E-2</v>
      </c>
      <c r="E83" s="5">
        <v>-1.26603899122466E-2</v>
      </c>
      <c r="F83" s="5">
        <v>-3.2687897967838025E-2</v>
      </c>
      <c r="G83" s="5">
        <v>-9.8042755882213339E-3</v>
      </c>
      <c r="H83" s="5">
        <v>-2.6047829313438083E-2</v>
      </c>
      <c r="I83" s="5">
        <v>-4.0202233433278667E-2</v>
      </c>
      <c r="J83" s="5">
        <v>-2.6202264051823264E-2</v>
      </c>
      <c r="K83" s="5">
        <v>-4.4453915313131523E-3</v>
      </c>
      <c r="L83" s="5">
        <v>-1.3201325052631562E-2</v>
      </c>
      <c r="M83" s="5">
        <v>-1.6578066715873963E-2</v>
      </c>
      <c r="N83" s="5">
        <v>-3.1560727713967854E-2</v>
      </c>
      <c r="O83" s="5">
        <v>-5.0040185837220584E-3</v>
      </c>
      <c r="P83" s="5">
        <v>-1.5142493234037635E-2</v>
      </c>
      <c r="Q83" s="5">
        <v>-8.0900699187474064E-3</v>
      </c>
      <c r="R83" s="5">
        <v>-5.1772405123872968E-2</v>
      </c>
      <c r="S83" s="5">
        <v>-2.5009129102267686E-3</v>
      </c>
      <c r="T83" s="5">
        <v>-8.1560004580674712E-3</v>
      </c>
      <c r="U83" s="5">
        <v>-6.854135677475344E-3</v>
      </c>
      <c r="V83" s="5">
        <v>-9.6731221523105766E-3</v>
      </c>
      <c r="W83" s="5">
        <v>8.3406847742789562E-3</v>
      </c>
      <c r="X83" s="5">
        <v>-8.9471616689385681E-3</v>
      </c>
      <c r="Y83" s="5">
        <v>-1.7128853091214591E-2</v>
      </c>
      <c r="Z83" s="5">
        <v>-1.492233487788946E-2</v>
      </c>
      <c r="AA83" s="5">
        <v>1.8943303434624061E-2</v>
      </c>
      <c r="AB83" s="5">
        <v>8.1368990883871853E-2</v>
      </c>
      <c r="AC83" s="5">
        <v>7.0243910628110459E-3</v>
      </c>
      <c r="AD83" s="5">
        <v>1.9779714103484565E-2</v>
      </c>
      <c r="AE83" s="5">
        <v>2.4948915432453343E-2</v>
      </c>
      <c r="AF83" s="5">
        <v>6.5548006660727548E-2</v>
      </c>
      <c r="AG83" s="5">
        <v>1.0412576108144306E-2</v>
      </c>
      <c r="AH83" s="5">
        <v>7.1973714079690649E-3</v>
      </c>
      <c r="AI83" s="5">
        <v>5.0020758507512949E-3</v>
      </c>
      <c r="AJ83" s="5">
        <v>1.8768279116405273E-2</v>
      </c>
      <c r="AK83" s="5">
        <v>5.6614844186328771E-3</v>
      </c>
      <c r="AL83" s="5">
        <v>4.1482447536675481E-2</v>
      </c>
      <c r="AM83" s="5">
        <v>1.0093005206363111E-2</v>
      </c>
      <c r="AN83" s="5">
        <v>1.8497304404483651E-2</v>
      </c>
      <c r="AO83" s="5">
        <v>4.819394353759018E-3</v>
      </c>
      <c r="AP83" s="5">
        <v>2.1129482059146453E-2</v>
      </c>
      <c r="AQ83" s="5">
        <v>5.8784502543128851E-4</v>
      </c>
      <c r="AR83" s="5">
        <v>2.3252341924391268E-2</v>
      </c>
      <c r="AS83" s="5"/>
      <c r="AT83" s="5"/>
      <c r="AU83" s="5"/>
      <c r="AV83" s="5"/>
      <c r="AW83" s="5"/>
      <c r="AX83" s="5"/>
      <c r="AY83" s="5"/>
      <c r="AZ83" s="5"/>
      <c r="BA83" s="5"/>
      <c r="BB83" s="5"/>
    </row>
    <row r="84" spans="1:54" x14ac:dyDescent="0.25">
      <c r="A84" s="5">
        <v>16210</v>
      </c>
      <c r="B84" s="5"/>
      <c r="C84" s="5">
        <v>7.7592266494938018E-3</v>
      </c>
      <c r="D84" s="5">
        <v>-1.9522463788730886E-2</v>
      </c>
      <c r="E84" s="5">
        <v>-1.2596248470913739E-2</v>
      </c>
      <c r="F84" s="5">
        <v>-3.2537400837197569E-2</v>
      </c>
      <c r="G84" s="5">
        <v>-9.763683617869303E-3</v>
      </c>
      <c r="H84" s="5">
        <v>-2.5952108625788606E-2</v>
      </c>
      <c r="I84" s="5">
        <v>-4.0073273821461176E-2</v>
      </c>
      <c r="J84" s="5">
        <v>-2.6130492808007878E-2</v>
      </c>
      <c r="K84" s="5">
        <v>-4.4353056109483081E-3</v>
      </c>
      <c r="L84" s="5">
        <v>-1.3177603112137334E-2</v>
      </c>
      <c r="M84" s="5">
        <v>-1.6556127696026209E-2</v>
      </c>
      <c r="N84" s="5">
        <v>-3.153395924156116E-2</v>
      </c>
      <c r="O84" s="5">
        <v>-5.0021607436287951E-3</v>
      </c>
      <c r="P84" s="5">
        <v>-1.5144118004907545E-2</v>
      </c>
      <c r="Q84" s="5">
        <v>-8.094823308921778E-3</v>
      </c>
      <c r="R84" s="5">
        <v>-5.1827776801378025E-2</v>
      </c>
      <c r="S84" s="5">
        <v>-2.5047973217113594E-3</v>
      </c>
      <c r="T84" s="5">
        <v>-8.1726272731841351E-3</v>
      </c>
      <c r="U84" s="5">
        <v>-6.8714474254790176E-3</v>
      </c>
      <c r="V84" s="5">
        <v>-9.7022829832115135E-3</v>
      </c>
      <c r="W84" s="5">
        <v>8.3699211394834497E-3</v>
      </c>
      <c r="X84" s="5">
        <v>-8.9829296536615682E-3</v>
      </c>
      <c r="Y84" s="5">
        <v>-1.7205794079460615E-2</v>
      </c>
      <c r="Z84" s="5">
        <v>-1.4996765886287216E-2</v>
      </c>
      <c r="AA84" s="5">
        <v>1.9047220720909634E-2</v>
      </c>
      <c r="AB84" s="5">
        <v>8.185601101529115E-2</v>
      </c>
      <c r="AC84" s="5">
        <v>7.0699568089509597E-3</v>
      </c>
      <c r="AD84" s="5">
        <v>1.9917976208417211E-2</v>
      </c>
      <c r="AE84" s="5">
        <v>2.5135914072755512E-2</v>
      </c>
      <c r="AF84" s="5">
        <v>6.6072541313217256E-2</v>
      </c>
      <c r="AG84" s="5">
        <v>1.0501199812432317E-2</v>
      </c>
      <c r="AH84" s="5">
        <v>7.2623063483835777E-3</v>
      </c>
      <c r="AI84" s="5">
        <v>5.0497694612825373E-3</v>
      </c>
      <c r="AJ84" s="5">
        <v>1.8956889349947458E-2</v>
      </c>
      <c r="AK84" s="5">
        <v>5.7213036890146453E-3</v>
      </c>
      <c r="AL84" s="5">
        <v>4.1942261581641507E-2</v>
      </c>
      <c r="AM84" s="5">
        <v>1.021013503224316E-2</v>
      </c>
      <c r="AN84" s="5">
        <v>1.8721631075936402E-2</v>
      </c>
      <c r="AO84" s="5">
        <v>4.8803693761409186E-3</v>
      </c>
      <c r="AP84" s="5">
        <v>2.1407936780375482E-2</v>
      </c>
      <c r="AQ84" s="5">
        <v>5.9590261542911277E-4</v>
      </c>
      <c r="AR84" s="5">
        <v>2.35833980096091E-2</v>
      </c>
      <c r="AS84" s="5"/>
      <c r="AT84" s="5"/>
      <c r="AU84" s="5"/>
      <c r="AV84" s="5"/>
      <c r="AW84" s="5"/>
      <c r="AX84" s="5"/>
      <c r="AY84" s="5"/>
      <c r="AZ84" s="5"/>
      <c r="BA84" s="5"/>
      <c r="BB84" s="5"/>
    </row>
    <row r="85" spans="1:54" x14ac:dyDescent="0.25">
      <c r="A85" s="5">
        <v>16200</v>
      </c>
      <c r="B85" s="5"/>
      <c r="C85" s="5">
        <v>9.7109757321904785E-3</v>
      </c>
      <c r="D85" s="5">
        <v>-1.9412612941463767E-2</v>
      </c>
      <c r="E85" s="5">
        <v>-1.2531176427218054E-2</v>
      </c>
      <c r="F85" s="5">
        <v>-3.238436113332626E-2</v>
      </c>
      <c r="G85" s="5">
        <v>-9.7222911638754194E-3</v>
      </c>
      <c r="H85" s="5">
        <v>-2.5854171531575702E-2</v>
      </c>
      <c r="I85" s="5">
        <v>-3.9940772014964418E-2</v>
      </c>
      <c r="J85" s="5">
        <v>-2.6056345005599873E-2</v>
      </c>
      <c r="K85" s="5">
        <v>-4.4248068973670373E-3</v>
      </c>
      <c r="L85" s="5">
        <v>-1.3152632598477229E-2</v>
      </c>
      <c r="M85" s="5">
        <v>-1.6532599536226999E-2</v>
      </c>
      <c r="N85" s="5">
        <v>-3.1504139168671633E-2</v>
      </c>
      <c r="O85" s="5">
        <v>-4.9998171628406595E-3</v>
      </c>
      <c r="P85" s="5">
        <v>-1.5144274042468662E-2</v>
      </c>
      <c r="Q85" s="5">
        <v>-8.0987963548375709E-3</v>
      </c>
      <c r="R85" s="5">
        <v>-5.1878206600996103E-2</v>
      </c>
      <c r="S85" s="5">
        <v>-2.5084466980571304E-3</v>
      </c>
      <c r="T85" s="5">
        <v>-8.1885034953626239E-3</v>
      </c>
      <c r="U85" s="5">
        <v>-6.8881450552520278E-3</v>
      </c>
      <c r="V85" s="5">
        <v>-9.7306053422879738E-3</v>
      </c>
      <c r="W85" s="5">
        <v>8.3984629638039071E-3</v>
      </c>
      <c r="X85" s="5">
        <v>-9.0179875422566596E-3</v>
      </c>
      <c r="Y85" s="5">
        <v>-1.7281451132666978E-2</v>
      </c>
      <c r="Z85" s="5">
        <v>-1.5070151707484417E-2</v>
      </c>
      <c r="AA85" s="5">
        <v>1.9149914021631718E-2</v>
      </c>
      <c r="AB85" s="5">
        <v>8.2338257571020063E-2</v>
      </c>
      <c r="AC85" s="5">
        <v>7.11515592245011E-3</v>
      </c>
      <c r="AD85" s="5">
        <v>2.005534441432218E-2</v>
      </c>
      <c r="AE85" s="5">
        <v>2.5321973249419268E-2</v>
      </c>
      <c r="AF85" s="5">
        <v>6.6595137272367516E-2</v>
      </c>
      <c r="AG85" s="5">
        <v>1.0589605369029333E-2</v>
      </c>
      <c r="AH85" s="5">
        <v>7.3271565712453605E-3</v>
      </c>
      <c r="AI85" s="5">
        <v>5.0974529112373258E-3</v>
      </c>
      <c r="AJ85" s="5">
        <v>1.9145654868617787E-2</v>
      </c>
      <c r="AK85" s="5">
        <v>5.7812313816424351E-3</v>
      </c>
      <c r="AL85" s="5">
        <v>4.2403345245767936E-2</v>
      </c>
      <c r="AM85" s="5">
        <v>1.0327695286319043E-2</v>
      </c>
      <c r="AN85" s="5">
        <v>1.8946980229668925E-2</v>
      </c>
      <c r="AO85" s="5">
        <v>4.9416745573257143E-3</v>
      </c>
      <c r="AP85" s="5">
        <v>2.1688131294697252E-2</v>
      </c>
      <c r="AQ85" s="5">
        <v>6.0401709945284894E-4</v>
      </c>
      <c r="AR85" s="5">
        <v>2.3917054787639343E-2</v>
      </c>
      <c r="AS85" s="5"/>
      <c r="AT85" s="5"/>
      <c r="AU85" s="5"/>
      <c r="AV85" s="5"/>
      <c r="AW85" s="5"/>
      <c r="AX85" s="5"/>
      <c r="AY85" s="5"/>
      <c r="AZ85" s="5"/>
      <c r="BA85" s="5"/>
      <c r="BB85" s="5"/>
    </row>
    <row r="86" spans="1:54" x14ac:dyDescent="0.25">
      <c r="A86" s="5">
        <v>16190</v>
      </c>
      <c r="B86" s="5"/>
      <c r="C86" s="5">
        <v>1.1677249490916501E-2</v>
      </c>
      <c r="D86" s="5">
        <v>-1.9301437234437693E-2</v>
      </c>
      <c r="E86" s="5">
        <v>-1.2465189303878832E-2</v>
      </c>
      <c r="F86" s="5">
        <v>-3.2228815411871378E-2</v>
      </c>
      <c r="G86" s="5">
        <v>-9.6801080774868778E-3</v>
      </c>
      <c r="H86" s="5">
        <v>-2.5754041110025532E-2</v>
      </c>
      <c r="I86" s="5">
        <v>-3.9804758672237206E-2</v>
      </c>
      <c r="J86" s="5">
        <v>-2.5979837285106111E-2</v>
      </c>
      <c r="K86" s="5">
        <v>-4.4138976311978101E-3</v>
      </c>
      <c r="L86" s="5">
        <v>-1.3126418396993574E-2</v>
      </c>
      <c r="M86" s="5">
        <v>-1.6507486112050641E-2</v>
      </c>
      <c r="N86" s="5">
        <v>-3.1471270518553841E-2</v>
      </c>
      <c r="O86" s="5">
        <v>-4.9969876248878685E-3</v>
      </c>
      <c r="P86" s="5">
        <v>-1.5142958579750518E-2</v>
      </c>
      <c r="Q86" s="5">
        <v>-8.1019864518398106E-3</v>
      </c>
      <c r="R86" s="5">
        <v>-5.1923670693476143E-2</v>
      </c>
      <c r="S86" s="5">
        <v>-2.5118595462765973E-3</v>
      </c>
      <c r="T86" s="5">
        <v>-8.2036231594953737E-3</v>
      </c>
      <c r="U86" s="5">
        <v>-6.9042226533913426E-3</v>
      </c>
      <c r="V86" s="5">
        <v>-9.7580796496419524E-3</v>
      </c>
      <c r="W86" s="5">
        <v>8.4263009601704582E-3</v>
      </c>
      <c r="X86" s="5">
        <v>-9.0523243181266436E-3</v>
      </c>
      <c r="Y86" s="5">
        <v>-1.7355801245610581E-2</v>
      </c>
      <c r="Z86" s="5">
        <v>-1.5142470734116096E-2</v>
      </c>
      <c r="AA86" s="5">
        <v>1.9251354064847508E-2</v>
      </c>
      <c r="AB86" s="5">
        <v>8.2815597594873877E-2</v>
      </c>
      <c r="AC86" s="5">
        <v>7.1599763677702042E-3</v>
      </c>
      <c r="AD86" s="5">
        <v>2.0191783462336403E-2</v>
      </c>
      <c r="AE86" s="5">
        <v>2.5507047040000674E-2</v>
      </c>
      <c r="AF86" s="5">
        <v>6.7115670866528407E-2</v>
      </c>
      <c r="AG86" s="5">
        <v>1.0677772787051589E-2</v>
      </c>
      <c r="AH86" s="5">
        <v>7.391908119767145E-3</v>
      </c>
      <c r="AI86" s="5">
        <v>5.1451164786461548E-3</v>
      </c>
      <c r="AJ86" s="5">
        <v>1.933453940825252E-2</v>
      </c>
      <c r="AK86" s="5">
        <v>5.8412567170417233E-3</v>
      </c>
      <c r="AL86" s="5">
        <v>4.2865621456672734E-2</v>
      </c>
      <c r="AM86" s="5">
        <v>1.0445667871734498E-2</v>
      </c>
      <c r="AN86" s="5">
        <v>1.9173320270294371E-2</v>
      </c>
      <c r="AO86" s="5">
        <v>5.0033021758960671E-3</v>
      </c>
      <c r="AP86" s="5">
        <v>2.1970034456432176E-2</v>
      </c>
      <c r="AQ86" s="5">
        <v>6.1218770000541207E-4</v>
      </c>
      <c r="AR86" s="5">
        <v>2.4253285593963444E-2</v>
      </c>
      <c r="AS86" s="5"/>
      <c r="AT86" s="5"/>
      <c r="AU86" s="5"/>
      <c r="AV86" s="5"/>
      <c r="AW86" s="5"/>
      <c r="AX86" s="5"/>
      <c r="AY86" s="5"/>
      <c r="AZ86" s="5"/>
      <c r="BA86" s="5"/>
      <c r="BB86" s="5"/>
    </row>
    <row r="87" spans="1:54" x14ac:dyDescent="0.25">
      <c r="A87" s="5">
        <v>16180</v>
      </c>
      <c r="B87" s="5"/>
      <c r="C87" s="5">
        <v>1.3657671988270477E-2</v>
      </c>
      <c r="D87" s="5">
        <v>-1.9188963032440026E-2</v>
      </c>
      <c r="E87" s="5">
        <v>-1.2398302848337274E-2</v>
      </c>
      <c r="F87" s="5">
        <v>-3.2070800876718354E-2</v>
      </c>
      <c r="G87" s="5">
        <v>-9.6371444227928392E-3</v>
      </c>
      <c r="H87" s="5">
        <v>-2.565174104917271E-2</v>
      </c>
      <c r="I87" s="5">
        <v>-3.9665265449215545E-2</v>
      </c>
      <c r="J87" s="5">
        <v>-2.5900986968734541E-2</v>
      </c>
      <c r="K87" s="5">
        <v>-4.40258017300507E-3</v>
      </c>
      <c r="L87" s="5">
        <v>-1.3098965758617905E-2</v>
      </c>
      <c r="M87" s="5">
        <v>-1.648079176576505E-2</v>
      </c>
      <c r="N87" s="5">
        <v>-3.1435357209160339E-2</v>
      </c>
      <c r="O87" s="5">
        <v>-4.9936720548193099E-3</v>
      </c>
      <c r="P87" s="5">
        <v>-1.5140169272957327E-2</v>
      </c>
      <c r="Q87" s="5">
        <v>-8.1043912164758952E-3</v>
      </c>
      <c r="R87" s="5">
        <v>-5.1964146619963937E-2</v>
      </c>
      <c r="S87" s="5">
        <v>-2.515034436727473E-3</v>
      </c>
      <c r="T87" s="5">
        <v>-8.2179804955868178E-3</v>
      </c>
      <c r="U87" s="5">
        <v>-6.9196744590298356E-3</v>
      </c>
      <c r="V87" s="5">
        <v>-9.7846965220341059E-3</v>
      </c>
      <c r="W87" s="5">
        <v>8.4534259929545143E-3</v>
      </c>
      <c r="X87" s="5">
        <v>-9.0859291055259261E-3</v>
      </c>
      <c r="Y87" s="5">
        <v>-1.7428821637413945E-2</v>
      </c>
      <c r="Z87" s="5">
        <v>-1.5213701511525412E-2</v>
      </c>
      <c r="AA87" s="5">
        <v>1.9351511714326395E-2</v>
      </c>
      <c r="AB87" s="5">
        <v>8.3287898448389797E-2</v>
      </c>
      <c r="AC87" s="5">
        <v>7.2044061126917899E-3</v>
      </c>
      <c r="AD87" s="5">
        <v>2.0327258032014354E-2</v>
      </c>
      <c r="AE87" s="5">
        <v>2.5691089351609353E-2</v>
      </c>
      <c r="AF87" s="5">
        <v>6.7634017725339474E-2</v>
      </c>
      <c r="AG87" s="5">
        <v>1.0765681923891858E-2</v>
      </c>
      <c r="AH87" s="5">
        <v>7.4565469037279038E-3</v>
      </c>
      <c r="AI87" s="5">
        <v>5.1927503288234037E-3</v>
      </c>
      <c r="AJ87" s="5">
        <v>1.9523506206898168E-2</v>
      </c>
      <c r="AK87" s="5">
        <v>5.9013687432224642E-3</v>
      </c>
      <c r="AL87" s="5">
        <v>4.3329011717328239E-2</v>
      </c>
      <c r="AM87" s="5">
        <v>1.0564034307111286E-2</v>
      </c>
      <c r="AN87" s="5">
        <v>1.9400618831216895E-2</v>
      </c>
      <c r="AO87" s="5">
        <v>5.0652442931586302E-3</v>
      </c>
      <c r="AP87" s="5">
        <v>2.2253614100999498E-2</v>
      </c>
      <c r="AQ87" s="5">
        <v>6.2041360957645528E-4</v>
      </c>
      <c r="AR87" s="5">
        <v>2.4592062519280099E-2</v>
      </c>
      <c r="AS87" s="5"/>
      <c r="AT87" s="5"/>
      <c r="AU87" s="5"/>
      <c r="AV87" s="5"/>
      <c r="AW87" s="5"/>
      <c r="AX87" s="5"/>
      <c r="AY87" s="5"/>
      <c r="AZ87" s="5"/>
      <c r="BA87" s="5"/>
      <c r="BB87" s="5"/>
    </row>
    <row r="88" spans="1:54" x14ac:dyDescent="0.25">
      <c r="A88" s="5">
        <v>16170</v>
      </c>
      <c r="B88" s="5"/>
      <c r="C88" s="5">
        <v>1.5651859732373145E-2</v>
      </c>
      <c r="D88" s="5">
        <v>-1.9075216993376144E-2</v>
      </c>
      <c r="E88" s="5">
        <v>-1.2330533026355998E-2</v>
      </c>
      <c r="F88" s="5">
        <v>-3.191035536496107E-2</v>
      </c>
      <c r="G88" s="5">
        <v>-9.5934104727095869E-3</v>
      </c>
      <c r="H88" s="5">
        <v>-2.5547295636609863E-2</v>
      </c>
      <c r="I88" s="5">
        <v>-3.9522324987375144E-2</v>
      </c>
      <c r="J88" s="5">
        <v>-2.5819812054205693E-2</v>
      </c>
      <c r="K88" s="5">
        <v>-4.3908570025216302E-3</v>
      </c>
      <c r="L88" s="5">
        <v>-1.3070280298455464E-2</v>
      </c>
      <c r="M88" s="5">
        <v>-1.6452521305661584E-2</v>
      </c>
      <c r="N88" s="5">
        <v>-3.1396404053997115E-2</v>
      </c>
      <c r="O88" s="5">
        <v>-4.9898705196766719E-3</v>
      </c>
      <c r="P88" s="5">
        <v>-1.513590420391909E-2</v>
      </c>
      <c r="Q88" s="5">
        <v>-8.1060084883386122E-3</v>
      </c>
      <c r="R88" s="5">
        <v>-5.199961330711568E-2</v>
      </c>
      <c r="S88" s="5">
        <v>-2.517970003996835E-3</v>
      </c>
      <c r="T88" s="5">
        <v>-8.2315699321136096E-3</v>
      </c>
      <c r="U88" s="5">
        <v>-6.9344948670346795E-3</v>
      </c>
      <c r="V88" s="5">
        <v>-9.8104467778828298E-3</v>
      </c>
      <c r="W88" s="5">
        <v>8.4798290826549674E-3</v>
      </c>
      <c r="X88" s="5">
        <v>-9.1187911749390539E-3</v>
      </c>
      <c r="Y88" s="5">
        <v>-1.7500489762406445E-2</v>
      </c>
      <c r="Z88" s="5">
        <v>-1.5283822747613304E-2</v>
      </c>
      <c r="AA88" s="5">
        <v>1.9450357982403785E-2</v>
      </c>
      <c r="AB88" s="5">
        <v>8.3755027866885975E-2</v>
      </c>
      <c r="AC88" s="5">
        <v>7.2484331331667835E-3</v>
      </c>
      <c r="AD88" s="5">
        <v>2.0461732754850661E-2</v>
      </c>
      <c r="AE88" s="5">
        <v>2.5874053937552544E-2</v>
      </c>
      <c r="AF88" s="5">
        <v>6.8150052821735113E-2</v>
      </c>
      <c r="AG88" s="5">
        <v>1.0853312491513603E-2</v>
      </c>
      <c r="AH88" s="5">
        <v>7.5210587034880514E-3</v>
      </c>
      <c r="AI88" s="5">
        <v>5.2403445168723532E-3</v>
      </c>
      <c r="AJ88" s="5">
        <v>1.9712518012943017E-2</v>
      </c>
      <c r="AK88" s="5">
        <v>5.9615563376902523E-3</v>
      </c>
      <c r="AL88" s="5">
        <v>4.3793436117130491E-2</v>
      </c>
      <c r="AM88" s="5">
        <v>1.0682775728247591E-2</v>
      </c>
      <c r="AN88" s="5">
        <v>1.9628842775740726E-2</v>
      </c>
      <c r="AO88" s="5">
        <v>5.1274927528655225E-3</v>
      </c>
      <c r="AP88" s="5">
        <v>2.2538837041022892E-2</v>
      </c>
      <c r="AQ88" s="5">
        <v>6.2869399045488797E-4</v>
      </c>
      <c r="AR88" s="5">
        <v>2.4933356398793079E-2</v>
      </c>
      <c r="AS88" s="5"/>
      <c r="AT88" s="5"/>
      <c r="AU88" s="5"/>
      <c r="AV88" s="5"/>
      <c r="AW88" s="5"/>
      <c r="AX88" s="5"/>
      <c r="AY88" s="5"/>
      <c r="AZ88" s="5"/>
      <c r="BA88" s="5"/>
      <c r="BB88" s="5"/>
    </row>
    <row r="89" spans="1:54" x14ac:dyDescent="0.25">
      <c r="A89" s="5">
        <v>16160</v>
      </c>
      <c r="B89" s="5"/>
      <c r="C89" s="5">
        <v>1.7659421771158305E-2</v>
      </c>
      <c r="D89" s="5">
        <v>-1.8960226057416176E-2</v>
      </c>
      <c r="E89" s="5">
        <v>-1.2261896015518085E-2</v>
      </c>
      <c r="F89" s="5">
        <v>-3.1747517331570628E-2</v>
      </c>
      <c r="G89" s="5">
        <v>-9.5489167048639807E-3</v>
      </c>
      <c r="H89" s="5">
        <v>-2.5440729749940931E-2</v>
      </c>
      <c r="I89" s="5">
        <v>-3.9375970901292544E-2</v>
      </c>
      <c r="J89" s="5">
        <v>-2.5736331208226187E-2</v>
      </c>
      <c r="K89" s="5">
        <v>-4.3787307178215409E-3</v>
      </c>
      <c r="L89" s="5">
        <v>-1.3040367994188725E-2</v>
      </c>
      <c r="M89" s="5">
        <v>-1.6422680005155489E-2</v>
      </c>
      <c r="N89" s="5">
        <v>-3.1354416762544544E-2</v>
      </c>
      <c r="O89" s="5">
        <v>-4.9855832289009885E-3</v>
      </c>
      <c r="P89" s="5">
        <v>-1.5130161882345066E-2</v>
      </c>
      <c r="Q89" s="5">
        <v>-8.1068363318087776E-3</v>
      </c>
      <c r="R89" s="5">
        <v>-5.2030051081612384E-2</v>
      </c>
      <c r="S89" s="5">
        <v>-2.5206649477588989E-3</v>
      </c>
      <c r="T89" s="5">
        <v>-8.2443860993085313E-3</v>
      </c>
      <c r="U89" s="5">
        <v>-6.9486784311508622E-3</v>
      </c>
      <c r="V89" s="5">
        <v>-9.8353214422005533E-3</v>
      </c>
      <c r="W89" s="5">
        <v>8.5055014105440887E-3</v>
      </c>
      <c r="X89" s="5">
        <v>-9.1508999484320001E-3</v>
      </c>
      <c r="Y89" s="5">
        <v>-1.7570783320965282E-2</v>
      </c>
      <c r="Z89" s="5">
        <v>-1.5352813322700193E-2</v>
      </c>
      <c r="AA89" s="5">
        <v>1.954786404288817E-2</v>
      </c>
      <c r="AB89" s="5">
        <v>8.421685401591826E-2</v>
      </c>
      <c r="AC89" s="5">
        <v>7.2920454182199418E-3</v>
      </c>
      <c r="AD89" s="5">
        <v>2.0595172227982388E-2</v>
      </c>
      <c r="AE89" s="5">
        <v>2.6055894414256035E-2</v>
      </c>
      <c r="AF89" s="5">
        <v>6.8663650514805413E-2</v>
      </c>
      <c r="AG89" s="5">
        <v>1.0940644062900641E-2</v>
      </c>
      <c r="AH89" s="5">
        <v>7.5854291741242127E-3</v>
      </c>
      <c r="AI89" s="5">
        <v>5.2878889902813553E-3</v>
      </c>
      <c r="AJ89" s="5">
        <v>1.9901537093616289E-2</v>
      </c>
      <c r="AK89" s="5">
        <v>6.0218082095746129E-3</v>
      </c>
      <c r="AL89" s="5">
        <v>4.4258813343862446E-2</v>
      </c>
      <c r="AM89" s="5">
        <v>1.0801872890040025E-2</v>
      </c>
      <c r="AN89" s="5">
        <v>1.9857958198591447E-2</v>
      </c>
      <c r="AO89" s="5">
        <v>5.1900391810427004E-3</v>
      </c>
      <c r="AP89" s="5">
        <v>2.282566906289215E-2</v>
      </c>
      <c r="AQ89" s="5">
        <v>6.3702797455354103E-4</v>
      </c>
      <c r="AR89" s="5">
        <v>2.5277136801945356E-2</v>
      </c>
      <c r="AS89" s="5"/>
      <c r="AT89" s="5"/>
      <c r="AU89" s="5"/>
      <c r="AV89" s="5"/>
      <c r="AW89" s="5"/>
      <c r="AX89" s="5"/>
      <c r="AY89" s="5"/>
      <c r="AZ89" s="5"/>
      <c r="BA89" s="5"/>
      <c r="BB89" s="5"/>
    </row>
    <row r="90" spans="1:54" x14ac:dyDescent="0.25">
      <c r="A90" s="5">
        <v>16150</v>
      </c>
      <c r="B90" s="5"/>
      <c r="C90" s="5">
        <v>1.9679959791182401E-2</v>
      </c>
      <c r="D90" s="5">
        <v>-1.8844017436019912E-2</v>
      </c>
      <c r="E90" s="5">
        <v>-1.2192408198629328E-2</v>
      </c>
      <c r="F90" s="5">
        <v>-3.158232583377113E-2</v>
      </c>
      <c r="G90" s="5">
        <v>-9.5036737973774026E-3</v>
      </c>
      <c r="H90" s="5">
        <v>-2.5332068846943064E-2</v>
      </c>
      <c r="I90" s="5">
        <v>-3.9226237765721303E-2</v>
      </c>
      <c r="J90" s="5">
        <v>-2.5650563759627369E-2</v>
      </c>
      <c r="K90" s="5">
        <v>-4.3662040344336871E-3</v>
      </c>
      <c r="L90" s="5">
        <v>-1.300923518430025E-2</v>
      </c>
      <c r="M90" s="5">
        <v>-1.639127360165649E-2</v>
      </c>
      <c r="N90" s="5">
        <v>-3.1309401940241531E-2</v>
      </c>
      <c r="O90" s="5">
        <v>-4.9808105346710188E-3</v>
      </c>
      <c r="P90" s="5">
        <v>-1.5122941247877147E-2</v>
      </c>
      <c r="Q90" s="5">
        <v>-8.1068730376959251E-3</v>
      </c>
      <c r="R90" s="5">
        <v>-5.2055441684062995E-2</v>
      </c>
      <c r="S90" s="5">
        <v>-2.5231180336057154E-3</v>
      </c>
      <c r="T90" s="5">
        <v>-8.2564238323655417E-3</v>
      </c>
      <c r="U90" s="5">
        <v>-6.96221986708762E-3</v>
      </c>
      <c r="V90" s="5">
        <v>-9.8593117514638902E-3</v>
      </c>
      <c r="W90" s="5">
        <v>8.5304343232699038E-3</v>
      </c>
      <c r="X90" s="5">
        <v>-9.1822450049724308E-3</v>
      </c>
      <c r="Y90" s="5">
        <v>-1.7639680270329521E-2</v>
      </c>
      <c r="Z90" s="5">
        <v>-1.5420652299393217E-2</v>
      </c>
      <c r="AA90" s="5">
        <v>1.9644001244014223E-2</v>
      </c>
      <c r="AB90" s="5">
        <v>8.4673245548104764E-2</v>
      </c>
      <c r="AC90" s="5">
        <v>7.3352309748970709E-3</v>
      </c>
      <c r="AD90" s="5">
        <v>2.0727541028063387E-2</v>
      </c>
      <c r="AE90" s="5">
        <v>2.6236564278454378E-2</v>
      </c>
      <c r="AF90" s="5">
        <v>6.9174684593496794E-2</v>
      </c>
      <c r="AG90" s="5">
        <v>1.1027656078659935E-2</v>
      </c>
      <c r="AH90" s="5">
        <v>7.6496438496830733E-3</v>
      </c>
      <c r="AI90" s="5">
        <v>5.3353735916107994E-3</v>
      </c>
      <c r="AJ90" s="5">
        <v>2.0090525243853942E-2</v>
      </c>
      <c r="AK90" s="5">
        <v>6.0821129018750414E-3</v>
      </c>
      <c r="AL90" s="5">
        <v>4.4725060696558225E-2</v>
      </c>
      <c r="AM90" s="5">
        <v>1.0921306168630822E-2</v>
      </c>
      <c r="AN90" s="5">
        <v>2.0087930427856778E-2</v>
      </c>
      <c r="AO90" s="5">
        <v>5.2528749859270373E-3</v>
      </c>
      <c r="AP90" s="5">
        <v>2.3114074923793412E-2</v>
      </c>
      <c r="AQ90" s="5">
        <v>6.4541466324631645E-4</v>
      </c>
      <c r="AR90" s="5">
        <v>2.5623372022615425E-2</v>
      </c>
      <c r="AS90" s="5"/>
      <c r="AT90" s="5"/>
      <c r="AU90" s="5"/>
      <c r="AV90" s="5"/>
      <c r="AW90" s="5"/>
      <c r="AX90" s="5"/>
      <c r="AY90" s="5"/>
      <c r="AZ90" s="5"/>
      <c r="BA90" s="5"/>
      <c r="BB90" s="5"/>
    </row>
    <row r="91" spans="1:54" x14ac:dyDescent="0.25">
      <c r="A91" s="5">
        <v>16140</v>
      </c>
      <c r="B91" s="5"/>
      <c r="C91" s="5">
        <v>2.1713068220940691E-2</v>
      </c>
      <c r="D91" s="5">
        <v>-1.8726618600846141E-2</v>
      </c>
      <c r="E91" s="5">
        <v>-1.2122086157027537E-2</v>
      </c>
      <c r="F91" s="5">
        <v>-3.1414820515131683E-2</v>
      </c>
      <c r="G91" s="5">
        <v>-9.4576926245526875E-3</v>
      </c>
      <c r="H91" s="5">
        <v>-2.5221338955442551E-2</v>
      </c>
      <c r="I91" s="5">
        <v>-3.9073161102189356E-2</v>
      </c>
      <c r="J91" s="5">
        <v>-2.556252969217206E-2</v>
      </c>
      <c r="K91" s="5">
        <v>-4.3532797843965259E-3</v>
      </c>
      <c r="L91" s="5">
        <v>-1.297688856611524E-2</v>
      </c>
      <c r="M91" s="5">
        <v>-1.6358308295209571E-2</v>
      </c>
      <c r="N91" s="5">
        <v>-3.126136708803106E-2</v>
      </c>
      <c r="O91" s="5">
        <v>-4.9755529321729042E-3</v>
      </c>
      <c r="P91" s="5">
        <v>-1.5114241671940943E-2</v>
      </c>
      <c r="Q91" s="5">
        <v>-8.1061171247754082E-3</v>
      </c>
      <c r="R91" s="5">
        <v>-5.2075768282283885E-2</v>
      </c>
      <c r="S91" s="5">
        <v>-2.5253280938501129E-3</v>
      </c>
      <c r="T91" s="5">
        <v>-8.2676781745635239E-3</v>
      </c>
      <c r="U91" s="5">
        <v>-6.9751140555454226E-3</v>
      </c>
      <c r="V91" s="5">
        <v>-9.8824091584140041E-3</v>
      </c>
      <c r="W91" s="5">
        <v>8.5546193374120231E-3</v>
      </c>
      <c r="X91" s="5">
        <v>-9.2128160857157526E-3</v>
      </c>
      <c r="Y91" s="5">
        <v>-1.7707158835380394E-2</v>
      </c>
      <c r="Z91" s="5">
        <v>-1.5487318932453861E-2</v>
      </c>
      <c r="AA91" s="5">
        <v>1.9738741121434891E-2</v>
      </c>
      <c r="AB91" s="5">
        <v>8.5124071660288153E-2</v>
      </c>
      <c r="AC91" s="5">
        <v>7.3779778332571672E-3</v>
      </c>
      <c r="AD91" s="5">
        <v>2.0858803725305908E-2</v>
      </c>
      <c r="AE91" s="5">
        <v>2.6416016924644452E-2</v>
      </c>
      <c r="AF91" s="5">
        <v>6.9683028321137971E-2</v>
      </c>
      <c r="AG91" s="5">
        <v>1.1114327853776064E-2</v>
      </c>
      <c r="AH91" s="5">
        <v>7.7136881475532732E-3</v>
      </c>
      <c r="AI91" s="5">
        <v>5.3827880612704257E-3</v>
      </c>
      <c r="AJ91" s="5">
        <v>2.0279443795533141E-2</v>
      </c>
      <c r="AK91" s="5">
        <v>6.14245879382503E-3</v>
      </c>
      <c r="AL91" s="5">
        <v>4.5192094099275264E-2</v>
      </c>
      <c r="AM91" s="5">
        <v>1.1041055563783507E-2</v>
      </c>
      <c r="AN91" s="5">
        <v>2.0318724027352627E-2</v>
      </c>
      <c r="AO91" s="5">
        <v>5.3159913580144991E-3</v>
      </c>
      <c r="AP91" s="5">
        <v>2.3404018349217192E-2</v>
      </c>
      <c r="AQ91" s="5">
        <v>6.5385312721815856E-4</v>
      </c>
      <c r="AR91" s="5">
        <v>2.5972029069792235E-2</v>
      </c>
      <c r="AS91" s="5"/>
      <c r="AT91" s="5"/>
      <c r="AU91" s="5"/>
      <c r="AV91" s="5"/>
      <c r="AW91" s="5"/>
      <c r="AX91" s="5"/>
      <c r="AY91" s="5"/>
      <c r="AZ91" s="5"/>
      <c r="BA91" s="5"/>
      <c r="BB91" s="5"/>
    </row>
    <row r="92" spans="1:54" x14ac:dyDescent="0.25">
      <c r="A92" s="5">
        <v>16130</v>
      </c>
      <c r="B92" s="5"/>
      <c r="C92" s="5">
        <v>2.3758334338674594E-2</v>
      </c>
      <c r="D92" s="5">
        <v>-1.8608057272552846E-2</v>
      </c>
      <c r="E92" s="5">
        <v>-1.205094666380273E-2</v>
      </c>
      <c r="F92" s="5">
        <v>-3.124504158938337E-2</v>
      </c>
      <c r="G92" s="5">
        <v>-9.410984252466309E-3</v>
      </c>
      <c r="H92" s="5">
        <v>-2.5108566662910302E-2</v>
      </c>
      <c r="I92" s="5">
        <v>-3.8916777365125048E-2</v>
      </c>
      <c r="J92" s="5">
        <v>-2.5472249637032957E-2</v>
      </c>
      <c r="K92" s="5">
        <v>-4.3399609152542842E-3</v>
      </c>
      <c r="L92" s="5">
        <v>-1.2943335193664415E-2</v>
      </c>
      <c r="M92" s="5">
        <v>-1.6323790746905542E-2</v>
      </c>
      <c r="N92" s="5">
        <v>-3.1210320601465551E-2</v>
      </c>
      <c r="O92" s="5">
        <v>-4.9698110598006915E-3</v>
      </c>
      <c r="P92" s="5">
        <v>-1.5104062959392362E-2</v>
      </c>
      <c r="Q92" s="5">
        <v>-8.104567341220479E-3</v>
      </c>
      <c r="R92" s="5">
        <v>-5.2091015483943195E-2</v>
      </c>
      <c r="S92" s="5">
        <v>-2.5272940283002218E-3</v>
      </c>
      <c r="T92" s="5">
        <v>-8.278144380306279E-3</v>
      </c>
      <c r="U92" s="5">
        <v>-6.9873560451812911E-3</v>
      </c>
      <c r="V92" s="5">
        <v>-9.9046053367839414E-3</v>
      </c>
      <c r="W92" s="5">
        <v>8.578048143987679E-3</v>
      </c>
      <c r="X92" s="5">
        <v>-9.2426030992533263E-3</v>
      </c>
      <c r="Y92" s="5">
        <v>-1.7773197519381136E-2</v>
      </c>
      <c r="Z92" s="5">
        <v>-1.5552792678659291E-2</v>
      </c>
      <c r="AA92" s="5">
        <v>1.9832055411244585E-2</v>
      </c>
      <c r="AB92" s="5">
        <v>8.556920215100508E-2</v>
      </c>
      <c r="AC92" s="5">
        <v>7.4202740514063906E-3</v>
      </c>
      <c r="AD92" s="5">
        <v>2.0988924897681598E-2</v>
      </c>
      <c r="AE92" s="5">
        <v>2.6594205662793875E-2</v>
      </c>
      <c r="AF92" s="5">
        <v>7.0188554480774379E-2</v>
      </c>
      <c r="AG92" s="5">
        <v>1.1200638584515159E-2</v>
      </c>
      <c r="AH92" s="5">
        <v>7.7775473729541651E-3</v>
      </c>
      <c r="AI92" s="5">
        <v>5.4301220403869793E-3</v>
      </c>
      <c r="AJ92" s="5">
        <v>2.0468253627073781E-2</v>
      </c>
      <c r="AK92" s="5">
        <v>6.2028341033748529E-3</v>
      </c>
      <c r="AL92" s="5">
        <v>4.5659828115780843E-2</v>
      </c>
      <c r="AM92" s="5">
        <v>1.1161100701489127E-2</v>
      </c>
      <c r="AN92" s="5">
        <v>2.0550302799420384E-2</v>
      </c>
      <c r="AO92" s="5">
        <v>5.3793792702211832E-3</v>
      </c>
      <c r="AP92" s="5">
        <v>2.3695462030954868E-2</v>
      </c>
      <c r="AQ92" s="5">
        <v>6.6234240632818606E-4</v>
      </c>
      <c r="AR92" s="5">
        <v>2.6323073658741602E-2</v>
      </c>
      <c r="AS92" s="5"/>
      <c r="AT92" s="5"/>
      <c r="AU92" s="5"/>
      <c r="AV92" s="5"/>
      <c r="AW92" s="5"/>
      <c r="AX92" s="5"/>
      <c r="AY92" s="5"/>
      <c r="AZ92" s="5"/>
      <c r="BA92" s="5"/>
      <c r="BB92" s="5"/>
    </row>
    <row r="93" spans="1:54" x14ac:dyDescent="0.25">
      <c r="A93" s="5">
        <v>16120</v>
      </c>
      <c r="B93" s="5"/>
      <c r="C93" s="5">
        <v>2.5815338384650981E-2</v>
      </c>
      <c r="D93" s="5">
        <v>-1.8488361409495106E-2</v>
      </c>
      <c r="E93" s="5">
        <v>-1.1979006676932219E-2</v>
      </c>
      <c r="F93" s="5">
        <v>-3.1073029823970921E-2</v>
      </c>
      <c r="G93" s="5">
        <v>-9.3635599344683608E-3</v>
      </c>
      <c r="H93" s="5">
        <v>-2.4993779105782488E-2</v>
      </c>
      <c r="I93" s="5">
        <v>-3.8757123927518733E-2</v>
      </c>
      <c r="J93" s="5">
        <v>-2.537974486494645E-2</v>
      </c>
      <c r="K93" s="5">
        <v>-4.3262504889950947E-3</v>
      </c>
      <c r="L93" s="5">
        <v>-1.2908582475367903E-2</v>
      </c>
      <c r="M93" s="5">
        <v>-1.6287728077061817E-2</v>
      </c>
      <c r="N93" s="5">
        <v>-3.1156271769370619E-2</v>
      </c>
      <c r="O93" s="5">
        <v>-4.9635856992871997E-3</v>
      </c>
      <c r="P93" s="5">
        <v>-1.5092405349957722E-2</v>
      </c>
      <c r="Q93" s="5">
        <v>-8.1022226659279006E-3</v>
      </c>
      <c r="R93" s="5">
        <v>-5.2101169348558608E-2</v>
      </c>
      <c r="S93" s="5">
        <v>-2.529014805004936E-3</v>
      </c>
      <c r="T93" s="5">
        <v>-8.2878179180763401E-3</v>
      </c>
      <c r="U93" s="5">
        <v>-6.9989410555101935E-3</v>
      </c>
      <c r="V93" s="5">
        <v>-9.9258921859493674E-3</v>
      </c>
      <c r="W93" s="5">
        <v>8.6007126129049073E-3</v>
      </c>
      <c r="X93" s="5">
        <v>-9.2715961268193103E-3</v>
      </c>
      <c r="Y93" s="5">
        <v>-1.7837775114669469E-2</v>
      </c>
      <c r="Z93" s="5">
        <v>-1.5617053206652135E-2</v>
      </c>
      <c r="AA93" s="5">
        <v>1.9923916063026535E-2</v>
      </c>
      <c r="AB93" s="5">
        <v>8.6008507478231189E-2</v>
      </c>
      <c r="AC93" s="5">
        <v>7.4621077205709709E-3</v>
      </c>
      <c r="AD93" s="5">
        <v>2.111786914527651E-2</v>
      </c>
      <c r="AE93" s="5">
        <v>2.6771083736297642E-2</v>
      </c>
      <c r="AF93" s="5">
        <v>7.0691135421294446E-2</v>
      </c>
      <c r="AG93" s="5">
        <v>1.1286567355476049E-2</v>
      </c>
      <c r="AH93" s="5">
        <v>7.8412067235406717E-3</v>
      </c>
      <c r="AI93" s="5">
        <v>5.4773650737613248E-3</v>
      </c>
      <c r="AJ93" s="5">
        <v>2.0656915173407432E-2</v>
      </c>
      <c r="AK93" s="5">
        <v>6.2632268897931612E-3</v>
      </c>
      <c r="AL93" s="5">
        <v>4.6128175965158516E-2</v>
      </c>
      <c r="AM93" s="5">
        <v>1.1281420836804952E-2</v>
      </c>
      <c r="AN93" s="5">
        <v>2.0782629788161106E-2</v>
      </c>
      <c r="AO93" s="5">
        <v>5.4430294781589103E-3</v>
      </c>
      <c r="AP93" s="5">
        <v>2.3988367625593948E-2</v>
      </c>
      <c r="AQ93" s="5">
        <v>6.7088150948631481E-4</v>
      </c>
      <c r="AR93" s="5">
        <v>2.6676470202680297E-2</v>
      </c>
      <c r="AS93" s="5"/>
      <c r="AT93" s="5"/>
      <c r="AU93" s="5"/>
      <c r="AV93" s="5"/>
      <c r="AW93" s="5"/>
      <c r="AX93" s="5"/>
      <c r="AY93" s="5"/>
      <c r="AZ93" s="5"/>
      <c r="BA93" s="5"/>
      <c r="BB93" s="5"/>
    </row>
    <row r="94" spans="1:54" x14ac:dyDescent="0.25">
      <c r="A94" s="5">
        <v>16110</v>
      </c>
      <c r="B94" s="5"/>
      <c r="C94" s="5">
        <v>2.7883653677894308E-2</v>
      </c>
      <c r="D94" s="5">
        <v>-1.8367559196326926E-2</v>
      </c>
      <c r="E94" s="5">
        <v>-1.1906283332334537E-2</v>
      </c>
      <c r="F94" s="5">
        <v>-3.0898826523348098E-2</v>
      </c>
      <c r="G94" s="5">
        <v>-9.3154311065930129E-3</v>
      </c>
      <c r="H94" s="5">
        <v>-2.4877003958512355E-2</v>
      </c>
      <c r="I94" s="5">
        <v>-3.8594239066127779E-2</v>
      </c>
      <c r="J94" s="5">
        <v>-2.5285037278045552E-2</v>
      </c>
      <c r="K94" s="5">
        <v>-4.3121516809315075E-3</v>
      </c>
      <c r="L94" s="5">
        <v>-1.2872638171540876E-2</v>
      </c>
      <c r="M94" s="5">
        <v>-1.6250127863173369E-2</v>
      </c>
      <c r="N94" s="5">
        <v>-3.1099230772066454E-2</v>
      </c>
      <c r="O94" s="5">
        <v>-4.9568777757648978E-3</v>
      </c>
      <c r="P94" s="5">
        <v>-1.5079269519465466E-2</v>
      </c>
      <c r="Q94" s="5">
        <v>-8.0990823097356682E-3</v>
      </c>
      <c r="R94" s="5">
        <v>-5.2106217398837494E-2</v>
      </c>
      <c r="S94" s="5">
        <v>-2.5304894609696803E-3</v>
      </c>
      <c r="T94" s="5">
        <v>-8.2966944733002847E-3</v>
      </c>
      <c r="U94" s="5">
        <v>-7.0098644797403614E-3</v>
      </c>
      <c r="V94" s="5">
        <v>-9.9462618354994505E-3</v>
      </c>
      <c r="W94" s="5">
        <v>8.62260479735979E-3</v>
      </c>
      <c r="X94" s="5">
        <v>-9.2997854274528002E-3</v>
      </c>
      <c r="Y94" s="5">
        <v>-1.7900870713295776E-2</v>
      </c>
      <c r="Z94" s="5">
        <v>-1.5680080406771966E-2</v>
      </c>
      <c r="AA94" s="5">
        <v>2.00142952529162E-2</v>
      </c>
      <c r="AB94" s="5">
        <v>8.6441858817370487E-2</v>
      </c>
      <c r="AC94" s="5">
        <v>7.5034669702065777E-3</v>
      </c>
      <c r="AD94" s="5">
        <v>2.1245601104791994E-2</v>
      </c>
      <c r="AE94" s="5">
        <v>2.6946604340174578E-2</v>
      </c>
      <c r="AF94" s="5">
        <v>7.1190643104329723E-2</v>
      </c>
      <c r="AG94" s="5">
        <v>1.1372093146786642E-2</v>
      </c>
      <c r="AH94" s="5">
        <v>7.9046512941229503E-3</v>
      </c>
      <c r="AI94" s="5">
        <v>5.5245066129149933E-3</v>
      </c>
      <c r="AJ94" s="5">
        <v>2.0845388436313547E-2</v>
      </c>
      <c r="AK94" s="5">
        <v>6.3236250563877437E-3</v>
      </c>
      <c r="AL94" s="5">
        <v>4.6597049538339937E-2</v>
      </c>
      <c r="AM94" s="5">
        <v>1.1401994856928391E-2</v>
      </c>
      <c r="AN94" s="5">
        <v>2.1015667283112213E-2</v>
      </c>
      <c r="AO94" s="5">
        <v>5.5069325205276661E-3</v>
      </c>
      <c r="AP94" s="5">
        <v>2.4282695753522029E-2</v>
      </c>
      <c r="AQ94" s="5">
        <v>6.7946941454370365E-4</v>
      </c>
      <c r="AR94" s="5">
        <v>2.7032181804973805E-2</v>
      </c>
      <c r="AS94" s="5"/>
      <c r="AT94" s="5"/>
      <c r="AU94" s="5"/>
      <c r="AV94" s="5"/>
      <c r="AW94" s="5"/>
      <c r="AX94" s="5"/>
      <c r="AY94" s="5"/>
      <c r="AZ94" s="5"/>
      <c r="BA94" s="5"/>
      <c r="BB94" s="5"/>
    </row>
    <row r="95" spans="1:54" x14ac:dyDescent="0.25">
      <c r="A95" s="5">
        <v>16100</v>
      </c>
      <c r="B95" s="5"/>
      <c r="C95" s="5">
        <v>2.996284673734341E-2</v>
      </c>
      <c r="D95" s="5">
        <v>-1.8245679032513864E-2</v>
      </c>
      <c r="E95" s="5">
        <v>-1.1832793936846383E-2</v>
      </c>
      <c r="F95" s="5">
        <v>-3.072247351202706E-2</v>
      </c>
      <c r="G95" s="5">
        <v>-9.2666093828818567E-3</v>
      </c>
      <c r="H95" s="5">
        <v>-2.4758269422359223E-2</v>
      </c>
      <c r="I95" s="5">
        <v>-3.8428161946232657E-2</v>
      </c>
      <c r="J95" s="5">
        <v>-2.5188149401376241E-2</v>
      </c>
      <c r="K95" s="5">
        <v>-4.297667778523943E-3</v>
      </c>
      <c r="L95" s="5">
        <v>-1.2835510391721932E-2</v>
      </c>
      <c r="M95" s="5">
        <v>-1.6210998137634484E-2</v>
      </c>
      <c r="N95" s="5">
        <v>-3.1039208679145815E-2</v>
      </c>
      <c r="O95" s="5">
        <v>-4.9496883577564137E-3</v>
      </c>
      <c r="P95" s="5">
        <v>-1.5064656580867744E-2</v>
      </c>
      <c r="Q95" s="5">
        <v>-8.0951457165316064E-3</v>
      </c>
      <c r="R95" s="5">
        <v>-5.2106148631348846E-2</v>
      </c>
      <c r="S95" s="5">
        <v>-2.5317171028418598E-3</v>
      </c>
      <c r="T95" s="5">
        <v>-8.3047699511232011E-3</v>
      </c>
      <c r="U95" s="5">
        <v>-7.020121887540259E-3</v>
      </c>
      <c r="V95" s="5">
        <v>-9.9657066497243797E-3</v>
      </c>
      <c r="W95" s="5">
        <v>8.6437169381745772E-3</v>
      </c>
      <c r="X95" s="5">
        <v>-9.3271614431115583E-3</v>
      </c>
      <c r="Y95" s="5">
        <v>-1.7962463717600345E-2</v>
      </c>
      <c r="Z95" s="5">
        <v>-1.5741854400863009E-2</v>
      </c>
      <c r="AA95" s="5">
        <v>2.0103165396673287E-2</v>
      </c>
      <c r="AB95" s="5">
        <v>8.6869128119454714E-2</v>
      </c>
      <c r="AC95" s="5">
        <v>7.5443399731415532E-3</v>
      </c>
      <c r="AD95" s="5">
        <v>2.1372085464185623E-2</v>
      </c>
      <c r="AE95" s="5">
        <v>2.7120720639496214E-2</v>
      </c>
      <c r="AF95" s="5">
        <v>7.1686949151910179E-2</v>
      </c>
      <c r="AG95" s="5">
        <v>1.1457194841442577E-2</v>
      </c>
      <c r="AH95" s="5">
        <v>7.9678660814992679E-3</v>
      </c>
      <c r="AI95" s="5">
        <v>5.5715360192250749E-3</v>
      </c>
      <c r="AJ95" s="5">
        <v>2.1033632995121128E-2</v>
      </c>
      <c r="AK95" s="5">
        <v>6.3840163533457157E-3</v>
      </c>
      <c r="AL95" s="5">
        <v>4.7066359415566403E-2</v>
      </c>
      <c r="AM95" s="5">
        <v>1.1522801284507868E-2</v>
      </c>
      <c r="AN95" s="5">
        <v>2.1249376823371878E-2</v>
      </c>
      <c r="AO95" s="5">
        <v>5.5710787196264298E-3</v>
      </c>
      <c r="AP95" s="5">
        <v>2.4578405998449279E-2</v>
      </c>
      <c r="AQ95" s="5">
        <v>6.8810506819735157E-4</v>
      </c>
      <c r="AR95" s="5">
        <v>2.7390170251870443E-2</v>
      </c>
      <c r="AS95" s="5"/>
      <c r="AT95" s="5"/>
      <c r="AU95" s="5"/>
      <c r="AV95" s="5"/>
      <c r="AW95" s="5"/>
      <c r="AX95" s="5"/>
      <c r="AY95" s="5"/>
      <c r="AZ95" s="5"/>
      <c r="BA95" s="5"/>
      <c r="BB95" s="5"/>
    </row>
    <row r="96" spans="1:54" x14ac:dyDescent="0.25">
      <c r="A96" s="5">
        <v>16090</v>
      </c>
      <c r="B96" s="5"/>
      <c r="C96" s="5">
        <v>3.2052477407407486E-2</v>
      </c>
      <c r="D96" s="5">
        <v>-1.8122749520763384E-2</v>
      </c>
      <c r="E96" s="5">
        <v>-1.1758555961126457E-2</v>
      </c>
      <c r="F96" s="5">
        <v>-3.0544013117390811E-2</v>
      </c>
      <c r="G96" s="5">
        <v>-9.2171065506229354E-3</v>
      </c>
      <c r="H96" s="5">
        <v>-2.4637604213921062E-2</v>
      </c>
      <c r="I96" s="5">
        <v>-3.825893260595277E-2</v>
      </c>
      <c r="J96" s="5">
        <v>-2.5089104374101466E-2</v>
      </c>
      <c r="K96" s="5">
        <v>-4.2828021801475744E-3</v>
      </c>
      <c r="L96" s="5">
        <v>-1.2797207591825297E-2</v>
      </c>
      <c r="M96" s="5">
        <v>-1.6170347385231734E-2</v>
      </c>
      <c r="N96" s="5">
        <v>-3.0976217446808601E-2</v>
      </c>
      <c r="O96" s="5">
        <v>-4.9420186570944035E-3</v>
      </c>
      <c r="P96" s="5">
        <v>-1.5048568085050239E-2</v>
      </c>
      <c r="Q96" s="5">
        <v>-8.0904125642515638E-3</v>
      </c>
      <c r="R96" s="5">
        <v>-5.2100953526516822E-2</v>
      </c>
      <c r="S96" s="5">
        <v>-2.5326969075654083E-3</v>
      </c>
      <c r="T96" s="5">
        <v>-8.3120404790900399E-3</v>
      </c>
      <c r="U96" s="5">
        <v>-7.0297090277351201E-3</v>
      </c>
      <c r="V96" s="5">
        <v>-9.9842192320163357E-3</v>
      </c>
      <c r="W96" s="5">
        <v>8.6640414680736206E-3</v>
      </c>
      <c r="X96" s="5">
        <v>-9.3537148037340749E-3</v>
      </c>
      <c r="Y96" s="5">
        <v>-1.8022533850722281E-2</v>
      </c>
      <c r="Z96" s="5">
        <v>-1.5802355552051332E-2</v>
      </c>
      <c r="AA96" s="5">
        <v>2.0190499162754359E-2</v>
      </c>
      <c r="AB96" s="5">
        <v>8.7290188169522373E-2</v>
      </c>
      <c r="AC96" s="5">
        <v>7.5847149507509816E-3</v>
      </c>
      <c r="AD96" s="5">
        <v>2.1497286977443675E-2</v>
      </c>
      <c r="AE96" s="5">
        <v>2.7293385788038797E-2</v>
      </c>
      <c r="AF96" s="5">
        <v>7.2179924894855405E-2</v>
      </c>
      <c r="AG96" s="5">
        <v>1.1541851232786017E-2</v>
      </c>
      <c r="AH96" s="5">
        <v>8.0308359894013075E-3</v>
      </c>
      <c r="AI96" s="5">
        <v>5.6184425671473148E-3</v>
      </c>
      <c r="AJ96" s="5">
        <v>2.122160801777518E-2</v>
      </c>
      <c r="AK96" s="5">
        <v>6.4443883806929282E-3</v>
      </c>
      <c r="AL96" s="5">
        <v>4.7536014884784435E-2</v>
      </c>
      <c r="AM96" s="5">
        <v>1.1643818281192021E-2</v>
      </c>
      <c r="AN96" s="5">
        <v>2.1483719202175924E-2</v>
      </c>
      <c r="AO96" s="5">
        <v>5.6354581819840514E-3</v>
      </c>
      <c r="AP96" s="5">
        <v>2.4875456907459102E-2</v>
      </c>
      <c r="AQ96" s="5">
        <v>6.9678738590915233E-4</v>
      </c>
      <c r="AR96" s="5">
        <v>2.7750396005788026E-2</v>
      </c>
      <c r="AS96" s="5"/>
      <c r="AT96" s="5"/>
      <c r="AU96" s="5"/>
      <c r="AV96" s="5"/>
      <c r="AW96" s="5"/>
      <c r="AX96" s="5"/>
      <c r="AY96" s="5"/>
      <c r="AZ96" s="5"/>
      <c r="BA96" s="5"/>
      <c r="BB96" s="5"/>
    </row>
    <row r="97" spans="1:54" x14ac:dyDescent="0.25">
      <c r="A97" s="5">
        <v>16080</v>
      </c>
      <c r="B97" s="5"/>
      <c r="C97" s="5">
        <v>3.4152098987891011E-2</v>
      </c>
      <c r="D97" s="5">
        <v>-1.7998799455379393E-2</v>
      </c>
      <c r="E97" s="5">
        <v>-1.1683587032490693E-2</v>
      </c>
      <c r="F97" s="5">
        <v>-3.0363488152279655E-2</v>
      </c>
      <c r="G97" s="5">
        <v>-9.1669345655082859E-3</v>
      </c>
      <c r="H97" s="5">
        <v>-2.4515037553417E-2</v>
      </c>
      <c r="I97" s="5">
        <v>-3.8086591940130303E-2</v>
      </c>
      <c r="J97" s="5">
        <v>-2.4987925940397639E-2</v>
      </c>
      <c r="K97" s="5">
        <v>-4.2675583938032577E-3</v>
      </c>
      <c r="L97" s="5">
        <v>-1.2757738571117958E-2</v>
      </c>
      <c r="M97" s="5">
        <v>-1.612818454040902E-2</v>
      </c>
      <c r="N97" s="5">
        <v>-3.0910269914752608E-2</v>
      </c>
      <c r="O97" s="5">
        <v>-4.9338700287704963E-3</v>
      </c>
      <c r="P97" s="5">
        <v>-1.5031006021428792E-2</v>
      </c>
      <c r="Q97" s="5">
        <v>-8.0848827657660285E-3</v>
      </c>
      <c r="R97" s="5">
        <v>-5.2090624057925992E-2</v>
      </c>
      <c r="S97" s="5">
        <v>-2.5334281230038349E-3</v>
      </c>
      <c r="T97" s="5">
        <v>-8.3185024097316325E-3</v>
      </c>
      <c r="U97" s="5">
        <v>-7.0386218309309162E-3</v>
      </c>
      <c r="V97" s="5">
        <v>-1.0001792429180475E-2</v>
      </c>
      <c r="W97" s="5">
        <v>8.6835710158941169E-3</v>
      </c>
      <c r="X97" s="5">
        <v>-9.379436332246192E-3</v>
      </c>
      <c r="Y97" s="5">
        <v>-1.8081061167033594E-2</v>
      </c>
      <c r="Z97" s="5">
        <v>-1.5861564474485911E-2</v>
      </c>
      <c r="AA97" s="5">
        <v>2.0276269485378442E-2</v>
      </c>
      <c r="AB97" s="5">
        <v>8.7704912645142213E-2</v>
      </c>
      <c r="AC97" s="5">
        <v>7.624580178159172E-3</v>
      </c>
      <c r="AD97" s="5">
        <v>2.1621170479478945E-2</v>
      </c>
      <c r="AE97" s="5">
        <v>2.7464552947150576E-2</v>
      </c>
      <c r="AF97" s="5">
        <v>7.2669441421881836E-2</v>
      </c>
      <c r="AG97" s="5">
        <v>1.1626041032121498E-2</v>
      </c>
      <c r="AH97" s="5">
        <v>8.0935458335497194E-3</v>
      </c>
      <c r="AI97" s="5">
        <v>5.6652154475262057E-3</v>
      </c>
      <c r="AJ97" s="5">
        <v>2.1409272272267112E-2</v>
      </c>
      <c r="AK97" s="5">
        <v>6.5047285913730143E-3</v>
      </c>
      <c r="AL97" s="5">
        <v>4.8005923960978678E-2</v>
      </c>
      <c r="AM97" s="5">
        <v>1.176502365141981E-2</v>
      </c>
      <c r="AN97" s="5">
        <v>2.1718654471932976E-2</v>
      </c>
      <c r="AO97" s="5">
        <v>5.7000607991121877E-3</v>
      </c>
      <c r="AP97" s="5">
        <v>2.5173805991596899E-2</v>
      </c>
      <c r="AQ97" s="5">
        <v>7.0551525183976452E-4</v>
      </c>
      <c r="AR97" s="5">
        <v>2.8112818199168436E-2</v>
      </c>
      <c r="AS97" s="5"/>
      <c r="AT97" s="5"/>
      <c r="AU97" s="5"/>
      <c r="AV97" s="5"/>
      <c r="AW97" s="5"/>
      <c r="AX97" s="5"/>
      <c r="AY97" s="5"/>
      <c r="AZ97" s="5"/>
      <c r="BA97" s="5"/>
      <c r="BB97" s="5"/>
    </row>
    <row r="98" spans="1:54" x14ac:dyDescent="0.25">
      <c r="A98" s="5">
        <v>16070</v>
      </c>
      <c r="B98" s="5"/>
      <c r="C98" s="5">
        <v>3.6261258368249727E-2</v>
      </c>
      <c r="D98" s="5">
        <v>-1.7873857810548018E-2</v>
      </c>
      <c r="E98" s="5">
        <v>-1.1607904927682818E-2</v>
      </c>
      <c r="F98" s="5">
        <v>-3.0180941897361195E-2</v>
      </c>
      <c r="G98" s="5">
        <v>-9.116105546712553E-3</v>
      </c>
      <c r="H98" s="5">
        <v>-2.4390599152726594E-2</v>
      </c>
      <c r="I98" s="5">
        <v>-3.791118168379097E-2</v>
      </c>
      <c r="J98" s="5">
        <v>-2.4884638440048006E-2</v>
      </c>
      <c r="K98" s="5">
        <v>-4.2519400357731978E-3</v>
      </c>
      <c r="L98" s="5">
        <v>-1.2717112469023073E-2</v>
      </c>
      <c r="M98" s="5">
        <v>-1.6084518984305518E-2</v>
      </c>
      <c r="N98" s="5">
        <v>-3.084137980262084E-2</v>
      </c>
      <c r="O98" s="5">
        <v>-4.9252439707131376E-3</v>
      </c>
      <c r="P98" s="5">
        <v>-1.5011972818331359E-2</v>
      </c>
      <c r="Q98" s="5">
        <v>-8.0785564696540975E-3</v>
      </c>
      <c r="R98" s="5">
        <v>-5.2075153700929064E-2</v>
      </c>
      <c r="S98" s="5">
        <v>-2.5339100685312175E-3</v>
      </c>
      <c r="T98" s="5">
        <v>-8.3241523230531984E-3</v>
      </c>
      <c r="U98" s="5">
        <v>-7.0468564120636538E-3</v>
      </c>
      <c r="V98" s="5">
        <v>-1.001841933565276E-2</v>
      </c>
      <c r="W98" s="5">
        <v>8.7022984107284762E-3</v>
      </c>
      <c r="X98" s="5">
        <v>-9.4043170495090433E-3</v>
      </c>
      <c r="Y98" s="5">
        <v>-1.8138026062491118E-2</v>
      </c>
      <c r="Z98" s="5">
        <v>-1.5919462043036674E-2</v>
      </c>
      <c r="AA98" s="5">
        <v>2.0360449577577079E-2</v>
      </c>
      <c r="AB98" s="5">
        <v>8.8113176175047284E-2</v>
      </c>
      <c r="AC98" s="5">
        <v>7.6639239894673791E-3</v>
      </c>
      <c r="AD98" s="5">
        <v>2.1743700901145056E-2</v>
      </c>
      <c r="AE98" s="5">
        <v>2.7634175304824742E-2</v>
      </c>
      <c r="AF98" s="5">
        <v>7.3155369629403361E-2</v>
      </c>
      <c r="AG98" s="5">
        <v>1.170974287646641E-2</v>
      </c>
      <c r="AH98" s="5">
        <v>8.1559803468189054E-3</v>
      </c>
      <c r="AI98" s="5">
        <v>5.7118437709917456E-3</v>
      </c>
      <c r="AJ98" s="5">
        <v>2.1596584138425953E-2</v>
      </c>
      <c r="AK98" s="5">
        <v>6.5650242944456537E-3</v>
      </c>
      <c r="AL98" s="5">
        <v>4.8475993406444956E-2</v>
      </c>
      <c r="AM98" s="5">
        <v>1.1886394846452573E-2</v>
      </c>
      <c r="AN98" s="5">
        <v>2.1954141949721041E-2</v>
      </c>
      <c r="AO98" s="5">
        <v>5.7648762483817773E-3</v>
      </c>
      <c r="AP98" s="5">
        <v>2.5473409727004792E-2</v>
      </c>
      <c r="AQ98" s="5">
        <v>7.1428751879755816E-4</v>
      </c>
      <c r="AR98" s="5">
        <v>2.8477394628912883E-2</v>
      </c>
      <c r="AS98" s="5"/>
      <c r="AT98" s="5"/>
      <c r="AU98" s="5"/>
      <c r="AV98" s="5"/>
      <c r="AW98" s="5"/>
      <c r="AX98" s="5"/>
      <c r="AY98" s="5"/>
      <c r="AZ98" s="5"/>
      <c r="BA98" s="5"/>
      <c r="BB98" s="5"/>
    </row>
    <row r="99" spans="1:54" x14ac:dyDescent="0.25">
      <c r="A99" s="5">
        <v>16060</v>
      </c>
      <c r="B99" s="5"/>
      <c r="C99" s="5">
        <v>3.8379496166145402E-2</v>
      </c>
      <c r="D99" s="5">
        <v>-1.7747953728561697E-2</v>
      </c>
      <c r="E99" s="5">
        <v>-1.1531527565584671E-2</v>
      </c>
      <c r="F99" s="5">
        <v>-2.9996418083294417E-2</v>
      </c>
      <c r="G99" s="5">
        <v>-9.064631771895865E-3</v>
      </c>
      <c r="H99" s="5">
        <v>-2.4264319203192566E-2</v>
      </c>
      <c r="I99" s="5">
        <v>-3.7732744395191212E-2</v>
      </c>
      <c r="J99" s="5">
        <v>-2.4779266798738379E-2</v>
      </c>
      <c r="K99" s="5">
        <v>-4.2359508292219251E-3</v>
      </c>
      <c r="L99" s="5">
        <v>-1.2675338761751209E-2</v>
      </c>
      <c r="M99" s="5">
        <v>-1.6039360541567533E-2</v>
      </c>
      <c r="N99" s="5">
        <v>-3.0769561706005831E-2</v>
      </c>
      <c r="O99" s="5">
        <v>-4.9161421234941646E-3</v>
      </c>
      <c r="P99" s="5">
        <v>-1.4991471343164323E-2</v>
      </c>
      <c r="Q99" s="5">
        <v>-8.0714340608637539E-3</v>
      </c>
      <c r="R99" s="5">
        <v>-5.2054537440547763E-2</v>
      </c>
      <c r="S99" s="5">
        <v>-2.5341421355905966E-3</v>
      </c>
      <c r="T99" s="5">
        <v>-8.3289870289232158E-3</v>
      </c>
      <c r="U99" s="5">
        <v>-7.0544090728719717E-3</v>
      </c>
      <c r="V99" s="5">
        <v>-1.0034093297621314E-2</v>
      </c>
      <c r="W99" s="5">
        <v>8.7202166859953571E-3</v>
      </c>
      <c r="X99" s="5">
        <v>-9.4283481792047028E-3</v>
      </c>
      <c r="Y99" s="5">
        <v>-1.8193409284899507E-2</v>
      </c>
      <c r="Z99" s="5">
        <v>-1.5976029402943955E-2</v>
      </c>
      <c r="AA99" s="5">
        <v>2.0443012944221486E-2</v>
      </c>
      <c r="AB99" s="5">
        <v>8.8514854397845608E-2</v>
      </c>
      <c r="AC99" s="5">
        <v>7.702734783003989E-3</v>
      </c>
      <c r="AD99" s="5">
        <v>2.186484328436062E-2</v>
      </c>
      <c r="AE99" s="5">
        <v>2.7802206094969854E-2</v>
      </c>
      <c r="AF99" s="5">
        <v>7.3637580272007105E-2</v>
      </c>
      <c r="AG99" s="5">
        <v>1.1792935336432595E-2</v>
      </c>
      <c r="AH99" s="5">
        <v>8.2181241845090871E-3</v>
      </c>
      <c r="AI99" s="5">
        <v>5.7583165714415064E-3</v>
      </c>
      <c r="AJ99" s="5">
        <v>2.1783501620070211E-2</v>
      </c>
      <c r="AK99" s="5">
        <v>6.6252626584041314E-3</v>
      </c>
      <c r="AL99" s="5">
        <v>4.8946128752005658E-2</v>
      </c>
      <c r="AM99" s="5">
        <v>1.2007908968649211E-2</v>
      </c>
      <c r="AN99" s="5">
        <v>2.2190140223250953E-2</v>
      </c>
      <c r="AO99" s="5">
        <v>5.8298939940244782E-3</v>
      </c>
      <c r="AP99" s="5">
        <v>2.5774223556613369E-2</v>
      </c>
      <c r="AQ99" s="5">
        <v>7.2310300820298517E-4</v>
      </c>
      <c r="AR99" s="5">
        <v>2.884408175141322E-2</v>
      </c>
      <c r="AS99" s="5"/>
      <c r="AT99" s="5"/>
      <c r="AU99" s="5"/>
      <c r="AV99" s="5"/>
      <c r="AW99" s="5"/>
      <c r="AX99" s="5"/>
      <c r="AY99" s="5"/>
      <c r="AZ99" s="5"/>
      <c r="BA99" s="5"/>
      <c r="BB99" s="5"/>
    </row>
    <row r="100" spans="1:54" x14ac:dyDescent="0.25">
      <c r="A100" s="5">
        <v>16050</v>
      </c>
      <c r="B100" s="5"/>
      <c r="C100" s="5">
        <v>4.0506346870253854E-2</v>
      </c>
      <c r="D100" s="5">
        <v>-1.7621116507988074E-2</v>
      </c>
      <c r="E100" s="5">
        <v>-1.1454472999870508E-2</v>
      </c>
      <c r="F100" s="5">
        <v>-2.9809960872698632E-2</v>
      </c>
      <c r="G100" s="5">
        <v>-9.0125256721336026E-3</v>
      </c>
      <c r="H100" s="5">
        <v>-2.4136228363194054E-2</v>
      </c>
      <c r="I100" s="5">
        <v>-3.7551323438461133E-2</v>
      </c>
      <c r="J100" s="5">
        <v>-2.4671836518060188E-2</v>
      </c>
      <c r="K100" s="5">
        <v>-4.2195946027433909E-3</v>
      </c>
      <c r="L100" s="5">
        <v>-1.2632427258760676E-2</v>
      </c>
      <c r="M100" s="5">
        <v>-1.5992719476935584E-2</v>
      </c>
      <c r="N100" s="5">
        <v>-3.0694831092011959E-2</v>
      </c>
      <c r="O100" s="5">
        <v>-4.906566269964001E-3</v>
      </c>
      <c r="P100" s="5">
        <v>-1.4969504902361852E-2</v>
      </c>
      <c r="Q100" s="5">
        <v>-8.063516161257488E-3</v>
      </c>
      <c r="R100" s="5">
        <v>-5.2028771778658722E-2</v>
      </c>
      <c r="S100" s="5">
        <v>-2.5341237882192348E-3</v>
      </c>
      <c r="T100" s="5">
        <v>-8.3330035693605902E-3</v>
      </c>
      <c r="U100" s="5">
        <v>-7.061276304291003E-3</v>
      </c>
      <c r="V100" s="5">
        <v>-1.0048807917048201E-2</v>
      </c>
      <c r="W100" s="5">
        <v>8.7373190834363276E-3</v>
      </c>
      <c r="X100" s="5">
        <v>-9.4515211526560207E-3</v>
      </c>
      <c r="Y100" s="5">
        <v>-1.8247191944078194E-2</v>
      </c>
      <c r="Z100" s="5">
        <v>-1.6031247979412383E-2</v>
      </c>
      <c r="AA100" s="5">
        <v>2.0523933395018061E-2</v>
      </c>
      <c r="AB100" s="5">
        <v>8.890982402077241E-2</v>
      </c>
      <c r="AC100" s="5">
        <v>7.7410010265943543E-3</v>
      </c>
      <c r="AD100" s="5">
        <v>2.1984562797334177E-2</v>
      </c>
      <c r="AE100" s="5">
        <v>2.7968598616867141E-2</v>
      </c>
      <c r="AF100" s="5">
        <v>7.411594401357724E-2</v>
      </c>
      <c r="AG100" s="5">
        <v>1.1875596924236327E-2</v>
      </c>
      <c r="AH100" s="5">
        <v>8.2799619297236962E-3</v>
      </c>
      <c r="AI100" s="5">
        <v>5.8046228096075682E-3</v>
      </c>
      <c r="AJ100" s="5">
        <v>2.1969982357516488E-2</v>
      </c>
      <c r="AK100" s="5">
        <v>6.6854307146116147E-3</v>
      </c>
      <c r="AL100" s="5">
        <v>4.9416234319169014E-2</v>
      </c>
      <c r="AM100" s="5">
        <v>1.2129542775986619E-2</v>
      </c>
      <c r="AN100" s="5">
        <v>2.2426607157300233E-2</v>
      </c>
      <c r="AO100" s="5">
        <v>5.8951032882609165E-3</v>
      </c>
      <c r="AP100" s="5">
        <v>2.6076201892397462E-2</v>
      </c>
      <c r="AQ100" s="5">
        <v>7.3196051006866312E-4</v>
      </c>
      <c r="AR100" s="5">
        <v>2.9212834678194761E-2</v>
      </c>
      <c r="AS100" s="5"/>
      <c r="AT100" s="5"/>
      <c r="AU100" s="5"/>
      <c r="AV100" s="5"/>
      <c r="AW100" s="5"/>
      <c r="AX100" s="5"/>
      <c r="AY100" s="5"/>
      <c r="AZ100" s="5"/>
      <c r="BA100" s="5"/>
      <c r="BB100" s="5"/>
    </row>
    <row r="101" spans="1:54" x14ac:dyDescent="0.25">
      <c r="A101" s="5">
        <v>16040</v>
      </c>
      <c r="B101" s="5"/>
      <c r="C101" s="5">
        <v>4.2641338987285476E-2</v>
      </c>
      <c r="D101" s="5">
        <v>-1.7493375591791128E-2</v>
      </c>
      <c r="E101" s="5">
        <v>-1.1376759411609653E-2</v>
      </c>
      <c r="F101" s="5">
        <v>-2.9621614841937288E-2</v>
      </c>
      <c r="G101" s="5">
        <v>-8.9597998267761519E-3</v>
      </c>
      <c r="H101" s="5">
        <v>-2.4006357745497652E-2</v>
      </c>
      <c r="I101" s="5">
        <v>-3.7366962965852929E-2</v>
      </c>
      <c r="J101" s="5">
        <v>-2.4562373665226449E-2</v>
      </c>
      <c r="K101" s="5">
        <v>-4.2028752888548576E-3</v>
      </c>
      <c r="L101" s="5">
        <v>-1.2588388099048994E-2</v>
      </c>
      <c r="M101" s="5">
        <v>-1.5944606491607987E-2</v>
      </c>
      <c r="N101" s="5">
        <v>-3.0617204294376664E-2</v>
      </c>
      <c r="O101" s="5">
        <v>-4.8965183348154175E-3</v>
      </c>
      <c r="P101" s="5">
        <v>-1.4946077241117581E-2</v>
      </c>
      <c r="Q101" s="5">
        <v>-8.0548036300424099E-3</v>
      </c>
      <c r="R101" s="5">
        <v>-5.1997854740456026E-2</v>
      </c>
      <c r="S101" s="5">
        <v>-2.5338545635402469E-3</v>
      </c>
      <c r="T101" s="5">
        <v>-8.3361992207181025E-3</v>
      </c>
      <c r="U101" s="5">
        <v>-7.0674547887655467E-3</v>
      </c>
      <c r="V101" s="5">
        <v>-1.0062557055588412E-2</v>
      </c>
      <c r="W101" s="5">
        <v>8.7535990570352003E-3</v>
      </c>
      <c r="X101" s="5">
        <v>-9.4738276135773927E-3</v>
      </c>
      <c r="Y101" s="5">
        <v>-1.8299355521925333E-2</v>
      </c>
      <c r="Z101" s="5">
        <v>-1.6085099487143446E-2</v>
      </c>
      <c r="AA101" s="5">
        <v>2.0603185057464373E-2</v>
      </c>
      <c r="AB101" s="5">
        <v>8.9297962878448267E-2</v>
      </c>
      <c r="AC101" s="5">
        <v>7.7787112628469436E-3</v>
      </c>
      <c r="AD101" s="5">
        <v>2.2102824749882767E-2</v>
      </c>
      <c r="AE101" s="5">
        <v>2.8133306254805861E-2</v>
      </c>
      <c r="AF101" s="5">
        <v>7.4590331479047228E-2</v>
      </c>
      <c r="AG101" s="5">
        <v>1.1957706101833127E-2</v>
      </c>
      <c r="AH101" s="5">
        <v>8.3414780988505782E-3</v>
      </c>
      <c r="AI101" s="5">
        <v>5.8507513767068007E-3</v>
      </c>
      <c r="AJ101" s="5">
        <v>2.2155983640443019E-2</v>
      </c>
      <c r="AK101" s="5">
        <v>6.7455153608562187E-3</v>
      </c>
      <c r="AL101" s="5">
        <v>4.9886213243233168E-2</v>
      </c>
      <c r="AM101" s="5">
        <v>1.2251272686825392E-2</v>
      </c>
      <c r="AN101" s="5">
        <v>2.2663499900621203E-2</v>
      </c>
      <c r="AO101" s="5">
        <v>5.9604931725570614E-3</v>
      </c>
      <c r="AP101" s="5">
        <v>2.6379298118205434E-2</v>
      </c>
      <c r="AQ101" s="5">
        <v>7.4085878299547017E-4</v>
      </c>
      <c r="AR101" s="5">
        <v>2.9583607172182447E-2</v>
      </c>
      <c r="AS101" s="5"/>
      <c r="AT101" s="5"/>
      <c r="AU101" s="5"/>
      <c r="AV101" s="5"/>
      <c r="AW101" s="5"/>
      <c r="AX101" s="5"/>
      <c r="AY101" s="5"/>
      <c r="AZ101" s="5"/>
      <c r="BA101" s="5"/>
      <c r="BB101" s="5"/>
    </row>
    <row r="102" spans="1:54" x14ac:dyDescent="0.25">
      <c r="A102" s="5">
        <v>16030</v>
      </c>
      <c r="B102" s="5"/>
      <c r="C102" s="5">
        <v>4.4783995193171028E-2</v>
      </c>
      <c r="D102" s="5">
        <v>-1.7364760555411245E-2</v>
      </c>
      <c r="E102" s="5">
        <v>-1.1298405101821903E-2</v>
      </c>
      <c r="F102" s="5">
        <v>-2.9431424962728225E-2</v>
      </c>
      <c r="G102" s="5">
        <v>-8.9064669582417447E-3</v>
      </c>
      <c r="H102" s="5">
        <v>-2.3874738904393424E-2</v>
      </c>
      <c r="I102" s="5">
        <v>-3.7179707899605063E-2</v>
      </c>
      <c r="J102" s="5">
        <v>-2.4450904862506333E-2</v>
      </c>
      <c r="K102" s="5">
        <v>-4.1857969224384636E-3</v>
      </c>
      <c r="L102" s="5">
        <v>-1.2543231747277067E-2</v>
      </c>
      <c r="M102" s="5">
        <v>-1.5895032719382585E-2</v>
      </c>
      <c r="N102" s="5">
        <v>-3.0536698508152153E-2</v>
      </c>
      <c r="O102" s="5">
        <v>-4.8860003840758602E-3</v>
      </c>
      <c r="P102" s="5">
        <v>-1.4921192542897777E-2</v>
      </c>
      <c r="Q102" s="5">
        <v>-8.045297564084038E-3</v>
      </c>
      <c r="R102" s="5">
        <v>-5.1961785880182867E-2</v>
      </c>
      <c r="S102" s="5">
        <v>-2.5333340722200988E-3</v>
      </c>
      <c r="T102" s="5">
        <v>-8.3385714957601859E-3</v>
      </c>
      <c r="U102" s="5">
        <v>-7.0729414024806037E-3</v>
      </c>
      <c r="V102" s="5">
        <v>-1.0075334838402974E-2</v>
      </c>
      <c r="W102" s="5">
        <v>8.7690502768569996E-3</v>
      </c>
      <c r="X102" s="5">
        <v>-9.495259422752738E-3</v>
      </c>
      <c r="Y102" s="5">
        <v>-1.8349881882371754E-2</v>
      </c>
      <c r="Z102" s="5">
        <v>-1.6137565939799869E-2</v>
      </c>
      <c r="AA102" s="5">
        <v>2.068074238975736E-2</v>
      </c>
      <c r="AB102" s="5">
        <v>8.9679149991607907E-2</v>
      </c>
      <c r="AC102" s="5">
        <v>7.8158541144531524E-3</v>
      </c>
      <c r="AD102" s="5">
        <v>2.2219594608834867E-2</v>
      </c>
      <c r="AE102" s="5">
        <v>2.8296282497886176E-2</v>
      </c>
      <c r="AF102" s="5">
        <v>7.5060613306754509E-2</v>
      </c>
      <c r="AG102" s="5">
        <v>1.2039241289174376E-2</v>
      </c>
      <c r="AH102" s="5">
        <v>8.4026571471447903E-3</v>
      </c>
      <c r="AI102" s="5">
        <v>5.896691098173863E-3</v>
      </c>
      <c r="AJ102" s="5">
        <v>2.2341462421105691E-2</v>
      </c>
      <c r="AK102" s="5">
        <v>6.8055033650240657E-3</v>
      </c>
      <c r="AL102" s="5">
        <v>5.035596749733505E-2</v>
      </c>
      <c r="AM102" s="5">
        <v>1.2373074784922708E-2</v>
      </c>
      <c r="AN102" s="5">
        <v>2.2900774893327015E-2</v>
      </c>
      <c r="AO102" s="5">
        <v>6.0260524790099069E-3</v>
      </c>
      <c r="AP102" s="5">
        <v>2.6683464593170048E-2</v>
      </c>
      <c r="AQ102" s="5">
        <v>7.4979655418494441E-4</v>
      </c>
      <c r="AR102" s="5">
        <v>2.9956351644605628E-2</v>
      </c>
      <c r="AS102" s="5"/>
      <c r="AT102" s="5"/>
      <c r="AU102" s="5"/>
      <c r="AV102" s="5"/>
      <c r="AW102" s="5"/>
      <c r="AX102" s="5"/>
      <c r="AY102" s="5"/>
      <c r="AZ102" s="5"/>
      <c r="BA102" s="5"/>
      <c r="BB102" s="5"/>
    </row>
    <row r="103" spans="1:54" x14ac:dyDescent="0.25">
      <c r="A103" s="5">
        <v>16020</v>
      </c>
      <c r="B103" s="5"/>
      <c r="C103" s="5">
        <v>4.693383248836161E-2</v>
      </c>
      <c r="D103" s="5">
        <v>-1.7235301094811355E-2</v>
      </c>
      <c r="E103" s="5">
        <v>-1.1219428483990093E-2</v>
      </c>
      <c r="F103" s="5">
        <v>-2.92394365835906E-2</v>
      </c>
      <c r="G103" s="5">
        <v>-8.8525399267452426E-3</v>
      </c>
      <c r="H103" s="5">
        <v>-2.3741403822623571E-2</v>
      </c>
      <c r="I103" s="5">
        <v>-3.6989603913432548E-2</v>
      </c>
      <c r="J103" s="5">
        <v>-2.4337457276384051E-2</v>
      </c>
      <c r="K103" s="5">
        <v>-4.1683636391312067E-3</v>
      </c>
      <c r="L103" s="5">
        <v>-1.2496968989727991E-2</v>
      </c>
      <c r="M103" s="5">
        <v>-1.5844009722578135E-2</v>
      </c>
      <c r="N103" s="5">
        <v>-3.0453331783949423E-2</v>
      </c>
      <c r="O103" s="5">
        <v>-4.8750146245283687E-3</v>
      </c>
      <c r="P103" s="5">
        <v>-1.4894855428735343E-2</v>
      </c>
      <c r="Q103" s="5">
        <v>-8.034999298103019E-3</v>
      </c>
      <c r="R103" s="5">
        <v>-5.1920566286124993E-2</v>
      </c>
      <c r="S103" s="5">
        <v>-2.5325619988915246E-3</v>
      </c>
      <c r="T103" s="5">
        <v>-8.3401181456331415E-3</v>
      </c>
      <c r="U103" s="5">
        <v>-7.077733217507408E-3</v>
      </c>
      <c r="V103" s="5">
        <v>-1.008713565786315E-2</v>
      </c>
      <c r="W103" s="5">
        <v>8.7836666328037147E-3</v>
      </c>
      <c r="X103" s="5">
        <v>-9.51580866263756E-3</v>
      </c>
      <c r="Y103" s="5">
        <v>-1.8398753281217949E-2</v>
      </c>
      <c r="Z103" s="5">
        <v>-1.6188629659395957E-2</v>
      </c>
      <c r="AA103" s="5">
        <v>2.0756580193645104E-2</v>
      </c>
      <c r="AB103" s="5">
        <v>9.005326562576324E-2</v>
      </c>
      <c r="AC103" s="5">
        <v>7.8524182894972976E-3</v>
      </c>
      <c r="AD103" s="5">
        <v>2.2334838013510157E-2</v>
      </c>
      <c r="AE103" s="5">
        <v>2.8457480959980137E-2</v>
      </c>
      <c r="AF103" s="5">
        <v>7.552666020137358E-2</v>
      </c>
      <c r="AG103" s="5">
        <v>1.2120180872581711E-2</v>
      </c>
      <c r="AH103" s="5">
        <v>8.4634834744107372E-3</v>
      </c>
      <c r="AI103" s="5">
        <v>5.9424307374753198E-3</v>
      </c>
      <c r="AJ103" s="5">
        <v>2.2526375327902425E-2</v>
      </c>
      <c r="AK103" s="5">
        <v>6.8653813688899874E-3</v>
      </c>
      <c r="AL103" s="5">
        <v>5.0825397917443969E-2</v>
      </c>
      <c r="AM103" s="5">
        <v>1.2494924824692744E-2</v>
      </c>
      <c r="AN103" s="5">
        <v>2.3138387874758613E-2</v>
      </c>
      <c r="AO103" s="5">
        <v>6.091769831864176E-3</v>
      </c>
      <c r="AP103" s="5">
        <v>2.698865265570858E-2</v>
      </c>
      <c r="AQ103" s="5">
        <v>7.5877251946827027E-4</v>
      </c>
      <c r="AR103" s="5">
        <v>3.0331019152556073E-2</v>
      </c>
      <c r="AS103" s="5"/>
      <c r="AT103" s="5"/>
      <c r="AU103" s="5"/>
      <c r="AV103" s="5"/>
      <c r="AW103" s="5"/>
      <c r="AX103" s="5"/>
      <c r="AY103" s="5"/>
      <c r="AZ103" s="5"/>
      <c r="BA103" s="5"/>
      <c r="BB103" s="5"/>
    </row>
    <row r="104" spans="1:54" x14ac:dyDescent="0.25">
      <c r="A104" s="5">
        <v>16010</v>
      </c>
      <c r="B104" s="5"/>
      <c r="C104" s="5">
        <v>4.9090362357188846E-2</v>
      </c>
      <c r="D104" s="5">
        <v>-1.7105027014496378E-2</v>
      </c>
      <c r="E104" s="5">
        <v>-1.113984807653415E-2</v>
      </c>
      <c r="F104" s="5">
        <v>-2.9045695411139862E-2</v>
      </c>
      <c r="G104" s="5">
        <v>-8.7980317249662481E-3</v>
      </c>
      <c r="H104" s="5">
        <v>-2.3606384898111243E-2</v>
      </c>
      <c r="I104" s="5">
        <v>-3.6796697413654079E-2</v>
      </c>
      <c r="J104" s="5">
        <v>-2.4222058606448472E-2</v>
      </c>
      <c r="K104" s="5">
        <v>-4.1505796736642517E-3</v>
      </c>
      <c r="L104" s="5">
        <v>-1.2449610930102698E-2</v>
      </c>
      <c r="M104" s="5">
        <v>-1.5791549487737443E-2</v>
      </c>
      <c r="N104" s="5">
        <v>-3.0367123021746545E-2</v>
      </c>
      <c r="O104" s="5">
        <v>-4.8635634030611821E-3</v>
      </c>
      <c r="P104" s="5">
        <v>-1.4867070956304285E-2</v>
      </c>
      <c r="Q104" s="5">
        <v>-8.0239104047541664E-3</v>
      </c>
      <c r="R104" s="5">
        <v>-5.1874198584859608E-2</v>
      </c>
      <c r="S104" s="5">
        <v>-2.5315381025414101E-3</v>
      </c>
      <c r="T104" s="5">
        <v>-8.3408371617259506E-3</v>
      </c>
      <c r="U104" s="5">
        <v>-7.0818275038630725E-3</v>
      </c>
      <c r="V104" s="5">
        <v>-1.0097954177142727E-2</v>
      </c>
      <c r="W104" s="5">
        <v>8.7974422382838917E-3</v>
      </c>
      <c r="X104" s="5">
        <v>-9.5354676418814323E-3</v>
      </c>
      <c r="Y104" s="5">
        <v>-1.8445952375847063E-2</v>
      </c>
      <c r="Z104" s="5">
        <v>-1.6238273285606973E-2</v>
      </c>
      <c r="AA104" s="5">
        <v>2.0830673627214309E-2</v>
      </c>
      <c r="AB104" s="5">
        <v>9.0420191349764242E-2</v>
      </c>
      <c r="AC104" s="5">
        <v>7.8883925867740054E-3</v>
      </c>
      <c r="AD104" s="5">
        <v>2.2448520791266486E-2</v>
      </c>
      <c r="AE104" s="5">
        <v>2.8616855399839471E-2</v>
      </c>
      <c r="AF104" s="5">
        <v>7.5988342987401605E-2</v>
      </c>
      <c r="AG104" s="5">
        <v>1.2200503213235901E-2</v>
      </c>
      <c r="AH104" s="5">
        <v>8.5239414307818201E-3</v>
      </c>
      <c r="AI104" s="5">
        <v>5.9879590000039579E-3</v>
      </c>
      <c r="AJ104" s="5">
        <v>2.2710678679282888E-2</v>
      </c>
      <c r="AK104" s="5">
        <v>6.9251358920252651E-3</v>
      </c>
      <c r="AL104" s="5">
        <v>5.129440422829832E-2</v>
      </c>
      <c r="AM104" s="5">
        <v>1.2616798236714957E-2</v>
      </c>
      <c r="AN104" s="5">
        <v>2.3376293891835362E-2</v>
      </c>
      <c r="AO104" s="5">
        <v>6.1576336491610765E-3</v>
      </c>
      <c r="AP104" s="5">
        <v>2.7294812628120464E-2</v>
      </c>
      <c r="AQ104" s="5">
        <v>7.677853433521347E-4</v>
      </c>
      <c r="AR104" s="5">
        <v>3.0707559397210753E-2</v>
      </c>
      <c r="AS104" s="5"/>
      <c r="AT104" s="5"/>
      <c r="AU104" s="5"/>
      <c r="AV104" s="5"/>
      <c r="AW104" s="5"/>
      <c r="AX104" s="5"/>
      <c r="AY104" s="5"/>
      <c r="AZ104" s="5"/>
      <c r="BA104" s="5"/>
      <c r="BB104" s="5"/>
    </row>
    <row r="105" spans="1:54" x14ac:dyDescent="0.25">
      <c r="A105" s="5">
        <v>16000</v>
      </c>
      <c r="B105" s="5"/>
      <c r="C105" s="5">
        <v>5.1253090931230927E-2</v>
      </c>
      <c r="D105" s="5">
        <v>-1.6973968215512662E-2</v>
      </c>
      <c r="E105" s="5">
        <v>-1.1059682495251303E-2</v>
      </c>
      <c r="F105" s="5">
        <v>-2.8850247491241703E-2</v>
      </c>
      <c r="G105" s="5">
        <v>-8.7429554726594621E-3</v>
      </c>
      <c r="H105" s="5">
        <v>-2.3469714930497539E-2</v>
      </c>
      <c r="I105" s="5">
        <v>-3.6601035519966546E-2</v>
      </c>
      <c r="J105" s="5">
        <v>-2.4104737074019472E-2</v>
      </c>
      <c r="K105" s="5">
        <v>-4.1324493581525058E-3</v>
      </c>
      <c r="L105" s="5">
        <v>-1.240116898515449E-2</v>
      </c>
      <c r="M105" s="5">
        <v>-1.5737664421114038E-2</v>
      </c>
      <c r="N105" s="5">
        <v>-3.0278091964263683E-2</v>
      </c>
      <c r="O105" s="5">
        <v>-4.8516492059461781E-3</v>
      </c>
      <c r="P105" s="5">
        <v>-1.4837844618774248E-2</v>
      </c>
      <c r="Q105" s="5">
        <v>-8.0120326945872216E-3</v>
      </c>
      <c r="R105" s="5">
        <v>-5.1822686944752949E-2</v>
      </c>
      <c r="S105" s="5">
        <v>-2.5302622168632142E-3</v>
      </c>
      <c r="T105" s="5">
        <v>-8.3407267774199285E-3</v>
      </c>
      <c r="U105" s="5">
        <v>-7.0852217314821041E-3</v>
      </c>
      <c r="V105" s="5">
        <v>-1.0107785333695416E-2</v>
      </c>
      <c r="W105" s="5">
        <v>8.8103714337932227E-3</v>
      </c>
      <c r="X105" s="5">
        <v>-9.5542288997677478E-3</v>
      </c>
      <c r="Y105" s="5">
        <v>-1.849146223480707E-2</v>
      </c>
      <c r="Z105" s="5">
        <v>-1.6286479784991714E-2</v>
      </c>
      <c r="AA105" s="5">
        <v>2.0902998217604708E-2</v>
      </c>
      <c r="AB105" s="5">
        <v>9.0779810094220953E-2</v>
      </c>
      <c r="AC105" s="5">
        <v>7.9237659011095595E-3</v>
      </c>
      <c r="AD105" s="5">
        <v>2.256060897310631E-2</v>
      </c>
      <c r="AE105" s="5">
        <v>2.8774359741339812E-2</v>
      </c>
      <c r="AF105" s="5">
        <v>7.6445532663170127E-2</v>
      </c>
      <c r="AG105" s="5">
        <v>1.2280186655776262E-2</v>
      </c>
      <c r="AH105" s="5">
        <v>8.5840153225950604E-3</v>
      </c>
      <c r="AI105" s="5">
        <v>6.0332645370518604E-3</v>
      </c>
      <c r="AJ105" s="5">
        <v>2.2894328498000414E-2</v>
      </c>
      <c r="AK105" s="5">
        <v>6.9847533358214486E-3</v>
      </c>
      <c r="AL105" s="5">
        <v>5.1762885070283773E-2</v>
      </c>
      <c r="AM105" s="5">
        <v>1.2738670133491323E-2</v>
      </c>
      <c r="AN105" s="5">
        <v>2.3614447307892909E-2</v>
      </c>
      <c r="AO105" s="5">
        <v>6.2236321445201508E-3</v>
      </c>
      <c r="AP105" s="5">
        <v>2.7601893821789826E-2</v>
      </c>
      <c r="AQ105" s="5">
        <v>7.7683365908172029E-4</v>
      </c>
      <c r="AR105" s="5">
        <v>3.1085920722733661E-2</v>
      </c>
      <c r="AS105" s="5"/>
      <c r="AT105" s="5"/>
      <c r="AU105" s="5"/>
      <c r="AV105" s="5"/>
      <c r="AW105" s="5"/>
      <c r="AX105" s="5"/>
      <c r="AY105" s="5"/>
      <c r="AZ105" s="5"/>
      <c r="BA105" s="5"/>
      <c r="BB105" s="5"/>
    </row>
    <row r="106" spans="1:54" x14ac:dyDescent="0.25">
      <c r="A106" s="5">
        <v>15990</v>
      </c>
      <c r="B106" s="5"/>
      <c r="C106" s="5">
        <v>5.3421519156622709E-2</v>
      </c>
      <c r="D106" s="5">
        <v>-1.6842154683434762E-2</v>
      </c>
      <c r="E106" s="5">
        <v>-1.0978950445726766E-2</v>
      </c>
      <c r="F106" s="5">
        <v>-2.8653139190036536E-2</v>
      </c>
      <c r="G106" s="5">
        <v>-8.687324411210574E-3</v>
      </c>
      <c r="H106" s="5">
        <v>-2.3331427107494175E-2</v>
      </c>
      <c r="I106" s="5">
        <v>-3.6402666045878801E-2</v>
      </c>
      <c r="J106" s="5">
        <v>-2.3985521410517498E-2</v>
      </c>
      <c r="K106" s="5">
        <v>-4.1139771203353341E-3</v>
      </c>
      <c r="L106" s="5">
        <v>-1.235165488016469E-2</v>
      </c>
      <c r="M106" s="5">
        <v>-1.5682367343944664E-2</v>
      </c>
      <c r="N106" s="5">
        <v>-3.0186259189907506E-2</v>
      </c>
      <c r="O106" s="5">
        <v>-4.8392746580463442E-3</v>
      </c>
      <c r="P106" s="5">
        <v>-1.4807182343444974E-2</v>
      </c>
      <c r="Q106" s="5">
        <v>-7.9993682158888326E-3</v>
      </c>
      <c r="R106" s="5">
        <v>-5.176603707870131E-2</v>
      </c>
      <c r="S106" s="5">
        <v>-2.5287342505735362E-3</v>
      </c>
      <c r="T106" s="5">
        <v>-8.3397854697255022E-3</v>
      </c>
      <c r="U106" s="5">
        <v>-7.0879135720979909E-3</v>
      </c>
      <c r="V106" s="5">
        <v>-1.0116624342614514E-2</v>
      </c>
      <c r="W106" s="5">
        <v>8.8224487904033123E-3</v>
      </c>
      <c r="X106" s="5">
        <v>-9.5720852105672383E-3</v>
      </c>
      <c r="Y106" s="5">
        <v>-1.8535266347255028E-2</v>
      </c>
      <c r="Z106" s="5">
        <v>-1.6333232460121375E-2</v>
      </c>
      <c r="AA106" s="5">
        <v>2.0973529873642066E-2</v>
      </c>
      <c r="AB106" s="5">
        <v>9.1132006209749331E-2</v>
      </c>
      <c r="AC106" s="5">
        <v>7.9585272286840543E-3</v>
      </c>
      <c r="AD106" s="5">
        <v>2.2671068809332555E-2</v>
      </c>
      <c r="AE106" s="5">
        <v>2.8929948093851167E-2</v>
      </c>
      <c r="AF106" s="5">
        <v>7.6898100455356527E-2</v>
      </c>
      <c r="AG106" s="5">
        <v>1.2359209537006585E-2</v>
      </c>
      <c r="AH106" s="5">
        <v>8.6436894183581775E-3</v>
      </c>
      <c r="AI106" s="5">
        <v>6.07833594986067E-3</v>
      </c>
      <c r="AJ106" s="5">
        <v>2.3077280525700586E-2</v>
      </c>
      <c r="AK106" s="5">
        <v>7.0442199876297974E-3</v>
      </c>
      <c r="AL106" s="5">
        <v>5.2230738027250347E-2</v>
      </c>
      <c r="AM106" s="5">
        <v>1.2860515315452542E-2</v>
      </c>
      <c r="AN106" s="5">
        <v>2.3852801812009123E-2</v>
      </c>
      <c r="AO106" s="5">
        <v>6.2897533290556234E-3</v>
      </c>
      <c r="AP106" s="5">
        <v>2.7909844542998875E-2</v>
      </c>
      <c r="AQ106" s="5">
        <v>7.8591606872110108E-4</v>
      </c>
      <c r="AR106" s="5">
        <v>3.1466050115870961E-2</v>
      </c>
      <c r="AS106" s="5"/>
      <c r="AT106" s="5"/>
      <c r="AU106" s="5"/>
      <c r="AV106" s="5"/>
      <c r="AW106" s="5"/>
      <c r="AX106" s="5"/>
      <c r="AY106" s="5"/>
      <c r="AZ106" s="5"/>
      <c r="BA106" s="5"/>
      <c r="BB106" s="5"/>
    </row>
    <row r="107" spans="1:54" x14ac:dyDescent="0.25">
      <c r="A107" s="5">
        <v>15980</v>
      </c>
      <c r="B107" s="5"/>
      <c r="C107" s="5">
        <v>5.5595142965247639E-2</v>
      </c>
      <c r="D107" s="5">
        <v>-1.6709616476346553E-2</v>
      </c>
      <c r="E107" s="5">
        <v>-1.0897670715719466E-2</v>
      </c>
      <c r="F107" s="5">
        <v>-2.8454417174845037E-2</v>
      </c>
      <c r="G107" s="5">
        <v>-8.6311518981410824E-3</v>
      </c>
      <c r="H107" s="5">
        <v>-2.3191554991060546E-2</v>
      </c>
      <c r="I107" s="5">
        <v>-3.620163747881551E-2</v>
      </c>
      <c r="J107" s="5">
        <v>-2.3864440845583292E-2</v>
      </c>
      <c r="K107" s="5">
        <v>-4.0951674817694458E-3</v>
      </c>
      <c r="L107" s="5">
        <v>-1.2301080644261959E-2</v>
      </c>
      <c r="M107" s="5">
        <v>-1.5625671487509984E-2</v>
      </c>
      <c r="N107" s="5">
        <v>-3.0091646105288049E-2</v>
      </c>
      <c r="O107" s="5">
        <v>-4.8264425219524901E-3</v>
      </c>
      <c r="P107" s="5">
        <v>-1.47750904901607E-2</v>
      </c>
      <c r="Q107" s="5">
        <v>-7.9859192544054006E-3</v>
      </c>
      <c r="R107" s="5">
        <v>-5.1704256246110067E-2</v>
      </c>
      <c r="S107" s="5">
        <v>-2.5269541876924506E-3</v>
      </c>
      <c r="T107" s="5">
        <v>-8.3380119608044874E-3</v>
      </c>
      <c r="U107" s="5">
        <v>-7.0899009010332069E-3</v>
      </c>
      <c r="V107" s="5">
        <v>-1.0124466699872003E-2</v>
      </c>
      <c r="W107" s="5">
        <v>8.8336691131558481E-3</v>
      </c>
      <c r="X107" s="5">
        <v>-9.5890295878020542E-3</v>
      </c>
      <c r="Y107" s="5">
        <v>-1.8577348632256824E-2</v>
      </c>
      <c r="Z107" s="5">
        <v>-1.6378514958608835E-2</v>
      </c>
      <c r="AA107" s="5">
        <v>2.1042244898381354E-2</v>
      </c>
      <c r="AB107" s="5">
        <v>9.1476665525004136E-2</v>
      </c>
      <c r="AC107" s="5">
        <v>7.9926656723512731E-3</v>
      </c>
      <c r="AD107" s="5">
        <v>2.2779866785245927E-2</v>
      </c>
      <c r="AE107" s="5">
        <v>2.9083574772722248E-2</v>
      </c>
      <c r="AF107" s="5">
        <v>7.7345917873966608E-2</v>
      </c>
      <c r="AG107" s="5">
        <v>1.2437550194703864E-2</v>
      </c>
      <c r="AH107" s="5">
        <v>8.7029479548069496E-3</v>
      </c>
      <c r="AI107" s="5">
        <v>6.12316179374794E-3</v>
      </c>
      <c r="AJ107" s="5">
        <v>2.3259490237843884E-2</v>
      </c>
      <c r="AK107" s="5">
        <v>7.1035220250151646E-3</v>
      </c>
      <c r="AL107" s="5">
        <v>5.2697859655264981E-2</v>
      </c>
      <c r="AM107" s="5">
        <v>1.298230827721281E-2</v>
      </c>
      <c r="AN107" s="5">
        <v>2.4091310428821296E-2</v>
      </c>
      <c r="AO107" s="5">
        <v>6.3559850134281533E-3</v>
      </c>
      <c r="AP107" s="5">
        <v>2.8218612099360947E-2</v>
      </c>
      <c r="AQ107" s="5">
        <v>7.9503114325129719E-4</v>
      </c>
      <c r="AR107" s="5">
        <v>3.1847893206250019E-2</v>
      </c>
      <c r="AS107" s="5"/>
      <c r="AT107" s="5"/>
      <c r="AU107" s="5"/>
      <c r="AV107" s="5"/>
      <c r="AW107" s="5"/>
      <c r="AX107" s="5"/>
      <c r="AY107" s="5"/>
      <c r="AZ107" s="5"/>
      <c r="BA107" s="5"/>
      <c r="BB107" s="5"/>
    </row>
    <row r="108" spans="1:54" x14ac:dyDescent="0.25">
      <c r="A108" s="5">
        <v>15970</v>
      </c>
      <c r="B108" s="5"/>
      <c r="C108" s="5">
        <v>5.7773453449744744E-2</v>
      </c>
      <c r="D108" s="5">
        <v>-1.6576383712823752E-2</v>
      </c>
      <c r="E108" s="5">
        <v>-1.081586216752733E-2</v>
      </c>
      <c r="F108" s="5">
        <v>-2.8254128394967205E-2</v>
      </c>
      <c r="G108" s="5">
        <v>-8.5744514015650159E-3</v>
      </c>
      <c r="H108" s="5">
        <v>-2.3050132503412767E-2</v>
      </c>
      <c r="I108" s="5">
        <v>-3.5997998959903167E-2</v>
      </c>
      <c r="J108" s="5">
        <v>-2.3741525094954315E-2</v>
      </c>
      <c r="K108" s="5">
        <v>-4.0760250559749309E-3</v>
      </c>
      <c r="L108" s="5">
        <v>-1.2249458605587767E-2</v>
      </c>
      <c r="M108" s="5">
        <v>-1.5567590487985681E-2</v>
      </c>
      <c r="N108" s="5">
        <v>-2.9994274937311317E-2</v>
      </c>
      <c r="O108" s="5">
        <v>-4.8131556970495391E-3</v>
      </c>
      <c r="P108" s="5">
        <v>-1.4741575849504631E-2</v>
      </c>
      <c r="Q108" s="5">
        <v>-7.9716883329463886E-3</v>
      </c>
      <c r="R108" s="5">
        <v>-5.1637353254105921E-2</v>
      </c>
      <c r="S108" s="5">
        <v>-2.5249220877872395E-3</v>
      </c>
      <c r="T108" s="5">
        <v>-8.3354052193763215E-3</v>
      </c>
      <c r="U108" s="5">
        <v>-7.0911817988959609E-3</v>
      </c>
      <c r="V108" s="5">
        <v>-1.0131308185434278E-2</v>
      </c>
      <c r="W108" s="5">
        <v>8.8440274443594164E-3</v>
      </c>
      <c r="X108" s="5">
        <v>-9.6050552884170692E-3</v>
      </c>
      <c r="Y108" s="5">
        <v>-1.8617693447935194E-2</v>
      </c>
      <c r="Z108" s="5">
        <v>-1.642231128203147E-2</v>
      </c>
      <c r="AA108" s="5">
        <v>2.1109120001551646E-2</v>
      </c>
      <c r="AB108" s="5">
        <v>9.1813675404460268E-2</v>
      </c>
      <c r="AC108" s="5">
        <v>8.0261704469526737E-3</v>
      </c>
      <c r="AD108" s="5">
        <v>2.2886969636873415E-2</v>
      </c>
      <c r="AE108" s="5">
        <v>2.9235194319868447E-2</v>
      </c>
      <c r="AF108" s="5">
        <v>7.778885676776072E-2</v>
      </c>
      <c r="AG108" s="5">
        <v>1.2515186976525108E-2</v>
      </c>
      <c r="AH108" s="5">
        <v>8.7617751430500608E-3</v>
      </c>
      <c r="AI108" s="5">
        <v>6.1677305823075665E-3</v>
      </c>
      <c r="AJ108" s="5">
        <v>2.3440912858956168E-2</v>
      </c>
      <c r="AK108" s="5">
        <v>7.1626455201233728E-3</v>
      </c>
      <c r="AL108" s="5">
        <v>5.316414551229548E-2</v>
      </c>
      <c r="AM108" s="5">
        <v>1.3104023214073982E-2</v>
      </c>
      <c r="AN108" s="5">
        <v>2.4329925528835658E-2</v>
      </c>
      <c r="AO108" s="5">
        <v>6.4223148100326808E-3</v>
      </c>
      <c r="AP108" s="5">
        <v>2.8528142806877876E-2</v>
      </c>
      <c r="AQ108" s="5">
        <v>8.0417742268622478E-4</v>
      </c>
      <c r="AR108" s="5">
        <v>3.2231394267395977E-2</v>
      </c>
      <c r="AS108" s="5"/>
      <c r="AT108" s="5"/>
      <c r="AU108" s="5"/>
      <c r="AV108" s="5"/>
      <c r="AW108" s="5"/>
      <c r="AX108" s="5"/>
      <c r="AY108" s="5"/>
      <c r="AZ108" s="5"/>
      <c r="BA108" s="5"/>
      <c r="BB108" s="5"/>
    </row>
    <row r="109" spans="1:54" x14ac:dyDescent="0.25">
      <c r="A109" s="5">
        <v>15960</v>
      </c>
      <c r="B109" s="5"/>
      <c r="C109" s="5">
        <v>5.9955937042263346E-2</v>
      </c>
      <c r="D109" s="5">
        <v>-1.6442486559924828E-2</v>
      </c>
      <c r="E109" s="5">
        <v>-1.0733543730336628E-2</v>
      </c>
      <c r="F109" s="5">
        <v>-2.8052320062385457E-2</v>
      </c>
      <c r="G109" s="5">
        <v>-8.5172364946011145E-3</v>
      </c>
      <c r="H109" s="5">
        <v>-2.2907193912873488E-2</v>
      </c>
      <c r="I109" s="5">
        <v>-3.5791800263449899E-2</v>
      </c>
      <c r="J109" s="5">
        <v>-2.3616804348105133E-2</v>
      </c>
      <c r="K109" s="5">
        <v>-4.056554546535549E-3</v>
      </c>
      <c r="L109" s="5">
        <v>-1.2196801386310463E-2</v>
      </c>
      <c r="M109" s="5">
        <v>-1.5508138381087055E-2</v>
      </c>
      <c r="N109" s="5">
        <v>-2.9894168724851195E-2</v>
      </c>
      <c r="O109" s="5">
        <v>-4.7994172185126987E-3</v>
      </c>
      <c r="P109" s="5">
        <v>-1.4706645640773763E-2</v>
      </c>
      <c r="Q109" s="5">
        <v>-7.9566782108679186E-3</v>
      </c>
      <c r="R109" s="5">
        <v>-5.1565338457978248E-2</v>
      </c>
      <c r="S109" s="5">
        <v>-2.5226380861792228E-3</v>
      </c>
      <c r="T109" s="5">
        <v>-8.3319644620067183E-3</v>
      </c>
      <c r="U109" s="5">
        <v>-7.0917545531821186E-3</v>
      </c>
      <c r="V109" s="5">
        <v>-1.0137144866251896E-2</v>
      </c>
      <c r="W109" s="5">
        <v>8.8535190667863063E-3</v>
      </c>
      <c r="X109" s="5">
        <v>-9.6201558168552016E-3</v>
      </c>
      <c r="Y109" s="5">
        <v>-1.8656285600459573E-2</v>
      </c>
      <c r="Z109" s="5">
        <v>-1.6464605794741675E-2</v>
      </c>
      <c r="AA109" s="5">
        <v>2.117413231189394E-2</v>
      </c>
      <c r="AB109" s="5">
        <v>9.2142924805905954E-2</v>
      </c>
      <c r="AC109" s="5">
        <v>8.0590308846225193E-3</v>
      </c>
      <c r="AD109" s="5">
        <v>2.2992344366719673E-2</v>
      </c>
      <c r="AE109" s="5">
        <v>2.9384761524451103E-2</v>
      </c>
      <c r="AF109" s="5">
        <v>7.8226789380093864E-2</v>
      </c>
      <c r="AG109" s="5">
        <v>1.259209824900839E-2</v>
      </c>
      <c r="AH109" s="5">
        <v>8.8201551747985659E-3</v>
      </c>
      <c r="AI109" s="5">
        <v>6.2120307916831343E-3</v>
      </c>
      <c r="AJ109" s="5">
        <v>2.3621503378202797E-2</v>
      </c>
      <c r="AK109" s="5">
        <v>7.2215764441611319E-3</v>
      </c>
      <c r="AL109" s="5">
        <v>5.3629490188821349E-2</v>
      </c>
      <c r="AM109" s="5">
        <v>1.3225634028778323E-2</v>
      </c>
      <c r="AN109" s="5">
        <v>2.456859883923088E-2</v>
      </c>
      <c r="AO109" s="5">
        <v>6.488730135323628E-3</v>
      </c>
      <c r="AP109" s="5">
        <v>2.8838381997628899E-2</v>
      </c>
      <c r="AQ109" s="5">
        <v>8.133534162068131E-4</v>
      </c>
      <c r="AR109" s="5">
        <v>3.2616496218479243E-2</v>
      </c>
      <c r="AS109" s="5"/>
      <c r="AT109" s="5"/>
      <c r="AU109" s="5"/>
      <c r="AV109" s="5"/>
      <c r="AW109" s="5"/>
      <c r="AX109" s="5"/>
      <c r="AY109" s="5"/>
      <c r="AZ109" s="5"/>
      <c r="BA109" s="5"/>
      <c r="BB109" s="5"/>
    </row>
    <row r="110" spans="1:54" x14ac:dyDescent="0.25">
      <c r="A110" s="5">
        <v>15950</v>
      </c>
      <c r="B110" s="5"/>
      <c r="C110" s="5">
        <v>6.2142075696890134E-2</v>
      </c>
      <c r="D110" s="5">
        <v>-1.6307955221197549E-2</v>
      </c>
      <c r="E110" s="5">
        <v>-1.0650734392559941E-2</v>
      </c>
      <c r="F110" s="5">
        <v>-2.7849039632383797E-2</v>
      </c>
      <c r="G110" s="5">
        <v>-8.4595208497437475E-3</v>
      </c>
      <c r="H110" s="5">
        <v>-2.2762773819570571E-2</v>
      </c>
      <c r="I110" s="5">
        <v>-3.5583091776131406E-2</v>
      </c>
      <c r="J110" s="5">
        <v>-2.3490309255658735E-2</v>
      </c>
      <c r="K110" s="5">
        <v>-4.0367607451542841E-3</v>
      </c>
      <c r="L110" s="5">
        <v>-1.2143121897490956E-2</v>
      </c>
      <c r="M110" s="5">
        <v>-1.5447329596509376E-2</v>
      </c>
      <c r="N110" s="5">
        <v>-2.97913513100048E-2</v>
      </c>
      <c r="O110" s="5">
        <v>-4.7852302562339331E-3</v>
      </c>
      <c r="P110" s="5">
        <v>-1.4670307509734536E-2</v>
      </c>
      <c r="Q110" s="5">
        <v>-7.9408918834364354E-3</v>
      </c>
      <c r="R110" s="5">
        <v>-5.14882237608459E-2</v>
      </c>
      <c r="S110" s="5">
        <v>-2.5201023941133368E-3</v>
      </c>
      <c r="T110" s="5">
        <v>-8.3276891542773592E-3</v>
      </c>
      <c r="U110" s="5">
        <v>-7.0916176597807497E-3</v>
      </c>
      <c r="V110" s="5">
        <v>-1.0141973099120622E-2</v>
      </c>
      <c r="W110" s="5">
        <v>8.8621395067666597E-3</v>
      </c>
      <c r="X110" s="5">
        <v>-9.6343249290335546E-3</v>
      </c>
      <c r="Y110" s="5">
        <v>-1.8693110352870808E-2</v>
      </c>
      <c r="Z110" s="5">
        <v>-1.6505383232558225E-2</v>
      </c>
      <c r="AA110" s="5">
        <v>2.1237259389383881E-2</v>
      </c>
      <c r="AB110" s="5">
        <v>9.2464304337608633E-2</v>
      </c>
      <c r="AC110" s="5">
        <v>8.0912364400805153E-3</v>
      </c>
      <c r="AD110" s="5">
        <v>2.3095958259530737E-2</v>
      </c>
      <c r="AE110" s="5">
        <v>2.9532231443637137E-2</v>
      </c>
      <c r="AF110" s="5">
        <v>7.865958840514016E-2</v>
      </c>
      <c r="AG110" s="5">
        <v>1.2668262406663331E-2</v>
      </c>
      <c r="AH110" s="5">
        <v>8.8780722286776435E-3</v>
      </c>
      <c r="AI110" s="5">
        <v>6.2560508649120109E-3</v>
      </c>
      <c r="AJ110" s="5">
        <v>2.3801216565281301E-2</v>
      </c>
      <c r="AK110" s="5">
        <v>7.2803006719869296E-3</v>
      </c>
      <c r="AL110" s="5">
        <v>5.409378733936554E-2</v>
      </c>
      <c r="AM110" s="5">
        <v>1.3347114338509092E-2</v>
      </c>
      <c r="AN110" s="5">
        <v>2.4807281455156101E-2</v>
      </c>
      <c r="AO110" s="5">
        <v>6.5552182122780387E-3</v>
      </c>
      <c r="AP110" s="5">
        <v>2.9149274028096091E-2</v>
      </c>
      <c r="AQ110" s="5">
        <v>8.2255760231347234E-4</v>
      </c>
      <c r="AR110" s="5">
        <v>3.3003140626803526E-2</v>
      </c>
      <c r="AS110" s="5"/>
      <c r="AT110" s="5"/>
      <c r="AU110" s="5"/>
      <c r="AV110" s="5"/>
      <c r="AW110" s="5"/>
      <c r="AX110" s="5"/>
      <c r="AY110" s="5"/>
      <c r="AZ110" s="5"/>
      <c r="BA110" s="5"/>
      <c r="BB110" s="5"/>
    </row>
    <row r="111" spans="1:54" x14ac:dyDescent="0.25">
      <c r="A111" s="5">
        <v>15940</v>
      </c>
      <c r="B111" s="5"/>
      <c r="C111" s="5">
        <v>6.4331347075675144E-2</v>
      </c>
      <c r="D111" s="5">
        <v>-1.6172819924707919E-2</v>
      </c>
      <c r="E111" s="5">
        <v>-1.0567453194167364E-2</v>
      </c>
      <c r="F111" s="5">
        <v>-2.7644334784094459E-2</v>
      </c>
      <c r="G111" s="5">
        <v>-8.4013182331958321E-3</v>
      </c>
      <c r="H111" s="5">
        <v>-2.261690714099342E-2</v>
      </c>
      <c r="I111" s="5">
        <v>-3.5371924475895586E-2</v>
      </c>
      <c r="J111" s="5">
        <v>-2.3362070916576574E-2</v>
      </c>
      <c r="K111" s="5">
        <v>-4.016648529665337E-3</v>
      </c>
      <c r="L111" s="5">
        <v>-1.2088433333802717E-2</v>
      </c>
      <c r="M111" s="5">
        <v>-1.5385178952167417E-2</v>
      </c>
      <c r="N111" s="5">
        <v>-2.9685847328935266E-2</v>
      </c>
      <c r="O111" s="5">
        <v>-4.7705981136791555E-3</v>
      </c>
      <c r="P111" s="5">
        <v>-1.4632569526159944E-2</v>
      </c>
      <c r="Q111" s="5">
        <v>-7.9243325810723977E-3</v>
      </c>
      <c r="R111" s="5">
        <v>-5.1406022612546051E-2</v>
      </c>
      <c r="S111" s="5">
        <v>-2.5173152988902168E-3</v>
      </c>
      <c r="T111" s="5">
        <v>-8.322579011835269E-3</v>
      </c>
      <c r="U111" s="5">
        <v>-7.0907698243818495E-3</v>
      </c>
      <c r="V111" s="5">
        <v>-1.0145789533411291E-2</v>
      </c>
      <c r="W111" s="5">
        <v>8.8698845371773614E-3</v>
      </c>
      <c r="X111" s="5">
        <v>-9.6475566362172107E-3</v>
      </c>
      <c r="Y111" s="5">
        <v>-1.8728153433734126E-2</v>
      </c>
      <c r="Z111" s="5">
        <v>-1.6544628711332648E-2</v>
      </c>
      <c r="AA111" s="5">
        <v>2.1298479237330428E-2</v>
      </c>
      <c r="AB111" s="5">
        <v>9.2777706315116254E-2</v>
      </c>
      <c r="AC111" s="5">
        <v>8.1227766959087091E-3</v>
      </c>
      <c r="AD111" s="5">
        <v>2.3197778898061603E-2</v>
      </c>
      <c r="AE111" s="5">
        <v>2.9677559423426248E-2</v>
      </c>
      <c r="AF111" s="5">
        <v>7.9087127044471336E-2</v>
      </c>
      <c r="AG111" s="5">
        <v>1.2743657881146859E-2</v>
      </c>
      <c r="AH111" s="5">
        <v>8.9355104766171596E-3</v>
      </c>
      <c r="AI111" s="5">
        <v>6.2997792163388714E-3</v>
      </c>
      <c r="AJ111" s="5">
        <v>2.3980006986626234E-2</v>
      </c>
      <c r="AK111" s="5">
        <v>7.3388039868120414E-3</v>
      </c>
      <c r="AL111" s="5">
        <v>5.455692971494118E-2</v>
      </c>
      <c r="AM111" s="5">
        <v>1.3468437482139304E-2</v>
      </c>
      <c r="AN111" s="5">
        <v>2.5045923851524682E-2</v>
      </c>
      <c r="AO111" s="5">
        <v>6.6217660729971286E-3</v>
      </c>
      <c r="AP111" s="5">
        <v>2.9460762288132457E-2</v>
      </c>
      <c r="AQ111" s="5">
        <v>8.3178842899716849E-4</v>
      </c>
      <c r="AR111" s="5">
        <v>3.339126771104732E-2</v>
      </c>
      <c r="AS111" s="5"/>
      <c r="AT111" s="5"/>
      <c r="AU111" s="5"/>
      <c r="AV111" s="5"/>
      <c r="AW111" s="5"/>
      <c r="AX111" s="5"/>
      <c r="AY111" s="5"/>
      <c r="AZ111" s="5"/>
      <c r="BA111" s="5"/>
      <c r="BB111" s="5"/>
    </row>
    <row r="112" spans="1:54" x14ac:dyDescent="0.25">
      <c r="A112" s="5">
        <v>15930</v>
      </c>
      <c r="B112" s="5"/>
      <c r="C112" s="5">
        <v>6.6523224738178177E-2</v>
      </c>
      <c r="D112" s="5">
        <v>-1.6037110911098683E-2</v>
      </c>
      <c r="E112" s="5">
        <v>-1.0483719219015206E-2</v>
      </c>
      <c r="F112" s="5">
        <v>-2.7438253400983693E-2</v>
      </c>
      <c r="G112" s="5">
        <v>-8.3426424991673541E-3</v>
      </c>
      <c r="H112" s="5">
        <v>-2.2469629097415532E-2</v>
      </c>
      <c r="I112" s="5">
        <v>-3.515834991059761E-2</v>
      </c>
      <c r="J112" s="5">
        <v>-2.3232120865134362E-2</v>
      </c>
      <c r="K112" s="5">
        <v>-3.9962228620036531E-3</v>
      </c>
      <c r="L112" s="5">
        <v>-1.2032749168108998E-2</v>
      </c>
      <c r="M112" s="5">
        <v>-1.5321701648236805E-2</v>
      </c>
      <c r="N112" s="5">
        <v>-2.957768220230662E-2</v>
      </c>
      <c r="O112" s="5">
        <v>-4.7555242266766815E-3</v>
      </c>
      <c r="P112" s="5">
        <v>-1.4593440181148798E-2</v>
      </c>
      <c r="Q112" s="5">
        <v>-7.9070037684739782E-3</v>
      </c>
      <c r="R112" s="5">
        <v>-5.1318750007742865E-2</v>
      </c>
      <c r="S112" s="5">
        <v>-2.5142771639605076E-3</v>
      </c>
      <c r="T112" s="5">
        <v>-8.3166340013206136E-3</v>
      </c>
      <c r="U112" s="5">
        <v>-7.0892099637847889E-3</v>
      </c>
      <c r="V112" s="5">
        <v>-1.0148591113665995E-2</v>
      </c>
      <c r="W112" s="5">
        <v>8.8767501803231653E-3</v>
      </c>
      <c r="X112" s="5">
        <v>-9.6598452087875951E-3</v>
      </c>
      <c r="Y112" s="5">
        <v>-1.8761401045613788E-2</v>
      </c>
      <c r="Z112" s="5">
        <v>-1.6582327735383918E-2</v>
      </c>
      <c r="AA112" s="5">
        <v>2.1357770314342179E-2</v>
      </c>
      <c r="AB112" s="5">
        <v>9.3083024817655194E-2</v>
      </c>
      <c r="AC112" s="5">
        <v>8.1536413678093122E-3</v>
      </c>
      <c r="AD112" s="5">
        <v>2.3297774178836918E-2</v>
      </c>
      <c r="AE112" s="5">
        <v>2.982070111953411E-2</v>
      </c>
      <c r="AF112" s="5">
        <v>7.9509279063958188E-2</v>
      </c>
      <c r="AG112" s="5">
        <v>1.2818263150519118E-2</v>
      </c>
      <c r="AH112" s="5">
        <v>8.9924540903185447E-3</v>
      </c>
      <c r="AI112" s="5">
        <v>6.3432042360963255E-3</v>
      </c>
      <c r="AJ112" s="5">
        <v>2.4157829021920728E-2</v>
      </c>
      <c r="AK112" s="5">
        <v>7.3970720850099177E-3</v>
      </c>
      <c r="AL112" s="5">
        <v>5.5018809196405914E-2</v>
      </c>
      <c r="AM112" s="5">
        <v>1.358957652772666E-2</v>
      </c>
      <c r="AN112" s="5">
        <v>2.5284475895303589E-2</v>
      </c>
      <c r="AO112" s="5">
        <v>6.6883605614472281E-3</v>
      </c>
      <c r="AP112" s="5">
        <v>2.9772789210577032E-2</v>
      </c>
      <c r="AQ112" s="5">
        <v>8.4104431392929813E-4</v>
      </c>
      <c r="AR112" s="5">
        <v>3.3780816345271067E-2</v>
      </c>
      <c r="AS112" s="5"/>
      <c r="AT112" s="5"/>
      <c r="AU112" s="5"/>
      <c r="AV112" s="5"/>
      <c r="AW112" s="5"/>
      <c r="AX112" s="5"/>
      <c r="AY112" s="5"/>
      <c r="AZ112" s="5"/>
      <c r="BA112" s="5"/>
      <c r="BB112" s="5"/>
    </row>
    <row r="113" spans="1:54" x14ac:dyDescent="0.25">
      <c r="A113" s="5">
        <v>15920</v>
      </c>
      <c r="B113" s="5"/>
      <c r="C113" s="5">
        <v>6.8717178334452345E-2</v>
      </c>
      <c r="D113" s="5">
        <v>-1.5900858421684351E-2</v>
      </c>
      <c r="E113" s="5">
        <v>-1.0399551587177137E-2</v>
      </c>
      <c r="F113" s="5">
        <v>-2.7230843551288096E-2</v>
      </c>
      <c r="G113" s="5">
        <v>-8.2835075841427037E-3</v>
      </c>
      <c r="H113" s="5">
        <v>-2.2320975197191954E-2</v>
      </c>
      <c r="I113" s="5">
        <v>-3.4942420176379343E-2</v>
      </c>
      <c r="J113" s="5">
        <v>-2.3100491057691713E-2</v>
      </c>
      <c r="K113" s="5">
        <v>-3.9754887861332515E-3</v>
      </c>
      <c r="L113" s="5">
        <v>-1.1976083145900495E-2</v>
      </c>
      <c r="M113" s="5">
        <v>-1.5256913261000857E-2</v>
      </c>
      <c r="N113" s="5">
        <v>-2.9466882125315719E-2</v>
      </c>
      <c r="O113" s="5">
        <v>-4.7400121621374147E-3</v>
      </c>
      <c r="P113" s="5">
        <v>-1.4552928384228159E-2</v>
      </c>
      <c r="Q113" s="5">
        <v>-7.8889091436208751E-3</v>
      </c>
      <c r="R113" s="5">
        <v>-5.122642248325341E-2</v>
      </c>
      <c r="S113" s="5">
        <v>-2.5109884289811627E-3</v>
      </c>
      <c r="T113" s="5">
        <v>-8.309854341171723E-3</v>
      </c>
      <c r="U113" s="5">
        <v>-7.0869372071061601E-3</v>
      </c>
      <c r="V113" s="5">
        <v>-1.0150375082058164E-2</v>
      </c>
      <c r="W113" s="5">
        <v>8.8827327107075787E-3</v>
      </c>
      <c r="X113" s="5">
        <v>-9.6711851799023297E-3</v>
      </c>
      <c r="Y113" s="5">
        <v>-1.8792839873362787E-2</v>
      </c>
      <c r="Z113" s="5">
        <v>-1.6618466205795605E-2</v>
      </c>
      <c r="AA113" s="5">
        <v>2.1415111546152908E-2</v>
      </c>
      <c r="AB113" s="5">
        <v>9.3380155744086563E-2</v>
      </c>
      <c r="AC113" s="5">
        <v>8.1838203098397958E-3</v>
      </c>
      <c r="AD113" s="5">
        <v>2.3395912327895976E-2</v>
      </c>
      <c r="AE113" s="5">
        <v>2.9961612518318893E-2</v>
      </c>
      <c r="AF113" s="5">
        <v>7.9925918850963257E-2</v>
      </c>
      <c r="AG113" s="5">
        <v>1.2892056748575031E-2</v>
      </c>
      <c r="AH113" s="5">
        <v>9.0488872477946774E-3</v>
      </c>
      <c r="AI113" s="5">
        <v>6.3863142946511894E-3</v>
      </c>
      <c r="AJ113" s="5">
        <v>2.4334636880908995E-2</v>
      </c>
      <c r="AK113" s="5">
        <v>7.4550905810325807E-3</v>
      </c>
      <c r="AL113" s="5">
        <v>5.5479316828716332E-2</v>
      </c>
      <c r="AM113" s="5">
        <v>1.3710504280254549E-2</v>
      </c>
      <c r="AN113" s="5">
        <v>2.5522886858298077E-2</v>
      </c>
      <c r="AO113" s="5">
        <v>6.7549883363404242E-3</v>
      </c>
      <c r="AP113" s="5">
        <v>3.0085296281522005E-2</v>
      </c>
      <c r="AQ113" s="5">
        <v>8.5032364467057598E-4</v>
      </c>
      <c r="AR113" s="5">
        <v>3.417172406369872E-2</v>
      </c>
      <c r="AS113" s="5"/>
      <c r="AT113" s="5"/>
      <c r="AU113" s="5"/>
      <c r="AV113" s="5"/>
      <c r="AW113" s="5"/>
      <c r="AX113" s="5"/>
      <c r="AY113" s="5"/>
      <c r="AZ113" s="5"/>
      <c r="BA113" s="5"/>
      <c r="BB113" s="5"/>
    </row>
    <row r="114" spans="1:54" x14ac:dyDescent="0.25">
      <c r="A114" s="5">
        <v>15910</v>
      </c>
      <c r="B114" s="5"/>
      <c r="C114" s="5">
        <v>7.0912673801381276E-2</v>
      </c>
      <c r="D114" s="5">
        <v>-1.5764092686589487E-2</v>
      </c>
      <c r="E114" s="5">
        <v>-1.0314969447281956E-2</v>
      </c>
      <c r="F114" s="5">
        <v>-2.7022153468413617E-2</v>
      </c>
      <c r="G114" s="5">
        <v>-8.2239275011203369E-3</v>
      </c>
      <c r="H114" s="5">
        <v>-2.2170981221940615E-2</v>
      </c>
      <c r="I114" s="5">
        <v>-3.4724187895805163E-2</v>
      </c>
      <c r="J114" s="5">
        <v>-2.2967213859263307E-2</v>
      </c>
      <c r="K114" s="5">
        <v>-3.95445142593546E-3</v>
      </c>
      <c r="L114" s="5">
        <v>-1.1918449279596569E-2</v>
      </c>
      <c r="M114" s="5">
        <v>-1.5190829736505849E-2</v>
      </c>
      <c r="N114" s="5">
        <v>-2.9353474057326089E-2</v>
      </c>
      <c r="O114" s="5">
        <v>-4.7240656167074208E-3</v>
      </c>
      <c r="P114" s="5">
        <v>-1.4511043460239967E-2</v>
      </c>
      <c r="Q114" s="5">
        <v>-7.8700526366584124E-3</v>
      </c>
      <c r="R114" s="5">
        <v>-5.1129058114589745E-2</v>
      </c>
      <c r="S114" s="5">
        <v>-2.5074496098335484E-3</v>
      </c>
      <c r="T114" s="5">
        <v>-8.3022405023062233E-3</v>
      </c>
      <c r="U114" s="5">
        <v>-7.0839508968857223E-3</v>
      </c>
      <c r="V114" s="5">
        <v>-1.015113898071424E-2</v>
      </c>
      <c r="W114" s="5">
        <v>8.8878286576910687E-3</v>
      </c>
      <c r="X114" s="5">
        <v>-9.6815713490436099E-3</v>
      </c>
      <c r="Y114" s="5">
        <v>-1.8822457092221152E-2</v>
      </c>
      <c r="Z114" s="5">
        <v>-1.6653030428568895E-2</v>
      </c>
      <c r="AA114" s="5">
        <v>2.1470482337297547E-2</v>
      </c>
      <c r="AB114" s="5">
        <v>9.366899686838237E-2</v>
      </c>
      <c r="AC114" s="5">
        <v>8.213303519622097E-3</v>
      </c>
      <c r="AD114" s="5">
        <v>2.3492161916511149E-2</v>
      </c>
      <c r="AE114" s="5">
        <v>3.0100249957739144E-2</v>
      </c>
      <c r="AF114" s="5">
        <v>8.0336921471792833E-2</v>
      </c>
      <c r="AG114" s="5">
        <v>1.2965017274246395E-2</v>
      </c>
      <c r="AH114" s="5">
        <v>9.1047941399794493E-3</v>
      </c>
      <c r="AI114" s="5">
        <v>6.4290977474139614E-3</v>
      </c>
      <c r="AJ114" s="5">
        <v>2.4510384620501976E-2</v>
      </c>
      <c r="AK114" s="5">
        <v>7.5128450124324619E-3</v>
      </c>
      <c r="AL114" s="5">
        <v>5.5938342856073429E-2</v>
      </c>
      <c r="AM114" s="5">
        <v>1.3831193289617563E-2</v>
      </c>
      <c r="AN114" s="5">
        <v>2.5761105430432411E-2</v>
      </c>
      <c r="AO114" s="5">
        <v>6.8216358741551159E-3</v>
      </c>
      <c r="AP114" s="5">
        <v>3.0398224051236388E-2</v>
      </c>
      <c r="AQ114" s="5">
        <v>8.5962477889911341E-4</v>
      </c>
      <c r="AR114" s="5">
        <v>3.4563927066285485E-2</v>
      </c>
      <c r="AS114" s="5"/>
      <c r="AT114" s="5"/>
      <c r="AU114" s="5"/>
      <c r="AV114" s="5"/>
      <c r="AW114" s="5"/>
      <c r="AX114" s="5"/>
      <c r="AY114" s="5"/>
      <c r="AZ114" s="5"/>
      <c r="BA114" s="5"/>
      <c r="BB114" s="5"/>
    </row>
    <row r="115" spans="1:54" x14ac:dyDescent="0.25">
      <c r="A115" s="5">
        <v>15900</v>
      </c>
      <c r="B115" s="5"/>
      <c r="C115" s="5">
        <v>7.3109173562282539E-2</v>
      </c>
      <c r="D115" s="5">
        <v>-1.5626843912937567E-2</v>
      </c>
      <c r="E115" s="5">
        <v>-1.0229991968862694E-2</v>
      </c>
      <c r="F115" s="5">
        <v>-2.6812231531308552E-2</v>
      </c>
      <c r="G115" s="5">
        <v>-8.1639163338283836E-3</v>
      </c>
      <c r="H115" s="5">
        <v>-2.2019683211616337E-2</v>
      </c>
      <c r="I115" s="5">
        <v>-3.4503706195767786E-2</v>
      </c>
      <c r="J115" s="5">
        <v>-2.2832322029899644E-2</v>
      </c>
      <c r="K115" s="5">
        <v>-3.9331159830583561E-3</v>
      </c>
      <c r="L115" s="5">
        <v>-1.1859861842713164E-2</v>
      </c>
      <c r="M115" s="5">
        <v>-1.5123467384028625E-2</v>
      </c>
      <c r="N115" s="5">
        <v>-2.9237485711109467E-2</v>
      </c>
      <c r="O115" s="5">
        <v>-4.7076884153535066E-3</v>
      </c>
      <c r="P115" s="5">
        <v>-1.446779514601311E-2</v>
      </c>
      <c r="Q115" s="5">
        <v>-7.8504384086621644E-3</v>
      </c>
      <c r="R115" s="5">
        <v>-5.1026676511715649E-2</v>
      </c>
      <c r="S115" s="5">
        <v>-2.5036612986031447E-3</v>
      </c>
      <c r="T115" s="5">
        <v>-8.2937932086773088E-3</v>
      </c>
      <c r="U115" s="5">
        <v>-7.0802505900892099E-3</v>
      </c>
      <c r="V115" s="5">
        <v>-1.015088065389474E-2</v>
      </c>
      <c r="W115" s="5">
        <v>8.8920348080342906E-3</v>
      </c>
      <c r="X115" s="5">
        <v>-9.6909987854521158E-3</v>
      </c>
      <c r="Y115" s="5">
        <v>-1.88502403757165E-2</v>
      </c>
      <c r="Z115" s="5">
        <v>-1.6686007122625725E-2</v>
      </c>
      <c r="AA115" s="5">
        <v>2.1523862582630556E-2</v>
      </c>
      <c r="AB115" s="5">
        <v>9.3949447894583274E-2</v>
      </c>
      <c r="AC115" s="5">
        <v>8.2420811435222532E-3</v>
      </c>
      <c r="AD115" s="5">
        <v>2.3586491876870775E-2</v>
      </c>
      <c r="AE115" s="5">
        <v>3.0236570148329707E-2</v>
      </c>
      <c r="AF115" s="5">
        <v>8.074216272937508E-2</v>
      </c>
      <c r="AG115" s="5">
        <v>1.303712340106979E-2</v>
      </c>
      <c r="AH115" s="5">
        <v>9.1601589774040655E-3</v>
      </c>
      <c r="AI115" s="5">
        <v>6.471542939409802E-3</v>
      </c>
      <c r="AJ115" s="5">
        <v>2.4685026162170901E-2</v>
      </c>
      <c r="AK115" s="5">
        <v>7.57032084498777E-3</v>
      </c>
      <c r="AL115" s="5">
        <v>5.639577675795019E-2</v>
      </c>
      <c r="AM115" s="5">
        <v>1.3951615858849731E-2</v>
      </c>
      <c r="AN115" s="5">
        <v>2.5999079733524166E-2</v>
      </c>
      <c r="AO115" s="5">
        <v>6.888289472297149E-3</v>
      </c>
      <c r="AP115" s="5">
        <v>3.0711512145748632E-2</v>
      </c>
      <c r="AQ115" s="5">
        <v>8.6894604465787299E-4</v>
      </c>
      <c r="AR115" s="5">
        <v>3.4957360225082827E-2</v>
      </c>
      <c r="AS115" s="5"/>
      <c r="AT115" s="5"/>
      <c r="AU115" s="5"/>
      <c r="AV115" s="5"/>
      <c r="AW115" s="5"/>
      <c r="AX115" s="5"/>
      <c r="AY115" s="5"/>
      <c r="AZ115" s="5"/>
      <c r="BA115" s="5"/>
      <c r="BB115" s="5"/>
    </row>
    <row r="116" spans="1:54" x14ac:dyDescent="0.25">
      <c r="A116" s="5">
        <v>15890</v>
      </c>
      <c r="B116" s="5"/>
      <c r="C116" s="5">
        <v>7.5306136729685696E-2</v>
      </c>
      <c r="D116" s="5">
        <v>-1.548914227309669E-2</v>
      </c>
      <c r="E116" s="5">
        <v>-1.0144638334721472E-2</v>
      </c>
      <c r="F116" s="5">
        <v>-2.6601126244822311E-2</v>
      </c>
      <c r="G116" s="5">
        <v>-8.1034882309193139E-3</v>
      </c>
      <c r="H116" s="5">
        <v>-2.1867117449486537E-2</v>
      </c>
      <c r="I116" s="5">
        <v>-3.4281028685177108E-2</v>
      </c>
      <c r="J116" s="5">
        <v>-2.2695848710885529E-2</v>
      </c>
      <c r="K116" s="5">
        <v>-3.9114877347287014E-3</v>
      </c>
      <c r="L116" s="5">
        <v>-1.1800335363901E-2</v>
      </c>
      <c r="M116" s="5">
        <v>-1.5054842869359861E-2</v>
      </c>
      <c r="N116" s="5">
        <v>-2.9118945541700393E-2</v>
      </c>
      <c r="O116" s="5">
        <v>-4.6908845098824984E-3</v>
      </c>
      <c r="P116" s="5">
        <v>-1.4423193586822296E-2</v>
      </c>
      <c r="Q116" s="5">
        <v>-7.8300708502834875E-3</v>
      </c>
      <c r="R116" s="5">
        <v>-5.0919298814018119E-2</v>
      </c>
      <c r="S116" s="5">
        <v>-2.4996241635207085E-3</v>
      </c>
      <c r="T116" s="5">
        <v>-8.2845134377041024E-3</v>
      </c>
      <c r="U116" s="5">
        <v>-7.0758360590068414E-3</v>
      </c>
      <c r="V116" s="5">
        <v>-1.014959825003247E-2</v>
      </c>
      <c r="W116" s="5">
        <v>8.8953482083239995E-3</v>
      </c>
      <c r="X116" s="5">
        <v>-9.6994628314436091E-3</v>
      </c>
      <c r="Y116" s="5">
        <v>-1.8876177903360523E-2</v>
      </c>
      <c r="Z116" s="5">
        <v>-1.6717383427655559E-2</v>
      </c>
      <c r="AA116" s="5">
        <v>2.1575232678677982E-2</v>
      </c>
      <c r="AB116" s="5">
        <v>9.4221410511199061E-2</v>
      </c>
      <c r="AC116" s="5">
        <v>8.27014348179703E-3</v>
      </c>
      <c r="AD116" s="5">
        <v>2.3678871517715409E-2</v>
      </c>
      <c r="AE116" s="5">
        <v>3.0370530194183266E-2</v>
      </c>
      <c r="AF116" s="5">
        <v>8.1141519221131095E-2</v>
      </c>
      <c r="AG116" s="5">
        <v>1.3108353886714729E-2</v>
      </c>
      <c r="AH116" s="5">
        <v>9.2149659969365492E-3</v>
      </c>
      <c r="AI116" s="5">
        <v>6.5136382100085153E-3</v>
      </c>
      <c r="AJ116" s="5">
        <v>2.4858515309620251E-2</v>
      </c>
      <c r="AK116" s="5">
        <v>7.6275034779298813E-3</v>
      </c>
      <c r="AL116" s="5">
        <v>5.6851507285990609E-2</v>
      </c>
      <c r="AM116" s="5">
        <v>1.4071744052594547E-2</v>
      </c>
      <c r="AN116" s="5">
        <v>2.6236757335552179E-2</v>
      </c>
      <c r="AO116" s="5">
        <v>6.9549352524015933E-3</v>
      </c>
      <c r="AP116" s="5">
        <v>3.1025099279093693E-2</v>
      </c>
      <c r="AQ116" s="5">
        <v>8.7828574062167231E-4</v>
      </c>
      <c r="AR116" s="5">
        <v>3.535195709140846E-2</v>
      </c>
      <c r="AS116" s="5"/>
      <c r="AT116" s="5"/>
      <c r="AU116" s="5"/>
      <c r="AV116" s="5"/>
      <c r="AW116" s="5"/>
      <c r="AX116" s="5"/>
      <c r="AY116" s="5"/>
      <c r="AZ116" s="5"/>
      <c r="BA116" s="5"/>
      <c r="BB116" s="5"/>
    </row>
    <row r="117" spans="1:54" x14ac:dyDescent="0.25">
      <c r="A117" s="5">
        <v>15880</v>
      </c>
      <c r="B117" s="5"/>
      <c r="C117" s="5">
        <v>7.750301931119169E-2</v>
      </c>
      <c r="D117" s="5">
        <v>-1.535101789298933E-2</v>
      </c>
      <c r="E117" s="5">
        <v>-1.0058927733314623E-2</v>
      </c>
      <c r="F117" s="5">
        <v>-2.6388886220061719E-2</v>
      </c>
      <c r="G117" s="5">
        <v>-8.042657400147573E-3</v>
      </c>
      <c r="H117" s="5">
        <v>-2.1713320447017771E-2</v>
      </c>
      <c r="I117" s="5">
        <v>-3.4056209432445715E-2</v>
      </c>
      <c r="J117" s="5">
        <v>-2.2557827410764408E-2</v>
      </c>
      <c r="K117" s="5">
        <v>-3.8895720315276195E-3</v>
      </c>
      <c r="L117" s="5">
        <v>-1.173988462085745E-2</v>
      </c>
      <c r="M117" s="5">
        <v>-1.4984973207907041E-2</v>
      </c>
      <c r="N117" s="5">
        <v>-2.8997882734870216E-2</v>
      </c>
      <c r="O117" s="5">
        <v>-4.6736579773949717E-3</v>
      </c>
      <c r="P117" s="5">
        <v>-1.4377249332635386E-2</v>
      </c>
      <c r="Q117" s="5">
        <v>-7.8089545802763503E-3</v>
      </c>
      <c r="R117" s="5">
        <v>-5.080694768449312E-2</v>
      </c>
      <c r="S117" s="5">
        <v>-2.4953389488647651E-3</v>
      </c>
      <c r="T117" s="5">
        <v>-8.2744024205753716E-3</v>
      </c>
      <c r="U117" s="5">
        <v>-7.0707072920464754E-3</v>
      </c>
      <c r="V117" s="5">
        <v>-1.0147290223625935E-2</v>
      </c>
      <c r="W117" s="5">
        <v>8.8977661672794625E-3</v>
      </c>
      <c r="X117" s="5">
        <v>-9.7069591056053572E-3</v>
      </c>
      <c r="Y117" s="5">
        <v>-1.890025836813513E-2</v>
      </c>
      <c r="Z117" s="5">
        <v>-1.6747146911800088E-2</v>
      </c>
      <c r="AA117" s="5">
        <v>2.162457353481495E-2</v>
      </c>
      <c r="AB117" s="5">
        <v>9.4484788445013498E-2</v>
      </c>
      <c r="AC117" s="5">
        <v>8.2974809937042104E-3</v>
      </c>
      <c r="AD117" s="5">
        <v>2.3769270539918314E-2</v>
      </c>
      <c r="AE117" s="5">
        <v>3.0502087613924346E-2</v>
      </c>
      <c r="AF117" s="5">
        <v>8.1534868397005064E-2</v>
      </c>
      <c r="AG117" s="5">
        <v>1.3178687582567161E-2</v>
      </c>
      <c r="AH117" s="5">
        <v>9.2691994685807945E-3</v>
      </c>
      <c r="AI117" s="5">
        <v>6.5553718977116827E-3</v>
      </c>
      <c r="AJ117" s="5">
        <v>2.5030805766733215E-2</v>
      </c>
      <c r="AK117" s="5">
        <v>7.6843782492705985E-3</v>
      </c>
      <c r="AL117" s="5">
        <v>5.7305422501769662E-2</v>
      </c>
      <c r="AM117" s="5">
        <v>1.4191549705814649E-2</v>
      </c>
      <c r="AN117" s="5">
        <v>2.6474085265415982E-2</v>
      </c>
      <c r="AO117" s="5">
        <v>7.0215591637750267E-3</v>
      </c>
      <c r="AP117" s="5">
        <v>3.1338923266225768E-2</v>
      </c>
      <c r="AQ117" s="5">
        <v>8.8764213638388401E-4</v>
      </c>
      <c r="AR117" s="5">
        <v>3.5747649903831551E-2</v>
      </c>
      <c r="AS117" s="5"/>
      <c r="AT117" s="5"/>
      <c r="AU117" s="5"/>
      <c r="AV117" s="5"/>
      <c r="AW117" s="5"/>
      <c r="AX117" s="5"/>
      <c r="AY117" s="5"/>
      <c r="AZ117" s="5"/>
      <c r="BA117" s="5"/>
      <c r="BB117" s="5"/>
    </row>
    <row r="118" spans="1:54" x14ac:dyDescent="0.25">
      <c r="A118" s="5">
        <v>15870</v>
      </c>
      <c r="B118" s="5"/>
      <c r="C118" s="5">
        <v>7.9699274418317978E-2</v>
      </c>
      <c r="D118" s="5">
        <v>-1.521250084047277E-2</v>
      </c>
      <c r="E118" s="5">
        <v>-9.9728793511625561E-3</v>
      </c>
      <c r="F118" s="5">
        <v>-2.6175560154756562E-2</v>
      </c>
      <c r="G118" s="5">
        <v>-7.9814381025333572E-3</v>
      </c>
      <c r="H118" s="5">
        <v>-2.1558328928682102E-2</v>
      </c>
      <c r="I118" s="5">
        <v>-3.3829302942784786E-2</v>
      </c>
      <c r="J118" s="5">
        <v>-2.2418291991197388E-2</v>
      </c>
      <c r="K118" s="5">
        <v>-3.8673742951313662E-3</v>
      </c>
      <c r="L118" s="5">
        <v>-1.1678524634115495E-2</v>
      </c>
      <c r="M118" s="5">
        <v>-1.4913875757620997E-2</v>
      </c>
      <c r="N118" s="5">
        <v>-2.8874327195226583E-2</v>
      </c>
      <c r="O118" s="5">
        <v>-4.6560130186741877E-3</v>
      </c>
      <c r="P118" s="5">
        <v>-1.4329973334150727E-2</v>
      </c>
      <c r="Q118" s="5">
        <v>-7.7870944439060149E-3</v>
      </c>
      <c r="R118" s="5">
        <v>-5.0689647303146866E-2</v>
      </c>
      <c r="S118" s="5">
        <v>-2.4908064748253192E-3</v>
      </c>
      <c r="T118" s="5">
        <v>-8.26346164242572E-3</v>
      </c>
      <c r="U118" s="5">
        <v>-7.0648644944202952E-3</v>
      </c>
      <c r="V118" s="5">
        <v>-1.0143955336985857E-2</v>
      </c>
      <c r="W118" s="5">
        <v>8.899286257937216E-3</v>
      </c>
      <c r="X118" s="5">
        <v>-9.7134835058696675E-3</v>
      </c>
      <c r="Y118" s="5">
        <v>-1.8922470983762242E-2</v>
      </c>
      <c r="Z118" s="5">
        <v>-1.6775285579169606E-2</v>
      </c>
      <c r="AA118" s="5">
        <v>2.1671866584260221E-2</v>
      </c>
      <c r="AB118" s="5">
        <v>9.4739487514255469E-2</v>
      </c>
      <c r="AC118" s="5">
        <v>8.3240843025727731E-3</v>
      </c>
      <c r="AD118" s="5">
        <v>2.3857659051998999E-2</v>
      </c>
      <c r="AE118" s="5">
        <v>3.0631200361663086E-2</v>
      </c>
      <c r="AF118" s="5">
        <v>8.1922088617619029E-2</v>
      </c>
      <c r="AG118" s="5">
        <v>1.3248103443362785E-2</v>
      </c>
      <c r="AH118" s="5">
        <v>9.3228437023320492E-3</v>
      </c>
      <c r="AI118" s="5">
        <v>6.5967323449942633E-3</v>
      </c>
      <c r="AJ118" s="5">
        <v>2.5201851155782402E-2</v>
      </c>
      <c r="AK118" s="5">
        <v>7.7409304412273863E-3</v>
      </c>
      <c r="AL118" s="5">
        <v>5.7757409815401742E-2</v>
      </c>
      <c r="AM118" s="5">
        <v>1.4311004432738675E-2</v>
      </c>
      <c r="AN118" s="5">
        <v>2.6711010028185045E-2</v>
      </c>
      <c r="AO118" s="5">
        <v>7.0881469869787574E-3</v>
      </c>
      <c r="AP118" s="5">
        <v>3.1652921036600036E-2</v>
      </c>
      <c r="AQ118" s="5">
        <v>8.9701347276298251E-4</v>
      </c>
      <c r="AR118" s="5">
        <v>3.6144369596983451E-2</v>
      </c>
      <c r="AS118" s="5"/>
      <c r="AT118" s="5"/>
      <c r="AU118" s="5"/>
      <c r="AV118" s="5"/>
      <c r="AW118" s="5"/>
      <c r="AX118" s="5"/>
      <c r="AY118" s="5"/>
      <c r="AZ118" s="5"/>
      <c r="BA118" s="5"/>
      <c r="BB118" s="5"/>
    </row>
    <row r="119" spans="1:54" x14ac:dyDescent="0.25">
      <c r="A119" s="5">
        <v>15860</v>
      </c>
      <c r="B119" s="5"/>
      <c r="C119" s="5">
        <v>8.1894352478229154E-2</v>
      </c>
      <c r="D119" s="5">
        <v>-1.5073621113796776E-2</v>
      </c>
      <c r="E119" s="5">
        <v>-9.886512365288834E-3</v>
      </c>
      <c r="F119" s="5">
        <v>-2.5961196813645733E-2</v>
      </c>
      <c r="G119" s="5">
        <v>-7.919844646516112E-3</v>
      </c>
      <c r="H119" s="5">
        <v>-2.1402179816692561E-2</v>
      </c>
      <c r="I119" s="5">
        <v>-3.3600364135323406E-2</v>
      </c>
      <c r="J119" s="5">
        <v>-2.2277276652664886E-2</v>
      </c>
      <c r="K119" s="5">
        <v>-3.8449000160185277E-3</v>
      </c>
      <c r="L119" s="5">
        <v>-1.1616270660713687E-2</v>
      </c>
      <c r="M119" s="5">
        <v>-1.4841568211749936E-2</v>
      </c>
      <c r="N119" s="5">
        <v>-2.8748309533945093E-2</v>
      </c>
      <c r="O119" s="5">
        <v>-4.6379539565111517E-3</v>
      </c>
      <c r="P119" s="5">
        <v>-1.4281376938626484E-2</v>
      </c>
      <c r="Q119" s="5">
        <v>-7.7644955112401342E-3</v>
      </c>
      <c r="R119" s="5">
        <v>-5.056742335961327E-2</v>
      </c>
      <c r="S119" s="5">
        <v>-2.4860276373287202E-3</v>
      </c>
      <c r="T119" s="5">
        <v>-8.2516928423836244E-3</v>
      </c>
      <c r="U119" s="5">
        <v>-7.0583080887241662E-3</v>
      </c>
      <c r="V119" s="5">
        <v>-1.0139592661833001E-2</v>
      </c>
      <c r="W119" s="5">
        <v>8.899906319712084E-3</v>
      </c>
      <c r="X119" s="5">
        <v>-9.719032212461785E-3</v>
      </c>
      <c r="Y119" s="5">
        <v>-1.8942805491751195E-2</v>
      </c>
      <c r="Z119" s="5">
        <v>-1.6801787877185385E-2</v>
      </c>
      <c r="AA119" s="5">
        <v>2.1717093794879658E-2</v>
      </c>
      <c r="AB119" s="5">
        <v>9.4985415681097404E-2</v>
      </c>
      <c r="AC119" s="5">
        <v>8.3499442008297294E-3</v>
      </c>
      <c r="AD119" s="5">
        <v>2.3944007585560485E-2</v>
      </c>
      <c r="AE119" s="5">
        <v>3.0757826847914845E-2</v>
      </c>
      <c r="AF119" s="5">
        <v>8.2303059212517404E-2</v>
      </c>
      <c r="AG119" s="5">
        <v>1.3316580536864714E-2</v>
      </c>
      <c r="AH119" s="5">
        <v>9.3758830550849E-3</v>
      </c>
      <c r="AI119" s="5">
        <v>6.6377079031986145E-3</v>
      </c>
      <c r="AJ119" s="5">
        <v>2.5371605035896728E-2</v>
      </c>
      <c r="AK119" s="5">
        <v>7.7971452857445028E-3</v>
      </c>
      <c r="AL119" s="5">
        <v>5.8207356024985848E-2</v>
      </c>
      <c r="AM119" s="5">
        <v>1.4430079636043924E-2</v>
      </c>
      <c r="AN119" s="5">
        <v>2.6947477620835297E-2</v>
      </c>
      <c r="AO119" s="5">
        <v>7.1546843375526522E-3</v>
      </c>
      <c r="AP119" s="5">
        <v>3.1967028648425197E-2</v>
      </c>
      <c r="AQ119" s="5">
        <v>9.0639796212907181E-4</v>
      </c>
      <c r="AR119" s="5">
        <v>3.6542045811199762E-2</v>
      </c>
      <c r="AS119" s="5"/>
      <c r="AT119" s="5"/>
      <c r="AU119" s="5"/>
      <c r="AV119" s="5"/>
      <c r="AW119" s="5"/>
      <c r="AX119" s="5"/>
      <c r="AY119" s="5"/>
      <c r="AZ119" s="5"/>
      <c r="BA119" s="5"/>
      <c r="BB119" s="5"/>
    </row>
    <row r="120" spans="1:54" x14ac:dyDescent="0.25">
      <c r="A120" s="5">
        <v>15850</v>
      </c>
      <c r="B120" s="5"/>
      <c r="C120" s="5">
        <v>8.4087701448251409E-2</v>
      </c>
      <c r="D120" s="5">
        <v>-1.4934408630145089E-2</v>
      </c>
      <c r="E120" s="5">
        <v>-9.7998459356926915E-3</v>
      </c>
      <c r="F120" s="5">
        <v>-2.5745845008896002E-2</v>
      </c>
      <c r="G120" s="5">
        <v>-7.8578913821014292E-3</v>
      </c>
      <c r="H120" s="5">
        <v>-2.1244910215676881E-2</v>
      </c>
      <c r="I120" s="5">
        <v>-3.3369448320066192E-2</v>
      </c>
      <c r="J120" s="5">
        <v>-2.2134815920019979E-2</v>
      </c>
      <c r="K120" s="5">
        <v>-3.822154751145077E-3</v>
      </c>
      <c r="L120" s="5">
        <v>-1.155313818775071E-2</v>
      </c>
      <c r="M120" s="5">
        <v>-1.4768068591425404E-2</v>
      </c>
      <c r="N120" s="5">
        <v>-2.8619861056139912E-2</v>
      </c>
      <c r="O120" s="5">
        <v>-4.6194852339665809E-3</v>
      </c>
      <c r="P120" s="5">
        <v>-1.4231471885503924E-2</v>
      </c>
      <c r="Q120" s="5">
        <v>-7.7411630753230053E-3</v>
      </c>
      <c r="R120" s="5">
        <v>-5.044030304498974E-2</v>
      </c>
      <c r="S120" s="5">
        <v>-2.4810034078236376E-3</v>
      </c>
      <c r="T120" s="5">
        <v>-8.2390980134907175E-3</v>
      </c>
      <c r="U120" s="5">
        <v>-7.0510387154087304E-3</v>
      </c>
      <c r="V120" s="5">
        <v>-1.0134201580745484E-2</v>
      </c>
      <c r="W120" s="5">
        <v>8.8996244603324597E-3</v>
      </c>
      <c r="X120" s="5">
        <v>-9.7236016907195719E-3</v>
      </c>
      <c r="Y120" s="5">
        <v>-1.8961252168217826E-2</v>
      </c>
      <c r="Z120" s="5">
        <v>-1.6826642703742054E-2</v>
      </c>
      <c r="AA120" s="5">
        <v>2.1760237679790143E-2</v>
      </c>
      <c r="AB120" s="5">
        <v>9.5222483103443473E-2</v>
      </c>
      <c r="AC120" s="5">
        <v>8.3750516549799155E-3</v>
      </c>
      <c r="AD120" s="5">
        <v>2.4028287110639035E-2</v>
      </c>
      <c r="AE120" s="5">
        <v>3.0881925960472945E-2</v>
      </c>
      <c r="AF120" s="5">
        <v>8.2677660538465716E-2</v>
      </c>
      <c r="AG120" s="5">
        <v>1.3384098053580169E-2</v>
      </c>
      <c r="AH120" s="5">
        <v>9.4283019375900126E-3</v>
      </c>
      <c r="AI120" s="5">
        <v>6.6782869374783877E-3</v>
      </c>
      <c r="AJ120" s="5">
        <v>2.5540020921776735E-2</v>
      </c>
      <c r="AK120" s="5">
        <v>7.8530079701076023E-3</v>
      </c>
      <c r="AL120" s="5">
        <v>5.8655147356873306E-2</v>
      </c>
      <c r="AM120" s="5">
        <v>1.4548746516271837E-2</v>
      </c>
      <c r="AN120" s="5">
        <v>2.7183433548470182E-2</v>
      </c>
      <c r="AO120" s="5">
        <v>7.221156669879214E-3</v>
      </c>
      <c r="AP120" s="5">
        <v>3.2281181303588549E-2</v>
      </c>
      <c r="AQ120" s="5">
        <v>9.1579378875051264E-4</v>
      </c>
      <c r="AR120" s="5">
        <v>3.694060690300327E-2</v>
      </c>
      <c r="AS120" s="5"/>
      <c r="AT120" s="5"/>
      <c r="AU120" s="5"/>
      <c r="AV120" s="5"/>
      <c r="AW120" s="5"/>
      <c r="AX120" s="5"/>
      <c r="AY120" s="5"/>
      <c r="AZ120" s="5"/>
      <c r="BA120" s="5"/>
      <c r="BB120" s="5"/>
    </row>
    <row r="121" spans="1:54" x14ac:dyDescent="0.25">
      <c r="A121" s="5">
        <v>15840</v>
      </c>
      <c r="B121" s="5"/>
      <c r="C121" s="5">
        <v>8.6278767033065903E-2</v>
      </c>
      <c r="D121" s="5">
        <v>-1.4794893214267598E-2</v>
      </c>
      <c r="E121" s="5">
        <v>-9.7128991978596632E-3</v>
      </c>
      <c r="F121" s="5">
        <v>-2.5529553580564922E-2</v>
      </c>
      <c r="G121" s="5">
        <v>-7.7955926950046082E-3</v>
      </c>
      <c r="H121" s="5">
        <v>-2.1086557397298797E-2</v>
      </c>
      <c r="I121" s="5">
        <v>-3.3136611174702388E-2</v>
      </c>
      <c r="J121" s="5">
        <v>-2.1990944627902066E-2</v>
      </c>
      <c r="K121" s="5">
        <v>-3.799144121588602E-3</v>
      </c>
      <c r="L121" s="5">
        <v>-1.1489142925828299E-2</v>
      </c>
      <c r="M121" s="5">
        <v>-1.4693395238084222E-2</v>
      </c>
      <c r="N121" s="5">
        <v>-2.8489013747880564E-2</v>
      </c>
      <c r="O121" s="5">
        <v>-4.6006114125707901E-3</v>
      </c>
      <c r="P121" s="5">
        <v>-1.4180270301826805E-2</v>
      </c>
      <c r="Q121" s="5">
        <v>-7.7171026502336881E-3</v>
      </c>
      <c r="R121" s="5">
        <v>-5.0308315042893514E-2</v>
      </c>
      <c r="S121" s="5">
        <v>-2.475734833028106E-3</v>
      </c>
      <c r="T121" s="5">
        <v>-8.2256794024917444E-3</v>
      </c>
      <c r="U121" s="5">
        <v>-7.0430572331414056E-3</v>
      </c>
      <c r="V121" s="5">
        <v>-1.0127781788453876E-2</v>
      </c>
      <c r="W121" s="5">
        <v>8.8984390576479465E-3</v>
      </c>
      <c r="X121" s="5">
        <v>-9.7271886937823956E-3</v>
      </c>
      <c r="Y121" s="5">
        <v>-1.8977801830469539E-2</v>
      </c>
      <c r="Z121" s="5">
        <v>-1.6849839414184303E-2</v>
      </c>
      <c r="AA121" s="5">
        <v>2.1801281307756163E-2</v>
      </c>
      <c r="AB121" s="5">
        <v>9.5450602185968944E-2</v>
      </c>
      <c r="AC121" s="5">
        <v>8.3993978105352772E-3</v>
      </c>
      <c r="AD121" s="5">
        <v>2.4110469050956894E-2</v>
      </c>
      <c r="AE121" s="5">
        <v>3.1003457085220454E-2</v>
      </c>
      <c r="AF121" s="5">
        <v>8.3045774037768041E-2</v>
      </c>
      <c r="AG121" s="5">
        <v>1.3450635316510176E-2</v>
      </c>
      <c r="AH121" s="5">
        <v>9.4800848214560661E-3</v>
      </c>
      <c r="AI121" s="5">
        <v>6.7184578317896482E-3</v>
      </c>
      <c r="AJ121" s="5">
        <v>2.5707052302650042E-2</v>
      </c>
      <c r="AK121" s="5">
        <v>7.9085036426498299E-3</v>
      </c>
      <c r="AL121" s="5">
        <v>5.9100669506744377E-2</v>
      </c>
      <c r="AM121" s="5">
        <v>1.4666976081473399E-2</v>
      </c>
      <c r="AN121" s="5">
        <v>2.7418822841023323E-2</v>
      </c>
      <c r="AO121" s="5">
        <v>7.2875492811879565E-3</v>
      </c>
      <c r="AP121" s="5">
        <v>3.2595313363254601E-2</v>
      </c>
      <c r="AQ121" s="5">
        <v>9.2519910916074222E-4</v>
      </c>
      <c r="AR121" s="5">
        <v>3.7339979956435933E-2</v>
      </c>
      <c r="AS121" s="5"/>
      <c r="AT121" s="5"/>
      <c r="AU121" s="5"/>
      <c r="AV121" s="5"/>
      <c r="AW121" s="5"/>
      <c r="AX121" s="5"/>
      <c r="AY121" s="5"/>
      <c r="AZ121" s="5"/>
      <c r="BA121" s="5"/>
      <c r="BB121" s="5"/>
    </row>
    <row r="122" spans="1:54" x14ac:dyDescent="0.25">
      <c r="A122" s="5">
        <v>15830</v>
      </c>
      <c r="B122" s="5"/>
      <c r="C122" s="5">
        <v>8.8466992904474295E-2</v>
      </c>
      <c r="D122" s="5">
        <v>-1.4655104587209079E-2</v>
      </c>
      <c r="E122" s="5">
        <v>-9.6256912553144662E-3</v>
      </c>
      <c r="F122" s="5">
        <v>-2.5312371377119048E-2</v>
      </c>
      <c r="G122" s="5">
        <v>-7.7329630007944754E-3</v>
      </c>
      <c r="H122" s="5">
        <v>-2.0927158784836117E-2</v>
      </c>
      <c r="I122" s="5">
        <v>-3.2901908721280855E-2</v>
      </c>
      <c r="J122" s="5">
        <v>-2.1845697906019642E-2</v>
      </c>
      <c r="K122" s="5">
        <v>-3.7758738101631726E-3</v>
      </c>
      <c r="L122" s="5">
        <v>-1.1424300802386629E-2</v>
      </c>
      <c r="M122" s="5">
        <v>-1.4617566805731192E-2</v>
      </c>
      <c r="N122" s="5">
        <v>-2.8355800262862219E-2</v>
      </c>
      <c r="O122" s="5">
        <v>-4.5813371704624432E-3</v>
      </c>
      <c r="P122" s="5">
        <v>-1.412778469745922E-2</v>
      </c>
      <c r="Q122" s="5">
        <v>-7.6923199690289087E-3</v>
      </c>
      <c r="R122" s="5">
        <v>-5.0171489519741409E-2</v>
      </c>
      <c r="S122" s="5">
        <v>-2.4702230346376835E-3</v>
      </c>
      <c r="T122" s="5">
        <v>-8.211439509494883E-3</v>
      </c>
      <c r="U122" s="5">
        <v>-7.0343647190585935E-3</v>
      </c>
      <c r="V122" s="5">
        <v>-1.0120333292982498E-2</v>
      </c>
      <c r="W122" s="5">
        <v>8.896348761307472E-3</v>
      </c>
      <c r="X122" s="5">
        <v>-9.7297902651467642E-3</v>
      </c>
      <c r="Y122" s="5">
        <v>-1.8992445843350653E-2</v>
      </c>
      <c r="Z122" s="5">
        <v>-1.687136782809226E-2</v>
      </c>
      <c r="AA122" s="5">
        <v>2.1840208313370715E-2</v>
      </c>
      <c r="AB122" s="5">
        <v>9.5669687630373118E-2</v>
      </c>
      <c r="AC122" s="5">
        <v>8.4229739968902512E-3</v>
      </c>
      <c r="AD122" s="5">
        <v>2.419052529906681E-2</v>
      </c>
      <c r="AE122" s="5">
        <v>3.1122380126868288E-2</v>
      </c>
      <c r="AF122" s="5">
        <v>8.3407282296566562E-2</v>
      </c>
      <c r="AG122" s="5">
        <v>1.3516171790926873E-2</v>
      </c>
      <c r="AH122" s="5">
        <v>9.5312162461928789E-3</v>
      </c>
      <c r="AI122" s="5">
        <v>6.7582089939269676E-3</v>
      </c>
      <c r="AJ122" s="5">
        <v>2.5872652661456823E-2</v>
      </c>
      <c r="AK122" s="5">
        <v>7.9636174185467416E-3</v>
      </c>
      <c r="AL122" s="5">
        <v>5.9543807681478544E-2</v>
      </c>
      <c r="AM122" s="5">
        <v>1.4784739157082491E-2</v>
      </c>
      <c r="AN122" s="5">
        <v>2.7653590070438633E-2</v>
      </c>
      <c r="AO122" s="5">
        <v>7.3538473156994563E-3</v>
      </c>
      <c r="AP122" s="5">
        <v>3.2909358364137817E-2</v>
      </c>
      <c r="AQ122" s="5">
        <v>9.3461205254542182E-4</v>
      </c>
      <c r="AR122" s="5">
        <v>3.7740090795245047E-2</v>
      </c>
      <c r="AS122" s="5"/>
      <c r="AT122" s="5"/>
      <c r="AU122" s="5"/>
      <c r="AV122" s="5"/>
      <c r="AW122" s="5"/>
      <c r="AX122" s="5"/>
      <c r="AY122" s="5"/>
      <c r="AZ122" s="5"/>
      <c r="BA122" s="5"/>
      <c r="BB122" s="5"/>
    </row>
    <row r="123" spans="1:54" x14ac:dyDescent="0.25">
      <c r="A123" s="5">
        <v>15820</v>
      </c>
      <c r="B123" s="5"/>
      <c r="C123" s="5">
        <v>9.0651820923625059E-2</v>
      </c>
      <c r="D123" s="5">
        <v>-1.4515072355141292E-2</v>
      </c>
      <c r="E123" s="5">
        <v>-9.5382411722204317E-3</v>
      </c>
      <c r="F123" s="5">
        <v>-2.5094347236019426E-2</v>
      </c>
      <c r="G123" s="5">
        <v>-7.670016739041113E-3</v>
      </c>
      <c r="H123" s="5">
        <v>-2.0766751937725019E-2</v>
      </c>
      <c r="I123" s="5">
        <v>-3.2665397302765069E-2</v>
      </c>
      <c r="J123" s="5">
        <v>-2.1699111164311287E-2</v>
      </c>
      <c r="K123" s="5">
        <v>-3.7523495590063355E-3</v>
      </c>
      <c r="L123" s="5">
        <v>-1.1358627954936092E-2</v>
      </c>
      <c r="M123" s="5">
        <v>-1.4540602253046644E-2</v>
      </c>
      <c r="N123" s="5">
        <v>-2.8220253908737142E-2</v>
      </c>
      <c r="O123" s="5">
        <v>-4.5616673004672008E-3</v>
      </c>
      <c r="P123" s="5">
        <v>-1.4074027960104337E-2</v>
      </c>
      <c r="Q123" s="5">
        <v>-7.6668209815716646E-3</v>
      </c>
      <c r="R123" s="5">
        <v>-5.0029858114256497E-2</v>
      </c>
      <c r="S123" s="5">
        <v>-2.4644692089947186E-3</v>
      </c>
      <c r="T123" s="5">
        <v>-8.1963810875019597E-3</v>
      </c>
      <c r="U123" s="5">
        <v>-7.0249624689074069E-3</v>
      </c>
      <c r="V123" s="5">
        <v>-1.0111856416635442E-2</v>
      </c>
      <c r="W123" s="5">
        <v>8.893352494306124E-3</v>
      </c>
      <c r="X123" s="5">
        <v>-9.7314037410862995E-3</v>
      </c>
      <c r="Y123" s="5">
        <v>-1.9005176125342513E-2</v>
      </c>
      <c r="Z123" s="5">
        <v>-1.6891218235869927E-2</v>
      </c>
      <c r="AA123" s="5">
        <v>2.1877002907012742E-2</v>
      </c>
      <c r="AB123" s="5">
        <v>9.5879656484808215E-2</v>
      </c>
      <c r="AC123" s="5">
        <v>8.4457717321395377E-3</v>
      </c>
      <c r="AD123" s="5">
        <v>2.4268428231378619E-2</v>
      </c>
      <c r="AE123" s="5">
        <v>3.1238655529604985E-2</v>
      </c>
      <c r="AF123" s="5">
        <v>8.3762069103086992E-2</v>
      </c>
      <c r="AG123" s="5">
        <v>1.3580687094172284E-2</v>
      </c>
      <c r="AH123" s="5">
        <v>9.5816808262916189E-3</v>
      </c>
      <c r="AI123" s="5">
        <v>6.7975288606014813E-3</v>
      </c>
      <c r="AJ123" s="5">
        <v>2.603677549425764E-2</v>
      </c>
      <c r="AK123" s="5">
        <v>8.018334385697613E-3</v>
      </c>
      <c r="AL123" s="5">
        <v>5.9984446641802566E-2</v>
      </c>
      <c r="AM123" s="5">
        <v>1.4902006396012999E-2</v>
      </c>
      <c r="AN123" s="5">
        <v>2.7887679368325081E-2</v>
      </c>
      <c r="AO123" s="5">
        <v>7.4200357689083963E-3</v>
      </c>
      <c r="AP123" s="5">
        <v>3.3223249035450216E-2</v>
      </c>
      <c r="AQ123" s="5">
        <v>9.4403072114993751E-4</v>
      </c>
      <c r="AR123" s="5">
        <v>3.8140863995930877E-2</v>
      </c>
      <c r="AS123" s="5"/>
      <c r="AT123" s="5"/>
      <c r="AU123" s="5"/>
      <c r="AV123" s="5"/>
      <c r="AW123" s="5"/>
      <c r="AX123" s="5"/>
      <c r="AY123" s="5"/>
      <c r="AZ123" s="5"/>
      <c r="BA123" s="5"/>
      <c r="BB123" s="5"/>
    </row>
    <row r="124" spans="1:54" x14ac:dyDescent="0.25">
      <c r="A124" s="5">
        <v>15810</v>
      </c>
      <c r="B124" s="5"/>
      <c r="C124" s="5">
        <v>9.2832691365589026E-2</v>
      </c>
      <c r="D124" s="5">
        <v>-1.4374825998304572E-2</v>
      </c>
      <c r="E124" s="5">
        <v>-9.4505679660299088E-3</v>
      </c>
      <c r="F124" s="5">
        <v>-2.4875529964385627E-2</v>
      </c>
      <c r="G124" s="5">
        <v>-7.6067683674706744E-3</v>
      </c>
      <c r="H124" s="5">
        <v>-2.0605374536079711E-2</v>
      </c>
      <c r="I124" s="5">
        <v>-3.2427133559482221E-2</v>
      </c>
      <c r="J124" s="5">
        <v>-2.1551220077993545E-2</v>
      </c>
      <c r="K124" s="5">
        <v>-3.7285771671395967E-3</v>
      </c>
      <c r="L124" s="5">
        <v>-1.1292140724189355E-2</v>
      </c>
      <c r="M124" s="5">
        <v>-1.4462520835344102E-2</v>
      </c>
      <c r="N124" s="5">
        <v>-2.8082408633115223E-2</v>
      </c>
      <c r="O124" s="5">
        <v>-4.5416067081173392E-3</v>
      </c>
      <c r="P124" s="5">
        <v>-1.4019013350126671E-2</v>
      </c>
      <c r="Q124" s="5">
        <v>-7.6406118522465375E-3</v>
      </c>
      <c r="R124" s="5">
        <v>-4.9883453926205898E-2</v>
      </c>
      <c r="S124" s="5">
        <v>-2.4584746267188218E-3</v>
      </c>
      <c r="T124" s="5">
        <v>-8.1805071418084591E-3</v>
      </c>
      <c r="U124" s="5">
        <v>-7.0148519970763268E-3</v>
      </c>
      <c r="V124" s="5">
        <v>-1.0102351796825868E-2</v>
      </c>
      <c r="W124" s="5">
        <v>8.8894494543990746E-3</v>
      </c>
      <c r="X124" s="5">
        <v>-9.7320267529337461E-3</v>
      </c>
      <c r="Y124" s="5">
        <v>-1.9015985154413041E-2</v>
      </c>
      <c r="Z124" s="5">
        <v>-1.6909381405131225E-2</v>
      </c>
      <c r="AA124" s="5">
        <v>2.1911649884573108E-2</v>
      </c>
      <c r="AB124" s="5">
        <v>9.6080428192446582E-2</v>
      </c>
      <c r="AC124" s="5">
        <v>8.467782727834992E-3</v>
      </c>
      <c r="AD124" s="5">
        <v>2.4344150723056786E-2</v>
      </c>
      <c r="AE124" s="5">
        <v>3.1352244297644959E-2</v>
      </c>
      <c r="AF124" s="5">
        <v>8.4110019505792263E-2</v>
      </c>
      <c r="AG124" s="5">
        <v>1.3644161005473051E-2</v>
      </c>
      <c r="AH124" s="5">
        <v>9.6314632583384442E-3</v>
      </c>
      <c r="AI124" s="5">
        <v>6.836405902558601E-3</v>
      </c>
      <c r="AJ124" s="5">
        <v>2.6199374329852653E-2</v>
      </c>
      <c r="AK124" s="5">
        <v>8.0726396106906382E-3</v>
      </c>
      <c r="AL124" s="5">
        <v>6.0422470745699994E-2</v>
      </c>
      <c r="AM124" s="5">
        <v>1.501874828897734E-2</v>
      </c>
      <c r="AN124" s="5">
        <v>2.812103444408029E-2</v>
      </c>
      <c r="AO124" s="5">
        <v>7.4860994920052841E-3</v>
      </c>
      <c r="AP124" s="5">
        <v>3.3536917316522058E-2</v>
      </c>
      <c r="AQ124" s="5">
        <v>9.5345319070736282E-4</v>
      </c>
      <c r="AR124" s="5">
        <v>3.8542222901663002E-2</v>
      </c>
      <c r="AS124" s="5"/>
      <c r="AT124" s="5"/>
      <c r="AU124" s="5"/>
      <c r="AV124" s="5"/>
      <c r="AW124" s="5"/>
      <c r="AX124" s="5"/>
      <c r="AY124" s="5"/>
      <c r="AZ124" s="5"/>
      <c r="BA124" s="5"/>
      <c r="BB124" s="5"/>
    </row>
    <row r="125" spans="1:54" x14ac:dyDescent="0.25">
      <c r="A125" s="5">
        <v>15800</v>
      </c>
      <c r="B125" s="5"/>
      <c r="C125" s="5">
        <v>9.50090431461693E-2</v>
      </c>
      <c r="D125" s="5">
        <v>-1.4234394860064878E-2</v>
      </c>
      <c r="E125" s="5">
        <v>-9.3626906001896791E-3</v>
      </c>
      <c r="F125" s="5">
        <v>-2.4655968319749252E-2</v>
      </c>
      <c r="G125" s="5">
        <v>-7.5432323561311449E-3</v>
      </c>
      <c r="H125" s="5">
        <v>-2.0443064365196991E-2</v>
      </c>
      <c r="I125" s="5">
        <v>-3.2187174405481127E-2</v>
      </c>
      <c r="J125" s="5">
        <v>-2.1402060572505453E-2</v>
      </c>
      <c r="K125" s="5">
        <v>-3.7045624880039838E-3</v>
      </c>
      <c r="L125" s="5">
        <v>-1.1224855647098162E-2</v>
      </c>
      <c r="M125" s="5">
        <v>-1.4383342096382274E-2</v>
      </c>
      <c r="N125" s="5">
        <v>-2.7942299009241833E-2</v>
      </c>
      <c r="O125" s="5">
        <v>-4.5211604096134428E-3</v>
      </c>
      <c r="P125" s="5">
        <v>-1.3962754495180627E-2</v>
      </c>
      <c r="Q125" s="5">
        <v>-7.6136989575628835E-3</v>
      </c>
      <c r="R125" s="5">
        <v>-4.9732311504373787E-2</v>
      </c>
      <c r="S125" s="5">
        <v>-2.4522406322986237E-3</v>
      </c>
      <c r="T125" s="5">
        <v>-8.1638209292730392E-3</v>
      </c>
      <c r="U125" s="5">
        <v>-7.0040350365142678E-3</v>
      </c>
      <c r="V125" s="5">
        <v>-1.0091820386747375E-2</v>
      </c>
      <c r="W125" s="5">
        <v>8.8846391153808955E-3</v>
      </c>
      <c r="X125" s="5">
        <v>-9.731657229222767E-3</v>
      </c>
      <c r="Y125" s="5">
        <v>-1.9024865973610427E-2</v>
      </c>
      <c r="Z125" s="5">
        <v>-1.6925848586878303E-2</v>
      </c>
      <c r="AA125" s="5">
        <v>2.1944134636941438E-2</v>
      </c>
      <c r="AB125" s="5">
        <v>9.6271924639149437E-2</v>
      </c>
      <c r="AC125" s="5">
        <v>8.4889988936779192E-3</v>
      </c>
      <c r="AD125" s="5">
        <v>2.4417666162779121E-2</v>
      </c>
      <c r="AE125" s="5">
        <v>3.1463108015661614E-2</v>
      </c>
      <c r="AF125" s="5">
        <v>8.4451019871408073E-2</v>
      </c>
      <c r="AG125" s="5">
        <v>1.3706573475764705E-2</v>
      </c>
      <c r="AH125" s="5">
        <v>9.6805483281570178E-3</v>
      </c>
      <c r="AI125" s="5">
        <v>6.8748286297322086E-3</v>
      </c>
      <c r="AJ125" s="5">
        <v>2.6360402749603239E-2</v>
      </c>
      <c r="AK125" s="5">
        <v>8.1265181448490348E-3</v>
      </c>
      <c r="AL125" s="5">
        <v>6.0857763992564484E-2</v>
      </c>
      <c r="AM125" s="5">
        <v>1.5134935175022485E-2</v>
      </c>
      <c r="AN125" s="5">
        <v>2.8353598603479163E-2</v>
      </c>
      <c r="AO125" s="5">
        <v>7.5520231964359419E-3</v>
      </c>
      <c r="AP125" s="5">
        <v>3.3850294375096616E-2</v>
      </c>
      <c r="AQ125" s="5">
        <v>9.6287751088691589E-4</v>
      </c>
      <c r="AR125" s="5">
        <v>3.8944089637068552E-2</v>
      </c>
      <c r="AS125" s="5"/>
      <c r="AT125" s="5"/>
      <c r="AU125" s="5"/>
      <c r="AV125" s="5"/>
      <c r="AW125" s="5"/>
      <c r="AX125" s="5"/>
      <c r="AY125" s="5"/>
      <c r="AZ125" s="5"/>
      <c r="BA125" s="5"/>
      <c r="BB125" s="5"/>
    </row>
    <row r="126" spans="1:54" x14ac:dyDescent="0.25">
      <c r="A126" s="5">
        <v>15790</v>
      </c>
      <c r="B126" s="5"/>
      <c r="C126" s="5">
        <v>9.7180314050826069E-2</v>
      </c>
      <c r="D126" s="5">
        <v>-1.4093808136092919E-2</v>
      </c>
      <c r="E126" s="5">
        <v>-9.2746279769056368E-3</v>
      </c>
      <c r="F126" s="5">
        <v>-2.4435710990908851E-2</v>
      </c>
      <c r="G126" s="5">
        <v>-7.4794231815721798E-3</v>
      </c>
      <c r="H126" s="5">
        <v>-2.0279859300054905E-2</v>
      </c>
      <c r="I126" s="5">
        <v>-3.194557700481257E-2</v>
      </c>
      <c r="J126" s="5">
        <v>-2.1251668808358097E-2</v>
      </c>
      <c r="K126" s="5">
        <v>-3.6803114269720856E-3</v>
      </c>
      <c r="L126" s="5">
        <v>-1.1156789449798922E-2</v>
      </c>
      <c r="M126" s="5">
        <v>-1.4303085860036691E-2</v>
      </c>
      <c r="N126" s="5">
        <v>-2.7799960221361171E-2</v>
      </c>
      <c r="O126" s="5">
        <v>-4.5003335297293659E-3</v>
      </c>
      <c r="P126" s="5">
        <v>-1.3905265384648247E-2</v>
      </c>
      <c r="Q126" s="5">
        <v>-7.5860888836470474E-3</v>
      </c>
      <c r="R126" s="5">
        <v>-4.95764668337755E-2</v>
      </c>
      <c r="S126" s="5">
        <v>-2.4457686436449265E-3</v>
      </c>
      <c r="T126" s="5">
        <v>-8.1463259574566446E-3</v>
      </c>
      <c r="U126" s="5">
        <v>-6.9925135385376508E-3</v>
      </c>
      <c r="V126" s="5">
        <v>-1.0080263455886192E-2</v>
      </c>
      <c r="W126" s="5">
        <v>8.878921228228866E-3</v>
      </c>
      <c r="X126" s="5">
        <v>-9.7302933976873944E-3</v>
      </c>
      <c r="Y126" s="5">
        <v>-1.903181219639586E-2</v>
      </c>
      <c r="Z126" s="5">
        <v>-1.6940611521466774E-2</v>
      </c>
      <c r="AA126" s="5">
        <v>2.1974443159246106E-2</v>
      </c>
      <c r="AB126" s="5">
        <v>9.6454070200199998E-2</v>
      </c>
      <c r="AC126" s="5">
        <v>8.5094123421435384E-3</v>
      </c>
      <c r="AD126" s="5">
        <v>2.4488948467345468E-2</v>
      </c>
      <c r="AE126" s="5">
        <v>3.1571208869090768E-2</v>
      </c>
      <c r="AF126" s="5">
        <v>8.478495794278143E-2</v>
      </c>
      <c r="AG126" s="5">
        <v>1.3767904637519668E-2</v>
      </c>
      <c r="AH126" s="5">
        <v>9.7289209179761121E-3</v>
      </c>
      <c r="AI126" s="5">
        <v>6.9127855964329172E-3</v>
      </c>
      <c r="AJ126" s="5">
        <v>2.6519814407446024E-2</v>
      </c>
      <c r="AK126" s="5">
        <v>8.1799550303556044E-3</v>
      </c>
      <c r="AL126" s="5">
        <v>6.1290210068078721E-2</v>
      </c>
      <c r="AM126" s="5">
        <v>1.5250537252279487E-2</v>
      </c>
      <c r="AN126" s="5">
        <v>2.8585314767722046E-2</v>
      </c>
      <c r="AO126" s="5">
        <v>7.617791458597695E-3</v>
      </c>
      <c r="AP126" s="5">
        <v>3.4163310626296267E-2</v>
      </c>
      <c r="AQ126" s="5">
        <v>9.7230170576295628E-4</v>
      </c>
      <c r="AR126" s="5">
        <v>3.9346385123898035E-2</v>
      </c>
      <c r="AS126" s="5"/>
      <c r="AT126" s="5"/>
      <c r="AU126" s="5"/>
      <c r="AV126" s="5"/>
      <c r="AW126" s="5"/>
      <c r="AX126" s="5"/>
      <c r="AY126" s="5"/>
      <c r="AZ126" s="5"/>
      <c r="BA126" s="5"/>
      <c r="BB126" s="5"/>
    </row>
    <row r="127" spans="1:54" x14ac:dyDescent="0.25">
      <c r="A127" s="5">
        <v>15780</v>
      </c>
      <c r="B127" s="5"/>
      <c r="C127" s="5">
        <v>9.9345940965598886E-2</v>
      </c>
      <c r="D127" s="5">
        <v>-1.395309486367062E-2</v>
      </c>
      <c r="E127" s="5">
        <v>-9.1863989299709424E-3</v>
      </c>
      <c r="F127" s="5">
        <v>-2.421480657889697E-2</v>
      </c>
      <c r="G127" s="5">
        <v>-7.4153553210426684E-3</v>
      </c>
      <c r="H127" s="5">
        <v>-2.011579728981484E-2</v>
      </c>
      <c r="I127" s="5">
        <v>-3.1702398747747398E-2</v>
      </c>
      <c r="J127" s="5">
        <v>-2.1100081165899141E-2</v>
      </c>
      <c r="K127" s="5">
        <v>-3.6558299388382135E-3</v>
      </c>
      <c r="L127" s="5">
        <v>-1.1087959040471296E-2</v>
      </c>
      <c r="M127" s="5">
        <v>-1.4221772221835885E-2</v>
      </c>
      <c r="N127" s="5">
        <v>-2.7655428049774139E-2</v>
      </c>
      <c r="O127" s="5">
        <v>-4.4791312996616123E-3</v>
      </c>
      <c r="P127" s="5">
        <v>-1.3846560363889213E-2</v>
      </c>
      <c r="Q127" s="5">
        <v>-7.5577884236249114E-3</v>
      </c>
      <c r="R127" s="5">
        <v>-4.9415957322117898E-2</v>
      </c>
      <c r="S127" s="5">
        <v>-2.4390601516054121E-3</v>
      </c>
      <c r="T127" s="5">
        <v>-8.1280259836311354E-3</v>
      </c>
      <c r="U127" s="5">
        <v>-6.9802896725250571E-3</v>
      </c>
      <c r="V127" s="5">
        <v>-1.006768259037313E-2</v>
      </c>
      <c r="W127" s="5">
        <v>8.8722958221087479E-3</v>
      </c>
      <c r="X127" s="5">
        <v>-9.7279337871170688E-3</v>
      </c>
      <c r="Y127" s="5">
        <v>-1.9036818011710418E-2</v>
      </c>
      <c r="Z127" s="5">
        <v>-1.6953662444352809E-2</v>
      </c>
      <c r="AA127" s="5">
        <v>2.200256205983981E-2</v>
      </c>
      <c r="AB127" s="5">
        <v>9.6626791786064994E-2</v>
      </c>
      <c r="AC127" s="5">
        <v>8.5290153930339778E-3</v>
      </c>
      <c r="AD127" s="5">
        <v>2.4557972096126642E-2</v>
      </c>
      <c r="AE127" s="5">
        <v>3.167650966429103E-2</v>
      </c>
      <c r="AF127" s="5">
        <v>8.5111722896535319E-2</v>
      </c>
      <c r="AG127" s="5">
        <v>1.382813481457271E-2</v>
      </c>
      <c r="AH127" s="5">
        <v>9.776566013617885E-3</v>
      </c>
      <c r="AI127" s="5">
        <v>6.9502654065671269E-3</v>
      </c>
      <c r="AJ127" s="5">
        <v>2.6677563050088393E-2</v>
      </c>
      <c r="AK127" s="5">
        <v>8.2329353064526135E-3</v>
      </c>
      <c r="AL127" s="5">
        <v>6.1719692389800143E-2</v>
      </c>
      <c r="AM127" s="5">
        <v>1.536552458892324E-2</v>
      </c>
      <c r="AN127" s="5">
        <v>2.881612549293671E-2</v>
      </c>
      <c r="AO127" s="5">
        <v>7.6833887246716259E-3</v>
      </c>
      <c r="AP127" s="5">
        <v>3.4475895752258533E-2</v>
      </c>
      <c r="AQ127" s="5">
        <v>9.8172377430454398E-4</v>
      </c>
      <c r="AR127" s="5">
        <v>3.9749029097574523E-2</v>
      </c>
      <c r="AS127" s="5"/>
      <c r="AT127" s="5"/>
      <c r="AU127" s="5"/>
      <c r="AV127" s="5"/>
      <c r="AW127" s="5"/>
      <c r="AX127" s="5"/>
      <c r="AY127" s="5"/>
      <c r="AZ127" s="5"/>
      <c r="BA127" s="5"/>
      <c r="BB127" s="5"/>
    </row>
    <row r="128" spans="1:54" x14ac:dyDescent="0.25">
      <c r="A128" s="5">
        <v>15770</v>
      </c>
      <c r="B128" s="5"/>
      <c r="C128" s="5">
        <v>0.10150536010990269</v>
      </c>
      <c r="D128" s="5">
        <v>-1.3812283911131337E-2</v>
      </c>
      <c r="E128" s="5">
        <v>-9.0980222176614139E-3</v>
      </c>
      <c r="F128" s="5">
        <v>-2.3993303578070314E-2</v>
      </c>
      <c r="G128" s="5">
        <v>-7.3510432467094921E-3</v>
      </c>
      <c r="H128" s="5">
        <v>-1.9950916342336485E-2</v>
      </c>
      <c r="I128" s="5">
        <v>-3.145769722694617E-2</v>
      </c>
      <c r="J128" s="5">
        <v>-2.0947334230001141E-2</v>
      </c>
      <c r="K128" s="5">
        <v>-3.6311240252880862E-3</v>
      </c>
      <c r="L128" s="5">
        <v>-1.1018381502114311E-2</v>
      </c>
      <c r="M128" s="5">
        <v>-1.4139421540367019E-2</v>
      </c>
      <c r="N128" s="5">
        <v>-2.7508738855599079E-2</v>
      </c>
      <c r="O128" s="5">
        <v>-4.4575590548244183E-3</v>
      </c>
      <c r="P128" s="5">
        <v>-1.3786654128306269E-2</v>
      </c>
      <c r="Q128" s="5">
        <v>-7.5288045748961143E-3</v>
      </c>
      <c r="R128" s="5">
        <v>-4.9250821785512496E-2</v>
      </c>
      <c r="S128" s="5">
        <v>-2.4321167194410937E-3</v>
      </c>
      <c r="T128" s="5">
        <v>-8.1089250136575936E-3</v>
      </c>
      <c r="U128" s="5">
        <v>-6.9673658254992745E-3</v>
      </c>
      <c r="V128" s="5">
        <v>-1.0054079693174366E-2</v>
      </c>
      <c r="W128" s="5">
        <v>8.8647632052417727E-3</v>
      </c>
      <c r="X128" s="5">
        <v>-9.7245772290653065E-3</v>
      </c>
      <c r="Y128" s="5">
        <v>-1.9039878188771262E-2</v>
      </c>
      <c r="Z128" s="5">
        <v>-1.696499409161701E-2</v>
      </c>
      <c r="AA128" s="5">
        <v>2.2028478569023367E-2</v>
      </c>
      <c r="AB128" s="5">
        <v>9.6790018887148083E-2</v>
      </c>
      <c r="AC128" s="5">
        <v>8.5478005779564478E-3</v>
      </c>
      <c r="AD128" s="5">
        <v>2.4624712065342523E-2</v>
      </c>
      <c r="AE128" s="5">
        <v>3.1778973848546874E-2</v>
      </c>
      <c r="AF128" s="5">
        <v>8.54312054004807E-2</v>
      </c>
      <c r="AG128" s="5">
        <v>1.3887244531937886E-2</v>
      </c>
      <c r="AH128" s="5">
        <v>9.8234687117024176E-3</v>
      </c>
      <c r="AI128" s="5">
        <v>6.987256718884287E-3</v>
      </c>
      <c r="AJ128" s="5">
        <v>2.6833602537375146E-2</v>
      </c>
      <c r="AK128" s="5">
        <v>8.285444015714025E-3</v>
      </c>
      <c r="AL128" s="5">
        <v>6.214609415343364E-2</v>
      </c>
      <c r="AM128" s="5">
        <v>1.5479867134337969E-2</v>
      </c>
      <c r="AN128" s="5">
        <v>2.9045972990128156E-2</v>
      </c>
      <c r="AO128" s="5">
        <v>7.7487993155896358E-3</v>
      </c>
      <c r="AP128" s="5">
        <v>3.4787978722439633E-2</v>
      </c>
      <c r="AQ128" s="5">
        <v>9.9114169088556454E-4</v>
      </c>
      <c r="AR128" s="5">
        <v>4.0151940124627306E-2</v>
      </c>
      <c r="AS128" s="5"/>
      <c r="AT128" s="5"/>
      <c r="AU128" s="5"/>
      <c r="AV128" s="5"/>
      <c r="AW128" s="5"/>
      <c r="AX128" s="5"/>
      <c r="AY128" s="5"/>
      <c r="AZ128" s="5"/>
      <c r="BA128" s="5"/>
      <c r="BB128" s="5"/>
    </row>
    <row r="129" spans="1:54" x14ac:dyDescent="0.25">
      <c r="A129" s="5">
        <v>15760</v>
      </c>
      <c r="B129" s="5"/>
      <c r="C129" s="5">
        <v>0.10365800727107208</v>
      </c>
      <c r="D129" s="5">
        <v>-1.3671403967439311E-2</v>
      </c>
      <c r="E129" s="5">
        <v>-9.0095165157025627E-3</v>
      </c>
      <c r="F129" s="5">
        <v>-2.3771250357334565E-2</v>
      </c>
      <c r="G129" s="5">
        <v>-7.2865014199006792E-3</v>
      </c>
      <c r="H129" s="5">
        <v>-1.9785254508714826E-2</v>
      </c>
      <c r="I129" s="5">
        <v>-3.1211530213595001E-2</v>
      </c>
      <c r="J129" s="5">
        <v>-2.0793464774683378E-2</v>
      </c>
      <c r="K129" s="5">
        <v>-3.6061997323497E-3</v>
      </c>
      <c r="L129" s="5">
        <v>-1.0948074085244383E-2</v>
      </c>
      <c r="M129" s="5">
        <v>-1.4056054428556567E-2</v>
      </c>
      <c r="N129" s="5">
        <v>-2.7359929565245182E-2</v>
      </c>
      <c r="O129" s="5">
        <v>-4.4356222325918132E-3</v>
      </c>
      <c r="P129" s="5">
        <v>-1.3725561717229448E-2</v>
      </c>
      <c r="Q129" s="5">
        <v>-7.4991445363014443E-3</v>
      </c>
      <c r="R129" s="5">
        <v>-4.9081100433448197E-2</v>
      </c>
      <c r="S129" s="5">
        <v>-2.4249399822646699E-3</v>
      </c>
      <c r="T129" s="5">
        <v>-8.0890273007346268E-3</v>
      </c>
      <c r="U129" s="5">
        <v>-6.953744601596451E-3</v>
      </c>
      <c r="V129" s="5">
        <v>-1.0039456984120171E-2</v>
      </c>
      <c r="W129" s="5">
        <v>8.8563239656315688E-3</v>
      </c>
      <c r="X129" s="5">
        <v>-9.7202228594101044E-3</v>
      </c>
      <c r="Y129" s="5">
        <v>-1.904098808159255E-2</v>
      </c>
      <c r="Z129" s="5">
        <v>-1.6974599705260173E-2</v>
      </c>
      <c r="AA129" s="5">
        <v>2.2052180547500348E-2</v>
      </c>
      <c r="AB129" s="5">
        <v>9.6943683617499915E-2</v>
      </c>
      <c r="AC129" s="5">
        <v>8.5657606447232144E-3</v>
      </c>
      <c r="AD129" s="5">
        <v>2.4689143962159432E-2</v>
      </c>
      <c r="AE129" s="5">
        <v>3.1878565529900649E-2</v>
      </c>
      <c r="AF129" s="5">
        <v>8.574329767074737E-2</v>
      </c>
      <c r="AG129" s="5">
        <v>1.3945214525610308E-2</v>
      </c>
      <c r="AH129" s="5">
        <v>9.8696142268643906E-3</v>
      </c>
      <c r="AI129" s="5">
        <v>7.0237482522490218E-3</v>
      </c>
      <c r="AJ129" s="5">
        <v>2.6987886862815929E-2</v>
      </c>
      <c r="AK129" s="5">
        <v>8.3374662103871677E-3</v>
      </c>
      <c r="AL129" s="5">
        <v>6.2569298379769892E-2</v>
      </c>
      <c r="AM129" s="5">
        <v>1.5593534730483796E-2</v>
      </c>
      <c r="AN129" s="5">
        <v>2.927479914556989E-2</v>
      </c>
      <c r="AO129" s="5">
        <v>7.8140074321348604E-3</v>
      </c>
      <c r="AP129" s="5">
        <v>3.5099487814582428E-2</v>
      </c>
      <c r="AQ129" s="5">
        <v>1.0005534058154216E-3</v>
      </c>
      <c r="AR129" s="5">
        <v>4.0555035621014354E-2</v>
      </c>
      <c r="AS129" s="5"/>
      <c r="AT129" s="5"/>
      <c r="AU129" s="5"/>
      <c r="AV129" s="5"/>
      <c r="AW129" s="5"/>
      <c r="AX129" s="5"/>
      <c r="AY129" s="5"/>
      <c r="AZ129" s="5"/>
      <c r="BA129" s="5"/>
      <c r="BB129" s="5"/>
    </row>
    <row r="130" spans="1:54" x14ac:dyDescent="0.25">
      <c r="A130" s="5">
        <v>15750</v>
      </c>
      <c r="B130" s="5"/>
      <c r="C130" s="5">
        <v>0.10580331804053053</v>
      </c>
      <c r="D130" s="5">
        <v>-1.3530483531914125E-2</v>
      </c>
      <c r="E130" s="5">
        <v>-8.9209004103118564E-3</v>
      </c>
      <c r="F130" s="5">
        <v>-2.3548695141513636E-2</v>
      </c>
      <c r="G130" s="5">
        <v>-7.2217442853766359E-3</v>
      </c>
      <c r="H130" s="5">
        <v>-1.9618849867848488E-2</v>
      </c>
      <c r="I130" s="5">
        <v>-3.0963955633522184E-2</v>
      </c>
      <c r="J130" s="5">
        <v>-2.0638509747676337E-2</v>
      </c>
      <c r="K130" s="5">
        <v>-3.5810631478268413E-3</v>
      </c>
      <c r="L130" s="5">
        <v>-1.087705420051952E-2</v>
      </c>
      <c r="M130" s="5">
        <v>-1.3971691744830889E-2</v>
      </c>
      <c r="N130" s="5">
        <v>-2.720903765460711E-2</v>
      </c>
      <c r="O130" s="5">
        <v>-4.4133263699879886E-3</v>
      </c>
      <c r="P130" s="5">
        <v>-1.366329850762254E-2</v>
      </c>
      <c r="Q130" s="5">
        <v>-7.4688157051848152E-3</v>
      </c>
      <c r="R130" s="5">
        <v>-4.8906834853031059E-2</v>
      </c>
      <c r="S130" s="5">
        <v>-2.4175316464410813E-3</v>
      </c>
      <c r="T130" s="5">
        <v>-8.0683373440168082E-3</v>
      </c>
      <c r="U130" s="5">
        <v>-6.9394288214222844E-3</v>
      </c>
      <c r="V130" s="5">
        <v>-1.0023816999770856E-2</v>
      </c>
      <c r="W130" s="5">
        <v>8.8469789716498597E-3</v>
      </c>
      <c r="X130" s="5">
        <v>-9.7148701197643222E-3</v>
      </c>
      <c r="Y130" s="5">
        <v>-1.9040143633226612E-2</v>
      </c>
      <c r="Z130" s="5">
        <v>-1.6982473038266169E-2</v>
      </c>
      <c r="AA130" s="5">
        <v>2.2073656494555487E-2</v>
      </c>
      <c r="AB130" s="5">
        <v>9.708772075744948E-2</v>
      </c>
      <c r="AC130" s="5">
        <v>8.5828885616698845E-3</v>
      </c>
      <c r="AD130" s="5">
        <v>2.4751243958595896E-2</v>
      </c>
      <c r="AE130" s="5">
        <v>3.1975249496799238E-2</v>
      </c>
      <c r="AF130" s="5">
        <v>8.6047893528595334E-2</v>
      </c>
      <c r="AG130" s="5">
        <v>1.4002025752346764E-2</v>
      </c>
      <c r="AH130" s="5">
        <v>9.9149878989773319E-3</v>
      </c>
      <c r="AI130" s="5">
        <v>7.0597287909354252E-3</v>
      </c>
      <c r="AJ130" s="5">
        <v>2.7140370174261186E-2</v>
      </c>
      <c r="AK130" s="5">
        <v>8.3889869588003319E-3</v>
      </c>
      <c r="AL130" s="5">
        <v>6.2989187962269932E-2</v>
      </c>
      <c r="AM130" s="5">
        <v>1.5706497123460471E-2</v>
      </c>
      <c r="AN130" s="5">
        <v>2.9502545541629215E-2</v>
      </c>
      <c r="AO130" s="5">
        <v>7.8789971601746205E-3</v>
      </c>
      <c r="AP130" s="5">
        <v>3.5410350636345275E-2</v>
      </c>
      <c r="AQ130" s="5">
        <v>1.0099568458902641E-3</v>
      </c>
      <c r="AR130" s="5">
        <v>4.0958231871337153E-2</v>
      </c>
      <c r="AS130" s="5"/>
      <c r="AT130" s="5"/>
      <c r="AU130" s="5"/>
      <c r="AV130" s="5"/>
      <c r="AW130" s="5"/>
      <c r="AX130" s="5"/>
      <c r="AY130" s="5"/>
      <c r="AZ130" s="5"/>
      <c r="BA130" s="5"/>
      <c r="BB130" s="5"/>
    </row>
    <row r="131" spans="1:54" x14ac:dyDescent="0.25">
      <c r="A131" s="5">
        <v>15740</v>
      </c>
      <c r="B131" s="5"/>
      <c r="C131" s="5">
        <v>0.10794072805145283</v>
      </c>
      <c r="D131" s="5">
        <v>-1.3389550904105429E-2</v>
      </c>
      <c r="E131" s="5">
        <v>-8.8321923913203607E-3</v>
      </c>
      <c r="F131" s="5">
        <v>-2.3325685992875177E-2</v>
      </c>
      <c r="G131" s="5">
        <v>-7.1567862656325715E-3</v>
      </c>
      <c r="H131" s="5">
        <v>-1.9451740511048712E-2</v>
      </c>
      <c r="I131" s="5">
        <v>-3.0715031543309845E-2</v>
      </c>
      <c r="J131" s="5">
        <v>-2.048250625493828E-2</v>
      </c>
      <c r="K131" s="5">
        <v>-3.5557203987169514E-3</v>
      </c>
      <c r="L131" s="5">
        <v>-1.0805339411294506E-2</v>
      </c>
      <c r="M131" s="5">
        <v>-1.3886354584162583E-2</v>
      </c>
      <c r="N131" s="5">
        <v>-2.7056101132991017E-2</v>
      </c>
      <c r="O131" s="5">
        <v>-4.390677101327305E-3</v>
      </c>
      <c r="P131" s="5">
        <v>-1.3599880207615395E-2</v>
      </c>
      <c r="Q131" s="5">
        <v>-7.4378256743515749E-3</v>
      </c>
      <c r="R131" s="5">
        <v>-4.8728067992498861E-2</v>
      </c>
      <c r="S131" s="5">
        <v>-2.4098934889504628E-3</v>
      </c>
      <c r="T131" s="5">
        <v>-8.0468598871038799E-3</v>
      </c>
      <c r="U131" s="5">
        <v>-6.9244215212952032E-3</v>
      </c>
      <c r="V131" s="5">
        <v>-1.0007162593119295E-2</v>
      </c>
      <c r="W131" s="5">
        <v>8.8367293724799702E-3</v>
      </c>
      <c r="X131" s="5">
        <v>-9.708518758734349E-3</v>
      </c>
      <c r="Y131" s="5">
        <v>-1.9037341379721091E-2</v>
      </c>
      <c r="Z131" s="5">
        <v>-1.6988608359427237E-2</v>
      </c>
      <c r="AA131" s="5">
        <v>2.2092895555949808E-2</v>
      </c>
      <c r="AB131" s="5">
        <v>9.72220677951222E-2</v>
      </c>
      <c r="AC131" s="5">
        <v>8.5991775218888043E-3</v>
      </c>
      <c r="AD131" s="5">
        <v>2.4810988825226997E-2</v>
      </c>
      <c r="AE131" s="5">
        <v>3.2068991237541512E-2</v>
      </c>
      <c r="AF131" s="5">
        <v>8.6344888456867747E-2</v>
      </c>
      <c r="AG131" s="5">
        <v>1.4057659399418601E-2</v>
      </c>
      <c r="AH131" s="5">
        <v>9.9595752003808317E-3</v>
      </c>
      <c r="AI131" s="5">
        <v>7.0951871899400127E-3</v>
      </c>
      <c r="AJ131" s="5">
        <v>2.7291006794716476E-2</v>
      </c>
      <c r="AK131" s="5">
        <v>8.4399913518334035E-3</v>
      </c>
      <c r="AL131" s="5">
        <v>6.3405645715271422E-2</v>
      </c>
      <c r="AM131" s="5">
        <v>1.5818723975263148E-2</v>
      </c>
      <c r="AN131" s="5">
        <v>2.9729153478020354E-2</v>
      </c>
      <c r="AO131" s="5">
        <v>7.9437524760238472E-3</v>
      </c>
      <c r="AP131" s="5">
        <v>3.572049414758828E-2</v>
      </c>
      <c r="AQ131" s="5">
        <v>1.0193499149647185E-3</v>
      </c>
      <c r="AR131" s="5">
        <v>4.1361444048947545E-2</v>
      </c>
      <c r="AS131" s="5"/>
      <c r="AT131" s="5"/>
      <c r="AU131" s="5"/>
      <c r="AV131" s="5"/>
      <c r="AW131" s="5"/>
      <c r="AX131" s="5"/>
      <c r="AY131" s="5"/>
      <c r="AZ131" s="5"/>
      <c r="BA131" s="5"/>
      <c r="BB131" s="5"/>
    </row>
    <row r="132" spans="1:54" x14ac:dyDescent="0.25">
      <c r="A132" s="5">
        <v>15730</v>
      </c>
      <c r="B132" s="5"/>
      <c r="C132" s="5">
        <v>0.11006967321778993</v>
      </c>
      <c r="D132" s="5">
        <v>-1.3248634173823826E-2</v>
      </c>
      <c r="E132" s="5">
        <v>-8.743410845377329E-3</v>
      </c>
      <c r="F132" s="5">
        <v>-2.3102270792822135E-2</v>
      </c>
      <c r="G132" s="5">
        <v>-7.0916417552355409E-3</v>
      </c>
      <c r="H132" s="5">
        <v>-1.9283964526698037E-2</v>
      </c>
      <c r="I132" s="5">
        <v>-3.0464816106415542E-2</v>
      </c>
      <c r="J132" s="5">
        <v>-2.0325491545133762E-2</v>
      </c>
      <c r="K132" s="5">
        <v>-3.5301776486147867E-3</v>
      </c>
      <c r="L132" s="5">
        <v>-1.0732947426111535E-2</v>
      </c>
      <c r="M132" s="5">
        <v>-1.3800064269007581E-2</v>
      </c>
      <c r="N132" s="5">
        <v>-2.6901158526781238E-2</v>
      </c>
      <c r="O132" s="5">
        <v>-4.3676801558054212E-3</v>
      </c>
      <c r="P132" s="5">
        <v>-1.353532284986588E-2</v>
      </c>
      <c r="Q132" s="5">
        <v>-7.4061822289247185E-3</v>
      </c>
      <c r="R132" s="5">
        <v>-4.8544844144019265E-2</v>
      </c>
      <c r="S132" s="5">
        <v>-2.402027356713827E-3</v>
      </c>
      <c r="T132" s="5">
        <v>-8.02459991640103E-3</v>
      </c>
      <c r="U132" s="5">
        <v>-6.9087259523765683E-3</v>
      </c>
      <c r="V132" s="5">
        <v>-9.9894969331295359E-3</v>
      </c>
      <c r="W132" s="5">
        <v>8.8255765984170467E-3</v>
      </c>
      <c r="X132" s="5">
        <v>-9.7011688330254798E-3</v>
      </c>
      <c r="Y132" s="5">
        <v>-1.9032578453787939E-2</v>
      </c>
      <c r="Z132" s="5">
        <v>-1.6993000457927336E-2</v>
      </c>
      <c r="AA132" s="5">
        <v>2.2109887531525534E-2</v>
      </c>
      <c r="AB132" s="5">
        <v>9.7346664966810548E-2</v>
      </c>
      <c r="AC132" s="5">
        <v>8.6146209473740628E-3</v>
      </c>
      <c r="AD132" s="5">
        <v>2.4868355944676415E-2</v>
      </c>
      <c r="AE132" s="5">
        <v>3.2159756959512495E-2</v>
      </c>
      <c r="AF132" s="5">
        <v>8.6634179656046265E-2</v>
      </c>
      <c r="AG132" s="5">
        <v>1.4112096894330458E-2</v>
      </c>
      <c r="AH132" s="5">
        <v>1.000336174310645E-2</v>
      </c>
      <c r="AI132" s="5">
        <v>7.1301123803105939E-3</v>
      </c>
      <c r="AJ132" s="5">
        <v>2.7439751243282628E-2</v>
      </c>
      <c r="AK132" s="5">
        <v>8.4904645094479106E-3</v>
      </c>
      <c r="AL132" s="5">
        <v>6.3818554422795326E-2</v>
      </c>
      <c r="AM132" s="5">
        <v>1.5930184875724916E-2</v>
      </c>
      <c r="AN132" s="5">
        <v>2.995456399347619E-2</v>
      </c>
      <c r="AO132" s="5">
        <v>8.0082572519378607E-3</v>
      </c>
      <c r="AP132" s="5">
        <v>3.6029844683310767E-2</v>
      </c>
      <c r="AQ132" s="5">
        <v>1.0287304945440722E-3</v>
      </c>
      <c r="AR132" s="5">
        <v>4.1764586236948606E-2</v>
      </c>
      <c r="AS132" s="5"/>
      <c r="AT132" s="5"/>
      <c r="AU132" s="5"/>
      <c r="AV132" s="5"/>
      <c r="AW132" s="5"/>
      <c r="AX132" s="5"/>
      <c r="AY132" s="5"/>
      <c r="AZ132" s="5"/>
      <c r="BA132" s="5"/>
      <c r="BB132" s="5"/>
    </row>
    <row r="133" spans="1:54" x14ac:dyDescent="0.25">
      <c r="A133" s="5">
        <v>15720</v>
      </c>
      <c r="B133" s="5"/>
      <c r="C133" s="5">
        <v>0.11218958997452665</v>
      </c>
      <c r="D133" s="5">
        <v>-1.3107761211332548E-2</v>
      </c>
      <c r="E133" s="5">
        <v>-8.6545740492416836E-3</v>
      </c>
      <c r="F133" s="5">
        <v>-2.2878497223761157E-2</v>
      </c>
      <c r="G133" s="5">
        <v>-7.0263251151995564E-3</v>
      </c>
      <c r="H133" s="5">
        <v>-1.911555998496792E-2</v>
      </c>
      <c r="I133" s="5">
        <v>-3.0213367569317352E-2</v>
      </c>
      <c r="J133" s="5">
        <v>-2.0167502994082934E-2</v>
      </c>
      <c r="K133" s="5">
        <v>-3.504441095103554E-3</v>
      </c>
      <c r="L133" s="5">
        <v>-1.0659896091130759E-2</v>
      </c>
      <c r="M133" s="5">
        <v>-1.3712842340139073E-2</v>
      </c>
      <c r="N133" s="5">
        <v>-2.674424886285794E-2</v>
      </c>
      <c r="O133" s="5">
        <v>-4.3443413550429012E-3</v>
      </c>
      <c r="P133" s="5">
        <v>-1.3469642784755256E-2</v>
      </c>
      <c r="Q133" s="5">
        <v>-7.3738933431008128E-3</v>
      </c>
      <c r="R133" s="5">
        <v>-4.8357208925780347E-2</v>
      </c>
      <c r="S133" s="5">
        <v>-2.3939351658817834E-3</v>
      </c>
      <c r="T133" s="5">
        <v>-8.0015626593510185E-3</v>
      </c>
      <c r="U133" s="5">
        <v>-6.8923455796880391E-3</v>
      </c>
      <c r="V133" s="5">
        <v>-9.9708235041110743E-3</v>
      </c>
      <c r="W133" s="5">
        <v>8.813522361024272E-3</v>
      </c>
      <c r="X133" s="5">
        <v>-9.692820708392497E-3</v>
      </c>
      <c r="Y133" s="5">
        <v>-1.9025852588180379E-2</v>
      </c>
      <c r="Z133" s="5">
        <v>-1.6995644647678988E-2</v>
      </c>
      <c r="AA133" s="5">
        <v>2.212462288251427E-2</v>
      </c>
      <c r="AB133" s="5">
        <v>9.7461455296163582E-2</v>
      </c>
      <c r="AC133" s="5">
        <v>8.6292124930750034E-3</v>
      </c>
      <c r="AD133" s="5">
        <v>2.4923323324886535E-2</v>
      </c>
      <c r="AE133" s="5">
        <v>3.2247513608190476E-2</v>
      </c>
      <c r="AF133" s="5">
        <v>8.6915666099870031E-2</v>
      </c>
      <c r="AG133" s="5">
        <v>1.4165319914498565E-2</v>
      </c>
      <c r="AH133" s="5">
        <v>1.0046333286097558E-2</v>
      </c>
      <c r="AI133" s="5">
        <v>7.1644933744874602E-3</v>
      </c>
      <c r="AJ133" s="5">
        <v>2.7586558256210057E-2</v>
      </c>
      <c r="AK133" s="5">
        <v>8.54039158727311E-3</v>
      </c>
      <c r="AL133" s="5">
        <v>6.4227796887928817E-2</v>
      </c>
      <c r="AM133" s="5">
        <v>1.6040849354641642E-2</v>
      </c>
      <c r="AN133" s="5">
        <v>3.0178717887831503E-2</v>
      </c>
      <c r="AO133" s="5">
        <v>8.0724952617326796E-3</v>
      </c>
      <c r="AP133" s="5">
        <v>3.6338327977236858E-2</v>
      </c>
      <c r="AQ133" s="5">
        <v>1.0380964443968152E-3</v>
      </c>
      <c r="AR133" s="5">
        <v>4.216757145009175E-2</v>
      </c>
      <c r="AS133" s="5"/>
      <c r="AT133" s="5"/>
      <c r="AU133" s="5"/>
      <c r="AV133" s="5"/>
      <c r="AW133" s="5"/>
      <c r="AX133" s="5"/>
      <c r="AY133" s="5"/>
      <c r="AZ133" s="5"/>
      <c r="BA133" s="5"/>
      <c r="BB133" s="5"/>
    </row>
    <row r="134" spans="1:54" x14ac:dyDescent="0.25">
      <c r="A134" s="5">
        <v>15710</v>
      </c>
      <c r="B134" s="5"/>
      <c r="C134" s="5">
        <v>0.1142999155190346</v>
      </c>
      <c r="D134" s="5">
        <v>-1.2966959657705491E-2</v>
      </c>
      <c r="E134" s="5">
        <v>-8.5657001631638998E-3</v>
      </c>
      <c r="F134" s="5">
        <v>-2.2654412751157784E-2</v>
      </c>
      <c r="G134" s="5">
        <v>-6.9608506674017547E-3</v>
      </c>
      <c r="H134" s="5">
        <v>-1.8946564922604357E-2</v>
      </c>
      <c r="I134" s="5">
        <v>-2.9960744237698005E-2</v>
      </c>
      <c r="J134" s="5">
        <v>-2.000857808919166E-2</v>
      </c>
      <c r="K134" s="5">
        <v>-3.4785169671351359E-3</v>
      </c>
      <c r="L134" s="5">
        <v>-1.0586203382505703E-2</v>
      </c>
      <c r="M134" s="5">
        <v>-1.3624710547383368E-2</v>
      </c>
      <c r="N134" s="5">
        <v>-2.6585411651775498E-2</v>
      </c>
      <c r="O134" s="5">
        <v>-4.3206666105828186E-3</v>
      </c>
      <c r="P134" s="5">
        <v>-1.3402856673421056E-2</v>
      </c>
      <c r="Q134" s="5">
        <v>-7.340967176807477E-3</v>
      </c>
      <c r="R134" s="5">
        <v>-4.8165209263383184E-2</v>
      </c>
      <c r="S134" s="5">
        <v>-2.3856189010866167E-3</v>
      </c>
      <c r="T134" s="5">
        <v>-7.9777535825387401E-3</v>
      </c>
      <c r="U134" s="5">
        <v>-6.875284081016282E-3</v>
      </c>
      <c r="V134" s="5">
        <v>-9.9511461049285425E-3</v>
      </c>
      <c r="W134" s="5">
        <v>8.8005686531442626E-3</v>
      </c>
      <c r="X134" s="5">
        <v>-9.6834750604341303E-3</v>
      </c>
      <c r="Y134" s="5">
        <v>-1.9017162118774019E-2</v>
      </c>
      <c r="Z134" s="5">
        <v>-1.6996536771409589E-2</v>
      </c>
      <c r="AA134" s="5">
        <v>2.213709273854169E-2</v>
      </c>
      <c r="AB134" s="5">
        <v>9.7566384632162578E-2</v>
      </c>
      <c r="AC134" s="5">
        <v>8.6429460508548502E-3</v>
      </c>
      <c r="AD134" s="5">
        <v>2.4975869612155917E-2</v>
      </c>
      <c r="AE134" s="5">
        <v>3.2332228885912737E-2</v>
      </c>
      <c r="AF134" s="5">
        <v>8.7189248590479024E-2</v>
      </c>
      <c r="AG134" s="5">
        <v>1.4217310396881729E-2</v>
      </c>
      <c r="AH134" s="5">
        <v>1.0088475742418416E-2</v>
      </c>
      <c r="AI134" s="5">
        <v>7.1983192716539258E-3</v>
      </c>
      <c r="AJ134" s="5">
        <v>2.773138280805576E-2</v>
      </c>
      <c r="AK134" s="5">
        <v>8.5897577832446913E-3</v>
      </c>
      <c r="AL134" s="5">
        <v>6.4633255982760138E-2</v>
      </c>
      <c r="AM134" s="5">
        <v>1.6150686894072876E-2</v>
      </c>
      <c r="AN134" s="5">
        <v>3.0401555744508629E-2</v>
      </c>
      <c r="AO134" s="5">
        <v>8.1364501865307699E-3</v>
      </c>
      <c r="AP134" s="5">
        <v>3.6645869186041853E-2</v>
      </c>
      <c r="AQ134" s="5">
        <v>1.0474456031875044E-3</v>
      </c>
      <c r="AR134" s="5">
        <v>4.2570311657567014E-2</v>
      </c>
      <c r="AS134" s="5"/>
      <c r="AT134" s="5"/>
      <c r="AU134" s="5"/>
      <c r="AV134" s="5"/>
      <c r="AW134" s="5"/>
      <c r="AX134" s="5"/>
      <c r="AY134" s="5"/>
      <c r="AZ134" s="5"/>
      <c r="BA134" s="5"/>
      <c r="BB134" s="5"/>
    </row>
    <row r="135" spans="1:54" x14ac:dyDescent="0.25">
      <c r="A135" s="5">
        <v>15700</v>
      </c>
      <c r="B135" s="5"/>
      <c r="C135" s="5">
        <v>0.11640008805338459</v>
      </c>
      <c r="D135" s="5">
        <v>-1.2826256915356504E-2</v>
      </c>
      <c r="E135" s="5">
        <v>-8.4768072243620509E-3</v>
      </c>
      <c r="F135" s="5">
        <v>-2.243006460578905E-2</v>
      </c>
      <c r="G135" s="5">
        <v>-6.8952326890430573E-3</v>
      </c>
      <c r="H135" s="5">
        <v>-1.8777017327790437E-2</v>
      </c>
      <c r="I135" s="5">
        <v>-2.9707004452681519E-2</v>
      </c>
      <c r="J135" s="5">
        <v>-1.9848754413871718E-2</v>
      </c>
      <c r="K135" s="5">
        <v>-3.4524115224009492E-3</v>
      </c>
      <c r="L135" s="5">
        <v>-1.0511887398708078E-2</v>
      </c>
      <c r="M135" s="5">
        <v>-1.3535690840263856E-2</v>
      </c>
      <c r="N135" s="5">
        <v>-2.64246868707123E-2</v>
      </c>
      <c r="O135" s="5">
        <v>-4.2966619213438712E-3</v>
      </c>
      <c r="P135" s="5">
        <v>-1.3334981480631541E-2</v>
      </c>
      <c r="Q135" s="5">
        <v>-7.3074120722643283E-3</v>
      </c>
      <c r="R135" s="5">
        <v>-4.7968893370546641E-2</v>
      </c>
      <c r="S135" s="5">
        <v>-2.3770806146581375E-3</v>
      </c>
      <c r="T135" s="5">
        <v>-7.9531783896690349E-3</v>
      </c>
      <c r="U135" s="5">
        <v>-6.8575453457053641E-3</v>
      </c>
      <c r="V135" s="5">
        <v>-9.9304688480466342E-3</v>
      </c>
      <c r="W135" s="5">
        <v>8.7867177487649627E-3</v>
      </c>
      <c r="X135" s="5">
        <v>-9.6731328752300665E-3</v>
      </c>
      <c r="Y135" s="5">
        <v>-1.9006505987348703E-2</v>
      </c>
      <c r="Z135" s="5">
        <v>-1.6995673204493012E-2</v>
      </c>
      <c r="AA135" s="5">
        <v>2.2147288904322548E-2</v>
      </c>
      <c r="AB135" s="5">
        <v>9.7661401685850219E-2</v>
      </c>
      <c r="AC135" s="5">
        <v>8.6558157533513282E-3</v>
      </c>
      <c r="AD135" s="5">
        <v>2.5025974103934472E-2</v>
      </c>
      <c r="AE135" s="5">
        <v>3.241387127038628E-2</v>
      </c>
      <c r="AF135" s="5">
        <v>8.7454829813042451E-2</v>
      </c>
      <c r="AG135" s="5">
        <v>1.4268050547558832E-2</v>
      </c>
      <c r="AH135" s="5">
        <v>1.0129775186447965E-2</v>
      </c>
      <c r="AI135" s="5">
        <v>7.2315792630928046E-3</v>
      </c>
      <c r="AJ135" s="5">
        <v>2.7874180132929693E-2</v>
      </c>
      <c r="AK135" s="5">
        <v>8.6385483442921896E-3</v>
      </c>
      <c r="AL135" s="5">
        <v>6.503481469884019E-2</v>
      </c>
      <c r="AM135" s="5">
        <v>1.6259666940813853E-2</v>
      </c>
      <c r="AN135" s="5">
        <v>3.0623017953396697E-2</v>
      </c>
      <c r="AO135" s="5">
        <v>8.2001056206307127E-3</v>
      </c>
      <c r="AP135" s="5">
        <v>3.6952392914213719E-2</v>
      </c>
      <c r="AQ135" s="5">
        <v>1.0567757891297824E-3</v>
      </c>
      <c r="AR135" s="5">
        <v>4.2972717806687384E-2</v>
      </c>
      <c r="AS135" s="5"/>
      <c r="AT135" s="5"/>
      <c r="AU135" s="5"/>
      <c r="AV135" s="5"/>
      <c r="AW135" s="5"/>
      <c r="AX135" s="5"/>
      <c r="AY135" s="5"/>
      <c r="AZ135" s="5"/>
      <c r="BA135" s="5"/>
      <c r="BB135" s="5"/>
    </row>
    <row r="136" spans="1:54" x14ac:dyDescent="0.25">
      <c r="A136" s="5">
        <v>15690</v>
      </c>
      <c r="B136" s="5"/>
      <c r="C136" s="5">
        <v>0.11848954702748339</v>
      </c>
      <c r="D136" s="5">
        <v>-1.2685680138744517E-2</v>
      </c>
      <c r="E136" s="5">
        <v>-8.387913140595258E-3</v>
      </c>
      <c r="F136" s="5">
        <v>-2.2205499766202542E-2</v>
      </c>
      <c r="G136" s="5">
        <v>-6.8294854071565408E-3</v>
      </c>
      <c r="H136" s="5">
        <v>-1.8606955125094939E-2</v>
      </c>
      <c r="I136" s="5">
        <v>-2.9452206567136967E-2</v>
      </c>
      <c r="J136" s="5">
        <v>-1.9688069631960559E-2</v>
      </c>
      <c r="K136" s="5">
        <v>-3.4261310446951155E-3</v>
      </c>
      <c r="L136" s="5">
        <v>-1.0436966352806654E-2</v>
      </c>
      <c r="M136" s="5">
        <v>-1.3445805358558664E-2</v>
      </c>
      <c r="N136" s="5">
        <v>-2.6262114946202009E-2</v>
      </c>
      <c r="O136" s="5">
        <v>-4.2723333710305445E-3</v>
      </c>
      <c r="P136" s="5">
        <v>-1.3266034467505997E-2</v>
      </c>
      <c r="Q136" s="5">
        <v>-7.2732365504493274E-3</v>
      </c>
      <c r="R136" s="5">
        <v>-4.7768310729134851E-2</v>
      </c>
      <c r="S136" s="5">
        <v>-2.3683224258036545E-3</v>
      </c>
      <c r="T136" s="5">
        <v>-7.9278430194187587E-3</v>
      </c>
      <c r="U136" s="5">
        <v>-6.8391334733371193E-3</v>
      </c>
      <c r="V136" s="5">
        <v>-9.9087961584102078E-3</v>
      </c>
      <c r="W136" s="5">
        <v>8.7719722027395537E-3</v>
      </c>
      <c r="X136" s="5">
        <v>-9.6617954498193683E-3</v>
      </c>
      <c r="Y136" s="5">
        <v>-1.8993883744067595E-2</v>
      </c>
      <c r="Z136" s="5">
        <v>-1.6993050858522641E-2</v>
      </c>
      <c r="AA136" s="5">
        <v>2.2155203866039745E-2</v>
      </c>
      <c r="AB136" s="5">
        <v>9.7746458065781652E-2</v>
      </c>
      <c r="AC136" s="5">
        <v>8.6678159777360993E-3</v>
      </c>
      <c r="AD136" s="5">
        <v>2.5073616761365998E-2</v>
      </c>
      <c r="AE136" s="5">
        <v>3.2492410032929547E-2</v>
      </c>
      <c r="AF136" s="5">
        <v>8.7712314389833304E-2</v>
      </c>
      <c r="AG136" s="5">
        <v>1.431752285124592E-2</v>
      </c>
      <c r="AH136" s="5">
        <v>1.0170217861053576E-2</v>
      </c>
      <c r="AI136" s="5">
        <v>7.2642626375453868E-3</v>
      </c>
      <c r="AJ136" s="5">
        <v>2.8014905745818486E-2</v>
      </c>
      <c r="AK136" s="5">
        <v>8.6867485730717994E-3</v>
      </c>
      <c r="AL136" s="5">
        <v>6.5432356198145011E-2</v>
      </c>
      <c r="AM136" s="5">
        <v>1.6367758919032589E-2</v>
      </c>
      <c r="AN136" s="5">
        <v>3.0843044734114738E-2</v>
      </c>
      <c r="AO136" s="5">
        <v>8.263445077498514E-3</v>
      </c>
      <c r="AP136" s="5">
        <v>3.7257823239542659E-2</v>
      </c>
      <c r="AQ136" s="5">
        <v>1.0660848006594755E-3</v>
      </c>
      <c r="AR136" s="5">
        <v>4.3374699847466593E-2</v>
      </c>
      <c r="AS136" s="5"/>
      <c r="AT136" s="5"/>
      <c r="AU136" s="5"/>
      <c r="AV136" s="5"/>
      <c r="AW136" s="5"/>
      <c r="AX136" s="5"/>
      <c r="AY136" s="5"/>
      <c r="AZ136" s="5"/>
      <c r="BA136" s="5"/>
      <c r="BB136" s="5"/>
    </row>
    <row r="137" spans="1:54" x14ac:dyDescent="0.25">
      <c r="A137" s="5">
        <v>15680</v>
      </c>
      <c r="B137" s="5"/>
      <c r="C137" s="5">
        <v>0.12056773338289167</v>
      </c>
      <c r="D137" s="5">
        <v>-1.2545256225259805E-2</v>
      </c>
      <c r="E137" s="5">
        <v>-8.2990356838382844E-3</v>
      </c>
      <c r="F137" s="5">
        <v>-2.1980764941392696E-2</v>
      </c>
      <c r="G137" s="5">
        <v>-6.7636229931664392E-3</v>
      </c>
      <c r="H137" s="5">
        <v>-1.8436416160515542E-2</v>
      </c>
      <c r="I137" s="5">
        <v>-2.9196408922063637E-2</v>
      </c>
      <c r="J137" s="5">
        <v>-1.9526561472150261E-2</v>
      </c>
      <c r="K137" s="5">
        <v>-3.399681841271515E-3</v>
      </c>
      <c r="L137" s="5">
        <v>-1.0361458564705193E-2</v>
      </c>
      <c r="M137" s="5">
        <v>-1.3355076422777615E-2</v>
      </c>
      <c r="N137" s="5">
        <v>-2.6097736736657346E-2</v>
      </c>
      <c r="O137" s="5">
        <v>-4.2476871255019118E-3</v>
      </c>
      <c r="P137" s="5">
        <v>-1.3196033184085233E-2</v>
      </c>
      <c r="Q137" s="5">
        <v>-7.2384493074726733E-3</v>
      </c>
      <c r="R137" s="5">
        <v>-4.7563512068518769E-2</v>
      </c>
      <c r="S137" s="5">
        <v>-2.3593465197525431E-3</v>
      </c>
      <c r="T137" s="5">
        <v>-7.9017536431638495E-3</v>
      </c>
      <c r="U137" s="5">
        <v>-6.8200527723000365E-3</v>
      </c>
      <c r="V137" s="5">
        <v>-9.8861327721596753E-3</v>
      </c>
      <c r="W137" s="5">
        <v>8.7563348503598721E-3</v>
      </c>
      <c r="X137" s="5">
        <v>-9.6494643925192809E-3</v>
      </c>
      <c r="Y137" s="5">
        <v>-1.897929554965045E-2</v>
      </c>
      <c r="Z137" s="5">
        <v>-1.6988667184622119E-2</v>
      </c>
      <c r="AA137" s="5">
        <v>2.2160830797401446E-2</v>
      </c>
      <c r="AB137" s="5">
        <v>9.7821508312166572E-2</v>
      </c>
      <c r="AC137" s="5">
        <v>8.6789413493698689E-3</v>
      </c>
      <c r="AD137" s="5">
        <v>2.5118778221568484E-2</v>
      </c>
      <c r="AE137" s="5">
        <v>3.2567815256431508E-2</v>
      </c>
      <c r="AF137" s="5">
        <v>8.7961608933709468E-2</v>
      </c>
      <c r="AG137" s="5">
        <v>1.4365710080746613E-2</v>
      </c>
      <c r="AH137" s="5">
        <v>1.0209790184739817E-2</v>
      </c>
      <c r="AI137" s="5">
        <v>7.2963587865697678E-3</v>
      </c>
      <c r="AJ137" s="5">
        <v>2.8153515463974189E-2</v>
      </c>
      <c r="AK137" s="5">
        <v>8.7343438347404663E-3</v>
      </c>
      <c r="AL137" s="5">
        <v>6.5825763864512693E-2</v>
      </c>
      <c r="AM137" s="5">
        <v>1.6474932243065669E-2</v>
      </c>
      <c r="AN137" s="5">
        <v>3.1061576159649034E-2</v>
      </c>
      <c r="AO137" s="5">
        <v>8.3264519958782032E-3</v>
      </c>
      <c r="AP137" s="5">
        <v>3.756208373923129E-2</v>
      </c>
      <c r="AQ137" s="5">
        <v>1.0753704171276184E-3</v>
      </c>
      <c r="AR137" s="5">
        <v>4.3776166758085641E-2</v>
      </c>
      <c r="AS137" s="5"/>
      <c r="AT137" s="5"/>
      <c r="AU137" s="5"/>
      <c r="AV137" s="5"/>
      <c r="AW137" s="5"/>
      <c r="AX137" s="5"/>
      <c r="AY137" s="5"/>
      <c r="AZ137" s="5"/>
      <c r="BA137" s="5"/>
      <c r="BB137" s="5"/>
    </row>
    <row r="138" spans="1:54" x14ac:dyDescent="0.25">
      <c r="A138" s="5">
        <v>15670</v>
      </c>
      <c r="B138" s="5"/>
      <c r="C138" s="5">
        <v>0.12263408979718426</v>
      </c>
      <c r="D138" s="5">
        <v>-1.2405011806295222E-2</v>
      </c>
      <c r="E138" s="5">
        <v>-8.2101924840603992E-3</v>
      </c>
      <c r="F138" s="5">
        <v>-2.1755906553703176E-2</v>
      </c>
      <c r="G138" s="5">
        <v>-6.6976595575012161E-3</v>
      </c>
      <c r="H138" s="5">
        <v>-1.8265438186625814E-2</v>
      </c>
      <c r="I138" s="5">
        <v>-2.8939669823071546E-2</v>
      </c>
      <c r="J138" s="5">
        <v>-1.9364267712434883E-2</v>
      </c>
      <c r="K138" s="5">
        <v>-3.373070240196425E-3</v>
      </c>
      <c r="L138" s="5">
        <v>-1.0285382453344132E-2</v>
      </c>
      <c r="M138" s="5">
        <v>-1.3263526524564953E-2</v>
      </c>
      <c r="N138" s="5">
        <v>-2.5931593514696823E-2</v>
      </c>
      <c r="O138" s="5">
        <v>-4.2227294301006467E-3</v>
      </c>
      <c r="P138" s="5">
        <v>-1.3124995461756762E-2</v>
      </c>
      <c r="Q138" s="5">
        <v>-7.2030592108603226E-3</v>
      </c>
      <c r="R138" s="5">
        <v>-4.7354549344283153E-2</v>
      </c>
      <c r="S138" s="5">
        <v>-2.3501551468658364E-3</v>
      </c>
      <c r="T138" s="5">
        <v>-7.8749166625827812E-3</v>
      </c>
      <c r="U138" s="5">
        <v>-6.800307758247158E-3</v>
      </c>
      <c r="V138" s="5">
        <v>-9.8624837351818824E-3</v>
      </c>
      <c r="W138" s="5">
        <v>8.7398088067830101E-3</v>
      </c>
      <c r="X138" s="5">
        <v>-9.636141623083393E-3</v>
      </c>
      <c r="Y138" s="5">
        <v>-1.8962742177238139E-2</v>
      </c>
      <c r="Z138" s="5">
        <v>-1.6982520176490198E-2</v>
      </c>
      <c r="AA138" s="5">
        <v>2.2164163565370508E-2</v>
      </c>
      <c r="AB138" s="5">
        <v>9.7886509929671878E-2</v>
      </c>
      <c r="AC138" s="5">
        <v>8.6891867453501772E-3</v>
      </c>
      <c r="AD138" s="5">
        <v>2.5161439809642149E-2</v>
      </c>
      <c r="AE138" s="5">
        <v>3.2640057853014215E-2</v>
      </c>
      <c r="AF138" s="5">
        <v>8.8202622100962774E-2</v>
      </c>
      <c r="AG138" s="5">
        <v>1.4412595306328907E-2</v>
      </c>
      <c r="AH138" s="5">
        <v>1.0248478758767752E-2</v>
      </c>
      <c r="AI138" s="5">
        <v>7.3278572098947944E-3</v>
      </c>
      <c r="AJ138" s="5">
        <v>2.8289965428353943E-2</v>
      </c>
      <c r="AK138" s="5">
        <v>8.7813195637676082E-3</v>
      </c>
      <c r="AL138" s="5">
        <v>6.6214921355527201E-2</v>
      </c>
      <c r="AM138" s="5">
        <v>1.6581156330367136E-2</v>
      </c>
      <c r="AN138" s="5">
        <v>3.1278552180354267E-2</v>
      </c>
      <c r="AO138" s="5">
        <v>8.3891097460197534E-3</v>
      </c>
      <c r="AP138" s="5">
        <v>3.7865097516617284E-2</v>
      </c>
      <c r="AQ138" s="5">
        <v>1.0846303995132494E-3</v>
      </c>
      <c r="AR138" s="5">
        <v>4.417702657124685E-2</v>
      </c>
      <c r="AS138" s="5"/>
      <c r="AT138" s="5"/>
      <c r="AU138" s="5"/>
      <c r="AV138" s="5"/>
      <c r="AW138" s="5"/>
      <c r="AX138" s="5"/>
      <c r="AY138" s="5"/>
      <c r="AZ138" s="5"/>
      <c r="BA138" s="5"/>
      <c r="BB138" s="5"/>
    </row>
    <row r="139" spans="1:54" x14ac:dyDescent="0.25">
      <c r="A139" s="5">
        <v>15660</v>
      </c>
      <c r="B139" s="5"/>
      <c r="C139" s="5">
        <v>0.1246880609287109</v>
      </c>
      <c r="D139" s="5">
        <v>-1.2264973238507341E-2</v>
      </c>
      <c r="E139" s="5">
        <v>-8.1214010231118842E-3</v>
      </c>
      <c r="F139" s="5">
        <v>-2.153097072196495E-2</v>
      </c>
      <c r="G139" s="5">
        <v>-6.6316091442634537E-3</v>
      </c>
      <c r="H139" s="5">
        <v>-1.8094058847834237E-2</v>
      </c>
      <c r="I139" s="5">
        <v>-2.8682047516971666E-2</v>
      </c>
      <c r="J139" s="5">
        <v>-1.9201226164586079E-2</v>
      </c>
      <c r="K139" s="5">
        <v>-3.3463025876982683E-3</v>
      </c>
      <c r="L139" s="5">
        <v>-1.0208756528870681E-2</v>
      </c>
      <c r="M139" s="5">
        <v>-1.3171178317033117E-2</v>
      </c>
      <c r="N139" s="5">
        <v>-2.5763726949285675E-2</v>
      </c>
      <c r="O139" s="5">
        <v>-4.1974666069439686E-3</v>
      </c>
      <c r="P139" s="5">
        <v>-1.3052939405539241E-2</v>
      </c>
      <c r="Q139" s="5">
        <v>-7.1670752957493367E-3</v>
      </c>
      <c r="R139" s="5">
        <v>-4.7141475716291445E-2</v>
      </c>
      <c r="S139" s="5">
        <v>-2.3407506217113143E-3</v>
      </c>
      <c r="T139" s="5">
        <v>-7.8473387071372799E-3</v>
      </c>
      <c r="U139" s="5">
        <v>-6.7799031524435772E-3</v>
      </c>
      <c r="V139" s="5">
        <v>-9.8378544014967352E-3</v>
      </c>
      <c r="W139" s="5">
        <v>8.7223974663109029E-3</v>
      </c>
      <c r="X139" s="5">
        <v>-9.6218293726984244E-3</v>
      </c>
      <c r="Y139" s="5">
        <v>-1.8944225013945569E-2</v>
      </c>
      <c r="Z139" s="5">
        <v>-1.6974608373176318E-2</v>
      </c>
      <c r="AA139" s="5">
        <v>2.2165196735560531E-2</v>
      </c>
      <c r="AB139" s="5">
        <v>9.79414234188552E-2</v>
      </c>
      <c r="AC139" s="5">
        <v>8.6985472979487742E-3</v>
      </c>
      <c r="AD139" s="5">
        <v>2.5201583550395652E-2</v>
      </c>
      <c r="AE139" s="5">
        <v>3.2709109581385266E-2</v>
      </c>
      <c r="AF139" s="5">
        <v>8.84352646434962E-2</v>
      </c>
      <c r="AG139" s="5">
        <v>1.4458161905021898E-2</v>
      </c>
      <c r="AH139" s="5">
        <v>1.0286270374239617E-2</v>
      </c>
      <c r="AI139" s="5">
        <v>7.3587475207665259E-3</v>
      </c>
      <c r="AJ139" s="5">
        <v>2.8424212125098713E-2</v>
      </c>
      <c r="AK139" s="5">
        <v>8.827661270780468E-3</v>
      </c>
      <c r="AL139" s="5">
        <v>6.6599712654821522E-2</v>
      </c>
      <c r="AM139" s="5">
        <v>1.6686400614603736E-2</v>
      </c>
      <c r="AN139" s="5">
        <v>3.149391264830749E-2</v>
      </c>
      <c r="AO139" s="5">
        <v>8.4514016360217152E-3</v>
      </c>
      <c r="AP139" s="5">
        <v>3.816678722849999E-2</v>
      </c>
      <c r="AQ139" s="5">
        <v>1.0938624911558037E-3</v>
      </c>
      <c r="AR139" s="5">
        <v>4.457718640141238E-2</v>
      </c>
      <c r="AS139" s="5"/>
      <c r="AT139" s="5"/>
      <c r="AU139" s="5"/>
      <c r="AV139" s="5"/>
      <c r="AW139" s="5"/>
      <c r="AX139" s="5"/>
      <c r="AY139" s="5"/>
      <c r="AZ139" s="5"/>
      <c r="BA139" s="5"/>
      <c r="BB139" s="5"/>
    </row>
    <row r="140" spans="1:54" x14ac:dyDescent="0.25">
      <c r="A140" s="5">
        <v>15650</v>
      </c>
      <c r="B140" s="5"/>
      <c r="C140" s="5">
        <v>0.12672909366161272</v>
      </c>
      <c r="D140" s="5">
        <v>-1.2125166595271557E-2</v>
      </c>
      <c r="E140" s="5">
        <v>-8.0326786287212414E-3</v>
      </c>
      <c r="F140" s="5">
        <v>-2.1306003244879187E-2</v>
      </c>
      <c r="G140" s="5">
        <v>-6.5654857259597283E-3</v>
      </c>
      <c r="H140" s="5">
        <v>-1.7922315665764181E-2</v>
      </c>
      <c r="I140" s="5">
        <v>-2.8423600168489216E-2</v>
      </c>
      <c r="J140" s="5">
        <v>-1.9037474658665895E-2</v>
      </c>
      <c r="K140" s="5">
        <v>-3.3193852455161515E-3</v>
      </c>
      <c r="L140" s="5">
        <v>-1.0131599384782473E-2</v>
      </c>
      <c r="M140" s="5">
        <v>-1.307805460503419E-2</v>
      </c>
      <c r="N140" s="5">
        <v>-2.559417908770183E-2</v>
      </c>
      <c r="O140" s="5">
        <v>-4.171905052178097E-3</v>
      </c>
      <c r="P140" s="5">
        <v>-1.2979883386230892E-2</v>
      </c>
      <c r="Q140" s="5">
        <v>-7.130506760997325E-3</v>
      </c>
      <c r="R140" s="5">
        <v>-4.6924345526120945E-2</v>
      </c>
      <c r="S140" s="5">
        <v>-2.3311353221046201E-3</v>
      </c>
      <c r="T140" s="5">
        <v>-7.8190266314318094E-3</v>
      </c>
      <c r="U140" s="5">
        <v>-6.7588438800043216E-3</v>
      </c>
      <c r="V140" s="5">
        <v>-9.8122504314800789E-3</v>
      </c>
      <c r="W140" s="5">
        <v>8.7041045015226713E-3</v>
      </c>
      <c r="X140" s="5">
        <v>-9.6065301838188632E-3</v>
      </c>
      <c r="Y140" s="5">
        <v>-1.8923746062100628E-2</v>
      </c>
      <c r="Z140" s="5">
        <v>-1.6964930861583693E-2</v>
      </c>
      <c r="AA140" s="5">
        <v>2.2163925577293204E-2</v>
      </c>
      <c r="AB140" s="5">
        <v>9.7986212306201234E-2</v>
      </c>
      <c r="AC140" s="5">
        <v>8.7070183979357143E-3</v>
      </c>
      <c r="AD140" s="5">
        <v>2.5239192179780899E-2</v>
      </c>
      <c r="AE140" s="5">
        <v>3.277494306386676E-2</v>
      </c>
      <c r="AF140" s="5">
        <v>8.8659449460291459E-2</v>
      </c>
      <c r="AG140" s="5">
        <v>1.4502393569825786E-2</v>
      </c>
      <c r="AH140" s="5">
        <v>1.0323152019144308E-2</v>
      </c>
      <c r="AI140" s="5">
        <v>7.389019451283332E-3</v>
      </c>
      <c r="AJ140" s="5">
        <v>2.8556212407036891E-2</v>
      </c>
      <c r="AK140" s="5">
        <v>8.8733545494389821E-3</v>
      </c>
      <c r="AL140" s="5">
        <v>6.6980022124771124E-2</v>
      </c>
      <c r="AM140" s="5">
        <v>1.6790634558889673E-2</v>
      </c>
      <c r="AN140" s="5">
        <v>3.1707597342004637E-2</v>
      </c>
      <c r="AO140" s="5">
        <v>8.5133109182858446E-3</v>
      </c>
      <c r="AP140" s="5">
        <v>3.8467075113062008E-2</v>
      </c>
      <c r="AQ140" s="5">
        <v>1.1030644185069224E-3</v>
      </c>
      <c r="AR140" s="5">
        <v>4.4976552472920955E-2</v>
      </c>
      <c r="AS140" s="5"/>
      <c r="AT140" s="5"/>
      <c r="AU140" s="5"/>
      <c r="AV140" s="5"/>
      <c r="AW140" s="5"/>
      <c r="AX140" s="5"/>
      <c r="AY140" s="5"/>
      <c r="AZ140" s="5"/>
      <c r="BA140" s="5"/>
      <c r="BB140" s="5"/>
    </row>
    <row r="141" spans="1:54" x14ac:dyDescent="0.25">
      <c r="A141" s="5">
        <v>15640</v>
      </c>
      <c r="B141" s="5"/>
      <c r="C141" s="5">
        <v>0.12875663735094922</v>
      </c>
      <c r="D141" s="5">
        <v>-1.1985617658335262E-2</v>
      </c>
      <c r="E141" s="5">
        <v>-7.9440424686063309E-3</v>
      </c>
      <c r="F141" s="5">
        <v>-2.1081049584654211E-2</v>
      </c>
      <c r="G141" s="5">
        <v>-6.4993031982935158E-3</v>
      </c>
      <c r="H141" s="5">
        <v>-1.7750246024763099E-2</v>
      </c>
      <c r="I141" s="5">
        <v>-2.8164385837114513E-2</v>
      </c>
      <c r="J141" s="5">
        <v>-1.8873051027586393E-2</v>
      </c>
      <c r="K141" s="5">
        <v>-3.292324588248856E-3</v>
      </c>
      <c r="L141" s="5">
        <v>-1.0053929690049465E-2</v>
      </c>
      <c r="M141" s="5">
        <v>-1.2984178335374508E-2</v>
      </c>
      <c r="N141" s="5">
        <v>-2.5422992337338239E-2</v>
      </c>
      <c r="O141" s="5">
        <v>-4.1460512331979744E-3</v>
      </c>
      <c r="P141" s="5">
        <v>-1.2905846032426649E-2</v>
      </c>
      <c r="Q141" s="5">
        <v>-7.0933629652083774E-3</v>
      </c>
      <c r="R141" s="5">
        <v>-4.6703214273881598E-2</v>
      </c>
      <c r="S141" s="5">
        <v>-2.3213116881169284E-3</v>
      </c>
      <c r="T141" s="5">
        <v>-7.7899875124530071E-3</v>
      </c>
      <c r="U141" s="5">
        <v>-6.7371350680233474E-3</v>
      </c>
      <c r="V141" s="5">
        <v>-9.7856777899233745E-3</v>
      </c>
      <c r="W141" s="5">
        <v>8.6849338622598214E-3</v>
      </c>
      <c r="X141" s="5">
        <v>-9.5902469098388156E-3</v>
      </c>
      <c r="Y141" s="5">
        <v>-1.8901307940166735E-2</v>
      </c>
      <c r="Z141" s="5">
        <v>-1.6953487278696867E-2</v>
      </c>
      <c r="AA141" s="5">
        <v>2.2160346068311711E-2</v>
      </c>
      <c r="AB141" s="5">
        <v>9.8020843172731825E-2</v>
      </c>
      <c r="AC141" s="5">
        <v>8.7145956977872276E-3</v>
      </c>
      <c r="AD141" s="5">
        <v>2.5274249156027058E-2</v>
      </c>
      <c r="AE141" s="5">
        <v>3.2837531803087329E-2</v>
      </c>
      <c r="AF141" s="5">
        <v>8.8875091648126694E-2</v>
      </c>
      <c r="AG141" s="5">
        <v>1.4545274318828344E-2</v>
      </c>
      <c r="AH141" s="5">
        <v>1.0359110885358673E-2</v>
      </c>
      <c r="AI141" s="5">
        <v>7.4186628577164824E-3</v>
      </c>
      <c r="AJ141" s="5">
        <v>2.8685923515199319E-2</v>
      </c>
      <c r="AK141" s="5">
        <v>8.9183850833363196E-3</v>
      </c>
      <c r="AL141" s="5">
        <v>6.7355734559548547E-2</v>
      </c>
      <c r="AM141" s="5">
        <v>1.6893827669154506E-2</v>
      </c>
      <c r="AN141" s="5">
        <v>3.191954599138673E-2</v>
      </c>
      <c r="AO141" s="5">
        <v>8.5748207960814164E-3</v>
      </c>
      <c r="AP141" s="5">
        <v>3.8765883018374692E-2</v>
      </c>
      <c r="AQ141" s="5">
        <v>1.1122338919014557E-3</v>
      </c>
      <c r="AR141" s="5">
        <v>4.5375030148978548E-2</v>
      </c>
      <c r="AS141" s="5"/>
      <c r="AT141" s="5"/>
      <c r="AU141" s="5"/>
      <c r="AV141" s="5"/>
      <c r="AW141" s="5"/>
      <c r="AX141" s="5"/>
      <c r="AY141" s="5"/>
      <c r="AZ141" s="5"/>
      <c r="BA141" s="5"/>
      <c r="BB141" s="5"/>
    </row>
    <row r="142" spans="1:54" x14ac:dyDescent="0.25">
      <c r="A142" s="5">
        <v>15630</v>
      </c>
      <c r="B142" s="5"/>
      <c r="C142" s="5">
        <v>0.13077014406779344</v>
      </c>
      <c r="D142" s="5">
        <v>-1.1846351909672944E-2</v>
      </c>
      <c r="E142" s="5">
        <v>-7.8555095447022764E-3</v>
      </c>
      <c r="F142" s="5">
        <v>-2.085615485090454E-2</v>
      </c>
      <c r="G142" s="5">
        <v>-6.4330753750237394E-3</v>
      </c>
      <c r="H142" s="5">
        <v>-1.7577887157549363E-2</v>
      </c>
      <c r="I142" s="5">
        <v>-2.7904462454104672E-2</v>
      </c>
      <c r="J142" s="5">
        <v>-1.8707993091725422E-2</v>
      </c>
      <c r="K142" s="5">
        <v>-3.2651270007058157E-3</v>
      </c>
      <c r="L142" s="5">
        <v>-9.9757661812188564E-3</v>
      </c>
      <c r="M142" s="5">
        <v>-1.2889572586979073E-2</v>
      </c>
      <c r="N142" s="5">
        <v>-2.5250209447352939E-2</v>
      </c>
      <c r="O142" s="5">
        <v>-4.1199116858339569E-3</v>
      </c>
      <c r="P142" s="5">
        <v>-1.283084622240902E-2</v>
      </c>
      <c r="Q142" s="5">
        <v>-7.0556534226777472E-3</v>
      </c>
      <c r="R142" s="5">
        <v>-4.6478138594431971E-2</v>
      </c>
      <c r="S142" s="5">
        <v>-2.311282221049695E-3</v>
      </c>
      <c r="T142" s="5">
        <v>-7.7602286466906239E-3</v>
      </c>
      <c r="U142" s="5">
        <v>-6.7147820435945081E-3</v>
      </c>
      <c r="V142" s="5">
        <v>-9.7581427439308137E-3</v>
      </c>
      <c r="W142" s="5">
        <v>8.6648897744642552E-3</v>
      </c>
      <c r="X142" s="5">
        <v>-9.5729827146006745E-3</v>
      </c>
      <c r="Y142" s="5">
        <v>-1.8876913883346908E-2</v>
      </c>
      <c r="Z142" s="5">
        <v>-1.6940277813530837E-2</v>
      </c>
      <c r="AA142" s="5">
        <v>2.2154454899145273E-2</v>
      </c>
      <c r="AB142" s="5">
        <v>9.8045285681163927E-2</v>
      </c>
      <c r="AC142" s="5">
        <v>8.7212751147745775E-3</v>
      </c>
      <c r="AD142" s="5">
        <v>2.5306738670464422E-2</v>
      </c>
      <c r="AE142" s="5">
        <v>3.2896850198323821E-2</v>
      </c>
      <c r="AF142" s="5">
        <v>8.9082108551507194E-2</v>
      </c>
      <c r="AG142" s="5">
        <v>1.4586788504221496E-2</v>
      </c>
      <c r="AH142" s="5">
        <v>1.0394134375599644E-2</v>
      </c>
      <c r="AI142" s="5">
        <v>7.4476677258123458E-3</v>
      </c>
      <c r="AJ142" s="5">
        <v>2.8813303100332845E-2</v>
      </c>
      <c r="AK142" s="5">
        <v>8.9627386529207154E-3</v>
      </c>
      <c r="AL142" s="5">
        <v>6.7726735238509486E-2</v>
      </c>
      <c r="AM142" s="5">
        <v>1.6995949507637116E-2</v>
      </c>
      <c r="AN142" s="5">
        <v>3.2129698303184975E-2</v>
      </c>
      <c r="AO142" s="5">
        <v>8.6359144302161697E-3</v>
      </c>
      <c r="AP142" s="5">
        <v>3.9063132431479047E-2</v>
      </c>
      <c r="AQ142" s="5">
        <v>1.121368606347451E-3</v>
      </c>
      <c r="AR142" s="5">
        <v>4.5772523961518555E-2</v>
      </c>
      <c r="AS142" s="5"/>
      <c r="AT142" s="5"/>
      <c r="AU142" s="5"/>
      <c r="AV142" s="5"/>
      <c r="AW142" s="5"/>
      <c r="AX142" s="5"/>
      <c r="AY142" s="5"/>
      <c r="AZ142" s="5"/>
      <c r="BA142" s="5"/>
      <c r="BB142" s="5"/>
    </row>
    <row r="143" spans="1:54" x14ac:dyDescent="0.25">
      <c r="A143" s="5">
        <v>15620</v>
      </c>
      <c r="B143" s="5"/>
      <c r="C143" s="5">
        <v>0.13276906884414288</v>
      </c>
      <c r="D143" s="5">
        <v>-1.1707394523547337E-2</v>
      </c>
      <c r="E143" s="5">
        <v>-7.7670966875091731E-3</v>
      </c>
      <c r="F143" s="5">
        <v>-2.0631363784821492E-2</v>
      </c>
      <c r="G143" s="5">
        <v>-6.3668159828921987E-3</v>
      </c>
      <c r="H143" s="5">
        <v>-1.7405276131004944E-2</v>
      </c>
      <c r="I143" s="5">
        <v>-2.7643887799649748E-2</v>
      </c>
      <c r="J143" s="5">
        <v>-1.8542338643607669E-2</v>
      </c>
      <c r="K143" s="5">
        <v>-3.2377988752617737E-3</v>
      </c>
      <c r="L143" s="5">
        <v>-9.8971276545081702E-3</v>
      </c>
      <c r="M143" s="5">
        <v>-1.2794260561011303E-2</v>
      </c>
      <c r="N143" s="5">
        <v>-2.5075873490178174E-2</v>
      </c>
      <c r="O143" s="5">
        <v>-4.0934930115072475E-3</v>
      </c>
      <c r="P143" s="5">
        <v>-1.27549030759176E-2</v>
      </c>
      <c r="Q143" s="5">
        <v>-7.0173877992579046E-3</v>
      </c>
      <c r="R143" s="5">
        <v>-4.6249176233006374E-2</v>
      </c>
      <c r="S143" s="5">
        <v>-2.3010494823771403E-3</v>
      </c>
      <c r="T143" s="5">
        <v>-7.7297575471414939E-3</v>
      </c>
      <c r="U143" s="5">
        <v>-6.6917903317254834E-3</v>
      </c>
      <c r="V143" s="5">
        <v>-9.7296518606547391E-3</v>
      </c>
      <c r="W143" s="5">
        <v>8.6439767388693817E-3</v>
      </c>
      <c r="X143" s="5">
        <v>-9.5547410717401332E-3</v>
      </c>
      <c r="Y143" s="5">
        <v>-1.8850567743867595E-2</v>
      </c>
      <c r="Z143" s="5">
        <v>-1.6925303208799102E-2</v>
      </c>
      <c r="AA143" s="5">
        <v>2.214624947712001E-2</v>
      </c>
      <c r="AB143" s="5">
        <v>9.8059512601588184E-2</v>
      </c>
      <c r="AC143" s="5">
        <v>8.727052833931109E-3</v>
      </c>
      <c r="AD143" s="5">
        <v>2.5336645658029129E-2</v>
      </c>
      <c r="AE143" s="5">
        <v>3.2952873561479822E-2</v>
      </c>
      <c r="AF143" s="5">
        <v>8.9280419811769762E-2</v>
      </c>
      <c r="AG143" s="5">
        <v>1.4626920821211056E-2</v>
      </c>
      <c r="AH143" s="5">
        <v>1.0428210110322501E-2</v>
      </c>
      <c r="AI143" s="5">
        <v>7.4760241760728997E-3</v>
      </c>
      <c r="AJ143" s="5">
        <v>2.8938309244397525E-2</v>
      </c>
      <c r="AK143" s="5">
        <v>9.0064011424345145E-3</v>
      </c>
      <c r="AL143" s="5">
        <v>6.8092909979879268E-2</v>
      </c>
      <c r="AM143" s="5">
        <v>1.7096969706498009E-2</v>
      </c>
      <c r="AN143" s="5">
        <v>3.2337993986571639E-2</v>
      </c>
      <c r="AO143" s="5">
        <v>8.6965749458109212E-3</v>
      </c>
      <c r="AP143" s="5">
        <v>3.9358744508029592E-2</v>
      </c>
      <c r="AQ143" s="5">
        <v>1.130466242334868E-3</v>
      </c>
      <c r="AR143" s="5">
        <v>4.616893764192237E-2</v>
      </c>
      <c r="AS143" s="5"/>
      <c r="AT143" s="5"/>
      <c r="AU143" s="5"/>
      <c r="AV143" s="5"/>
      <c r="AW143" s="5"/>
      <c r="AX143" s="5"/>
      <c r="AY143" s="5"/>
      <c r="AZ143" s="5"/>
      <c r="BA143" s="5"/>
      <c r="BB143" s="5"/>
    </row>
    <row r="144" spans="1:54" x14ac:dyDescent="0.25">
      <c r="A144" s="5">
        <v>15610</v>
      </c>
      <c r="B144" s="5"/>
      <c r="C144" s="5">
        <v>0.13475286991750429</v>
      </c>
      <c r="D144" s="5">
        <v>-1.1568770358779717E-2</v>
      </c>
      <c r="E144" s="5">
        <v>-7.6788205505621751E-3</v>
      </c>
      <c r="F144" s="5">
        <v>-2.040672074362308E-2</v>
      </c>
      <c r="G144" s="5">
        <v>-6.3005386566223022E-3</v>
      </c>
      <c r="H144" s="5">
        <v>-1.7232449832122111E-2</v>
      </c>
      <c r="I144" s="5">
        <v>-2.7382719480216811E-2</v>
      </c>
      <c r="J144" s="5">
        <v>-1.837612543266031E-2</v>
      </c>
      <c r="K144" s="5">
        <v>-3.2103466092166799E-3</v>
      </c>
      <c r="L144" s="5">
        <v>-9.818032957891203E-3</v>
      </c>
      <c r="M144" s="5">
        <v>-1.2698265570954787E-2</v>
      </c>
      <c r="N144" s="5">
        <v>-2.4900027842900175E-2</v>
      </c>
      <c r="O144" s="5">
        <v>-4.0668018743557832E-3</v>
      </c>
      <c r="P144" s="5">
        <v>-1.2678035945802333E-2</v>
      </c>
      <c r="Q144" s="5">
        <v>-6.9785759081483992E-3</v>
      </c>
      <c r="R144" s="5">
        <v>-4.601638602026794E-2</v>
      </c>
      <c r="S144" s="5">
        <v>-2.2906160926569833E-3</v>
      </c>
      <c r="T144" s="5">
        <v>-7.6985819401981072E-3</v>
      </c>
      <c r="U144" s="5">
        <v>-6.6681656531457096E-3</v>
      </c>
      <c r="V144" s="5">
        <v>-9.7002120048702446E-3</v>
      </c>
      <c r="W144" s="5">
        <v>8.6221995295446014E-3</v>
      </c>
      <c r="X144" s="5">
        <v>-9.5355257638673838E-3</v>
      </c>
      <c r="Y144" s="5">
        <v>-1.8822273990940479E-2</v>
      </c>
      <c r="Z144" s="5">
        <v>-1.6908564762298212E-2</v>
      </c>
      <c r="AA144" s="5">
        <v>2.2135727930011707E-2</v>
      </c>
      <c r="AB144" s="5">
        <v>9.8063499835643733E-2</v>
      </c>
      <c r="AC144" s="5">
        <v>8.7319253108948357E-3</v>
      </c>
      <c r="AD144" s="5">
        <v>2.5363955807439619E-2</v>
      </c>
      <c r="AE144" s="5">
        <v>3.3005578132687688E-2</v>
      </c>
      <c r="AF144" s="5">
        <v>8.9469947415323187E-2</v>
      </c>
      <c r="AG144" s="5">
        <v>1.4665656316813224E-2</v>
      </c>
      <c r="AH144" s="5">
        <v>1.0461325934560232E-2</v>
      </c>
      <c r="AI144" s="5">
        <v>7.5037224690107113E-3</v>
      </c>
      <c r="AJ144" s="5">
        <v>2.9060900482034097E-2</v>
      </c>
      <c r="AK144" s="5">
        <v>9.0493585468661535E-3</v>
      </c>
      <c r="AL144" s="5">
        <v>6.8454145194709076E-2</v>
      </c>
      <c r="AM144" s="5">
        <v>1.7196857981543558E-2</v>
      </c>
      <c r="AN144" s="5">
        <v>3.2544372779104339E-2</v>
      </c>
      <c r="AO144" s="5">
        <v>8.7567854391750431E-3</v>
      </c>
      <c r="AP144" s="5">
        <v>3.9652640102490096E-2</v>
      </c>
      <c r="AQ144" s="5">
        <v>1.1395244666627725E-3</v>
      </c>
      <c r="AR144" s="5">
        <v>4.6564174152594902E-2</v>
      </c>
      <c r="AS144" s="5"/>
      <c r="AT144" s="5"/>
      <c r="AU144" s="5"/>
      <c r="AV144" s="5"/>
      <c r="AW144" s="5"/>
      <c r="AX144" s="5"/>
      <c r="AY144" s="5"/>
      <c r="AZ144" s="5"/>
      <c r="BA144" s="5"/>
      <c r="BB144" s="5"/>
    </row>
    <row r="145" spans="1:54" x14ac:dyDescent="0.25">
      <c r="A145" s="5">
        <v>15600</v>
      </c>
      <c r="B145" s="5"/>
      <c r="C145" s="5">
        <v>0.13672100897499995</v>
      </c>
      <c r="D145" s="5">
        <v>-1.1430503951233188E-2</v>
      </c>
      <c r="E145" s="5">
        <v>-7.5906976050269361E-3</v>
      </c>
      <c r="F145" s="5">
        <v>-2.0182269685291243E-2</v>
      </c>
      <c r="G145" s="5">
        <v>-6.234256933992037E-3</v>
      </c>
      <c r="H145" s="5">
        <v>-1.7059444954112008E-2</v>
      </c>
      <c r="I145" s="5">
        <v>-2.7121014906085122E-2</v>
      </c>
      <c r="J145" s="5">
        <v>-1.8209391150052108E-2</v>
      </c>
      <c r="K145" s="5">
        <v>-3.1827766021625169E-3</v>
      </c>
      <c r="L145" s="5">
        <v>-9.7385009831816617E-3</v>
      </c>
      <c r="M145" s="5">
        <v>-1.2601611032662968E-2</v>
      </c>
      <c r="N145" s="5">
        <v>-2.4722716168521251E-2</v>
      </c>
      <c r="O145" s="5">
        <v>-4.0398449983324782E-3</v>
      </c>
      <c r="P145" s="5">
        <v>-1.2600264409565725E-2</v>
      </c>
      <c r="Q145" s="5">
        <v>-6.939227705612107E-3</v>
      </c>
      <c r="R145" s="5">
        <v>-4.5779827846802304E-2</v>
      </c>
      <c r="S145" s="5">
        <v>-2.2799847304101457E-3</v>
      </c>
      <c r="T145" s="5">
        <v>-7.6667097624235877E-3</v>
      </c>
      <c r="U145" s="5">
        <v>-6.64391392200934E-3</v>
      </c>
      <c r="V145" s="5">
        <v>-9.6698303363900347E-3</v>
      </c>
      <c r="W145" s="5">
        <v>8.5995631922934981E-3</v>
      </c>
      <c r="X145" s="5">
        <v>-9.5153408815842645E-3</v>
      </c>
      <c r="Y145" s="5">
        <v>-1.8792037710400895E-2</v>
      </c>
      <c r="Z145" s="5">
        <v>-1.6890064328006382E-2</v>
      </c>
      <c r="AA145" s="5">
        <v>2.2122889109336071E-2</v>
      </c>
      <c r="AB145" s="5">
        <v>9.8057226439163966E-2</v>
      </c>
      <c r="AC145" s="5">
        <v>8.7358892746239314E-3</v>
      </c>
      <c r="AD145" s="5">
        <v>2.5388655571036211E-2</v>
      </c>
      <c r="AE145" s="5">
        <v>3.305494109552165E-2</v>
      </c>
      <c r="AF145" s="5">
        <v>8.9650615740986622E-2</v>
      </c>
      <c r="AG145" s="5">
        <v>1.4702980398531091E-2</v>
      </c>
      <c r="AH145" s="5">
        <v>1.0493469924699017E-2</v>
      </c>
      <c r="AI145" s="5">
        <v>7.5307530103749989E-3</v>
      </c>
      <c r="AJ145" s="5">
        <v>2.9181035821987861E-2</v>
      </c>
      <c r="AK145" s="5">
        <v>9.091596978910578E-3</v>
      </c>
      <c r="AL145" s="5">
        <v>6.8810327941069796E-2</v>
      </c>
      <c r="AM145" s="5">
        <v>1.7295584146053554E-2</v>
      </c>
      <c r="AN145" s="5">
        <v>3.2748774472950437E-2</v>
      </c>
      <c r="AO145" s="5">
        <v>8.8165289847795432E-3</v>
      </c>
      <c r="AP145" s="5">
        <v>3.9944739798868964E-2</v>
      </c>
      <c r="AQ145" s="5">
        <v>1.1485409332847194E-3</v>
      </c>
      <c r="AR145" s="5">
        <v>4.6958135719385626E-2</v>
      </c>
      <c r="AS145" s="5"/>
      <c r="AT145" s="5"/>
      <c r="AU145" s="5"/>
      <c r="AV145" s="5"/>
      <c r="AW145" s="5"/>
      <c r="AX145" s="5"/>
      <c r="AY145" s="5"/>
      <c r="AZ145" s="5"/>
      <c r="BA145" s="5"/>
      <c r="BB145" s="5"/>
    </row>
    <row r="146" spans="1:54" x14ac:dyDescent="0.25">
      <c r="A146" s="5">
        <v>15590</v>
      </c>
      <c r="B146" s="5"/>
      <c r="C146" s="5">
        <v>0.13867295139684777</v>
      </c>
      <c r="D146" s="5">
        <v>-1.1292619506512119E-2</v>
      </c>
      <c r="E146" s="5">
        <v>-7.5027441344227676E-3</v>
      </c>
      <c r="F146" s="5">
        <v>-1.9958054153604587E-2</v>
      </c>
      <c r="G146" s="5">
        <v>-6.1679842509838739E-3</v>
      </c>
      <c r="H146" s="5">
        <v>-1.688629798268302E-2</v>
      </c>
      <c r="I146" s="5">
        <v>-2.6858831269085649E-2</v>
      </c>
      <c r="J146" s="5">
        <v>-1.8042173413625597E-2</v>
      </c>
      <c r="K146" s="5">
        <v>-3.1550952533585365E-3</v>
      </c>
      <c r="L146" s="5">
        <v>-9.6585506581195711E-3</v>
      </c>
      <c r="M146" s="5">
        <v>-1.2504320454382814E-2</v>
      </c>
      <c r="N146" s="5">
        <v>-2.4543982397115947E-2</v>
      </c>
      <c r="O146" s="5">
        <v>-4.0126291642775111E-3</v>
      </c>
      <c r="P146" s="5">
        <v>-1.2521608260799283E-2</v>
      </c>
      <c r="Q146" s="5">
        <v>-6.8993532866205229E-3</v>
      </c>
      <c r="R146" s="5">
        <v>-4.5539562637067606E-2</v>
      </c>
      <c r="S146" s="5">
        <v>-2.2691581309700376E-3</v>
      </c>
      <c r="T146" s="5">
        <v>-7.634149157214826E-3</v>
      </c>
      <c r="U146" s="5">
        <v>-6.6190412434945292E-3</v>
      </c>
      <c r="V146" s="5">
        <v>-9.638514307320661E-3</v>
      </c>
      <c r="W146" s="5">
        <v>8.5760730429063972E-3</v>
      </c>
      <c r="X146" s="5">
        <v>-9.494190822337446E-3</v>
      </c>
      <c r="Y146" s="5">
        <v>-1.8759864604021702E-2</v>
      </c>
      <c r="Z146" s="5">
        <v>-1.6869804316894239E-2</v>
      </c>
      <c r="AA146" s="5">
        <v>2.2107732593272613E-2</v>
      </c>
      <c r="AB146" s="5">
        <v>9.804067464327057E-2</v>
      </c>
      <c r="AC146" s="5">
        <v>8.7389417299825554E-3</v>
      </c>
      <c r="AD146" s="5">
        <v>2.5410732174275065E-2</v>
      </c>
      <c r="AE146" s="5">
        <v>3.310094059180918E-2</v>
      </c>
      <c r="AF146" s="5">
        <v>8.9822351606388934E-2</v>
      </c>
      <c r="AG146" s="5">
        <v>1.4738878842904746E-2</v>
      </c>
      <c r="AH146" s="5">
        <v>1.0524630395185053E-2</v>
      </c>
      <c r="AI146" s="5">
        <v>7.5571063563449241E-3</v>
      </c>
      <c r="AJ146" s="5">
        <v>2.9298674768473892E-2</v>
      </c>
      <c r="AK146" s="5">
        <v>9.1331026759339778E-3</v>
      </c>
      <c r="AL146" s="5">
        <v>6.9161345978451388E-2</v>
      </c>
      <c r="AM146" s="5">
        <v>1.7393118124705269E-2</v>
      </c>
      <c r="AN146" s="5">
        <v>3.2951138941377953E-2</v>
      </c>
      <c r="AO146" s="5">
        <v>8.8757886423242744E-3</v>
      </c>
      <c r="AP146" s="5">
        <v>4.0234963941981602E-2</v>
      </c>
      <c r="AQ146" s="5">
        <v>1.1575132841720253E-3</v>
      </c>
      <c r="AR146" s="5">
        <v>4.7350723864847982E-2</v>
      </c>
      <c r="AS146" s="5"/>
      <c r="AT146" s="5"/>
      <c r="AU146" s="5"/>
      <c r="AV146" s="5"/>
      <c r="AW146" s="5"/>
      <c r="AX146" s="5"/>
      <c r="AY146" s="5"/>
      <c r="AZ146" s="5"/>
      <c r="BA146" s="5"/>
      <c r="BB146" s="5"/>
    </row>
    <row r="147" spans="1:54" x14ac:dyDescent="0.25">
      <c r="A147" s="5">
        <v>15580</v>
      </c>
      <c r="B147" s="5"/>
      <c r="C147" s="5">
        <v>0.14060816649906674</v>
      </c>
      <c r="D147" s="5">
        <v>-1.1155140892880687E-2</v>
      </c>
      <c r="E147" s="5">
        <v>-7.4149762294760998E-3</v>
      </c>
      <c r="F147" s="5">
        <v>-1.973411726347412E-2</v>
      </c>
      <c r="G147" s="5">
        <v>-6.1017339370140599E-3</v>
      </c>
      <c r="H147" s="5">
        <v>-1.6713045182496576E-2</v>
      </c>
      <c r="I147" s="5">
        <v>-2.65962255205573E-2</v>
      </c>
      <c r="J147" s="5">
        <v>-1.7874509752930527E-2</v>
      </c>
      <c r="K147" s="5">
        <v>-3.1273089591166156E-3</v>
      </c>
      <c r="L147" s="5">
        <v>-9.5782009384652519E-3</v>
      </c>
      <c r="M147" s="5">
        <v>-1.24064174267591E-2</v>
      </c>
      <c r="N147" s="5">
        <v>-2.4363870706892853E-2</v>
      </c>
      <c r="O147" s="5">
        <v>-3.9851612069665941E-3</v>
      </c>
      <c r="P147" s="5">
        <v>-1.2442087500519465E-2</v>
      </c>
      <c r="Q147" s="5">
        <v>-6.858962880430833E-3</v>
      </c>
      <c r="R147" s="5">
        <v>-4.5295652322816522E-2</v>
      </c>
      <c r="S147" s="5">
        <v>-2.2581390853020989E-3</v>
      </c>
      <c r="T147" s="5">
        <v>-7.6009084713556507E-3</v>
      </c>
      <c r="U147" s="5">
        <v>-6.593553911300289E-3</v>
      </c>
      <c r="V147" s="5">
        <v>-9.606271659161527E-3</v>
      </c>
      <c r="W147" s="5">
        <v>8.5517346652677819E-3</v>
      </c>
      <c r="X147" s="5">
        <v>-9.4720802891076986E-3</v>
      </c>
      <c r="Y147" s="5">
        <v>-1.8725760988501657E-2</v>
      </c>
      <c r="Z147" s="5">
        <v>-1.6847787697445698E-2</v>
      </c>
      <c r="AA147" s="5">
        <v>2.2090258689218177E-2</v>
      </c>
      <c r="AB147" s="5">
        <v>9.8013829873893191E-2</v>
      </c>
      <c r="AC147" s="5">
        <v>8.7410799601946067E-3</v>
      </c>
      <c r="AD147" s="5">
        <v>2.5430173624868168E-2</v>
      </c>
      <c r="AE147" s="5">
        <v>3.314355573602816E-2</v>
      </c>
      <c r="AF147" s="5">
        <v>8.9985084313391389E-2</v>
      </c>
      <c r="AG147" s="5">
        <v>1.477333780392826E-2</v>
      </c>
      <c r="AH147" s="5">
        <v>1.055479590515775E-2</v>
      </c>
      <c r="AI147" s="5">
        <v>7.5827732186866375E-3</v>
      </c>
      <c r="AJ147" s="5">
        <v>2.9413777342470269E-2</v>
      </c>
      <c r="AK147" s="5">
        <v>9.173862006938132E-3</v>
      </c>
      <c r="AL147" s="5">
        <v>6.9507087822334876E-2</v>
      </c>
      <c r="AM147" s="5">
        <v>1.7489429967585665E-2</v>
      </c>
      <c r="AN147" s="5">
        <v>3.3151406165499234E-2</v>
      </c>
      <c r="AO147" s="5">
        <v>8.9345474638962419E-3</v>
      </c>
      <c r="AP147" s="5">
        <v>4.0523232669226188E-2</v>
      </c>
      <c r="AQ147" s="5">
        <v>1.1664391501946445E-3</v>
      </c>
      <c r="AR147" s="5">
        <v>4.77418394423254E-2</v>
      </c>
      <c r="AS147" s="5"/>
      <c r="AT147" s="5"/>
      <c r="AU147" s="5"/>
      <c r="AV147" s="5"/>
      <c r="AW147" s="5"/>
      <c r="AX147" s="5"/>
      <c r="AY147" s="5"/>
      <c r="AZ147" s="5"/>
      <c r="BA147" s="5"/>
      <c r="BB147" s="5"/>
    </row>
    <row r="148" spans="1:54" x14ac:dyDescent="0.25">
      <c r="A148" s="5">
        <v>15570</v>
      </c>
      <c r="B148" s="5"/>
      <c r="C148" s="5">
        <v>0.14252612777525481</v>
      </c>
      <c r="D148" s="5">
        <v>-1.1018091634403862E-2</v>
      </c>
      <c r="E148" s="5">
        <v>-7.3274097831066394E-3</v>
      </c>
      <c r="F148" s="5">
        <v>-1.9510501686588924E-2</v>
      </c>
      <c r="G148" s="5">
        <v>-6.0355192102438688E-3</v>
      </c>
      <c r="H148" s="5">
        <v>-1.6539722583807925E-2</v>
      </c>
      <c r="I148" s="5">
        <v>-2.6333254349533358E-2</v>
      </c>
      <c r="J148" s="5">
        <v>-1.7706437594368008E-2</v>
      </c>
      <c r="K148" s="5">
        <v>-3.0994241101982107E-3</v>
      </c>
      <c r="L148" s="5">
        <v>-9.4974708001055123E-3</v>
      </c>
      <c r="M148" s="5">
        <v>-1.2307925612824979E-2</v>
      </c>
      <c r="N148" s="5">
        <v>-2.4182425505174264E-2</v>
      </c>
      <c r="O148" s="5">
        <v>-3.9574480121370107E-3</v>
      </c>
      <c r="P148" s="5">
        <v>-1.2361722328408657E-2</v>
      </c>
      <c r="Q148" s="5">
        <v>-6.8180668460973842E-3</v>
      </c>
      <c r="R148" s="5">
        <v>-4.5048159816006482E-2</v>
      </c>
      <c r="S148" s="5">
        <v>-2.246930438794338E-3</v>
      </c>
      <c r="T148" s="5">
        <v>-7.5669962514621214E-3</v>
      </c>
      <c r="U148" s="5">
        <v>-6.5674584050421812E-3</v>
      </c>
      <c r="V148" s="5">
        <v>-9.5731104197479284E-3</v>
      </c>
      <c r="W148" s="5">
        <v>8.5265539093193517E-3</v>
      </c>
      <c r="X148" s="5">
        <v>-9.449014288935461E-3</v>
      </c>
      <c r="Y148" s="5">
        <v>-1.8689733794127479E-2</v>
      </c>
      <c r="Z148" s="5">
        <v>-1.6824017995887376E-2</v>
      </c>
      <c r="AA148" s="5">
        <v>2.2070468435966668E-2</v>
      </c>
      <c r="AB148" s="5">
        <v>9.7976680769692973E-2</v>
      </c>
      <c r="AC148" s="5">
        <v>8.7423015291629678E-3</v>
      </c>
      <c r="AD148" s="5">
        <v>2.544696872156111E-2</v>
      </c>
      <c r="AE148" s="5">
        <v>3.3182766629277848E-2</v>
      </c>
      <c r="AF148" s="5">
        <v>9.0138745692497371E-2</v>
      </c>
      <c r="AG148" s="5">
        <v>1.480634382132715E-2</v>
      </c>
      <c r="AH148" s="5">
        <v>1.0583955265004275E-2</v>
      </c>
      <c r="AI148" s="5">
        <v>7.6077444698703532E-3</v>
      </c>
      <c r="AJ148" s="5">
        <v>2.9526304102924044E-2</v>
      </c>
      <c r="AK148" s="5">
        <v>9.2138614795200247E-3</v>
      </c>
      <c r="AL148" s="5">
        <v>6.9847442798903245E-2</v>
      </c>
      <c r="AM148" s="5">
        <v>1.7584489864283549E-2</v>
      </c>
      <c r="AN148" s="5">
        <v>3.3349516261252619E-2</v>
      </c>
      <c r="AO148" s="5">
        <v>8.9927885012153069E-3</v>
      </c>
      <c r="AP148" s="5">
        <v>4.0809465942859065E-2</v>
      </c>
      <c r="AQ148" s="5">
        <v>1.1753161520192677E-3</v>
      </c>
      <c r="AR148" s="5">
        <v>4.8131382670854407E-2</v>
      </c>
      <c r="AS148" s="5"/>
      <c r="AT148" s="5"/>
      <c r="AU148" s="5"/>
      <c r="AV148" s="5"/>
      <c r="AW148" s="5"/>
      <c r="AX148" s="5"/>
      <c r="AY148" s="5"/>
      <c r="AZ148" s="5"/>
      <c r="BA148" s="5"/>
      <c r="BB148" s="5"/>
    </row>
    <row r="149" spans="1:54" x14ac:dyDescent="0.25">
      <c r="A149" s="5">
        <v>15560</v>
      </c>
      <c r="B149" s="5"/>
      <c r="C149" s="5">
        <v>0.14442631313729201</v>
      </c>
      <c r="D149" s="5">
        <v>-1.088149490431309E-2</v>
      </c>
      <c r="E149" s="5">
        <v>-7.2400604855484161E-3</v>
      </c>
      <c r="F149" s="5">
        <v>-1.9287249637379558E-2</v>
      </c>
      <c r="G149" s="5">
        <v>-5.9693531729754752E-3</v>
      </c>
      <c r="H149" s="5">
        <v>-1.6366365969299256E-2</v>
      </c>
      <c r="I149" s="5">
        <v>-2.6069974161169896E-2</v>
      </c>
      <c r="J149" s="5">
        <v>-1.7537994246453869E-2</v>
      </c>
      <c r="K149" s="5">
        <v>-3.0714470892245975E-3</v>
      </c>
      <c r="L149" s="5">
        <v>-9.4163792311772673E-3</v>
      </c>
      <c r="M149" s="5">
        <v>-1.2208868737985646E-2</v>
      </c>
      <c r="N149" s="5">
        <v>-2.3999691409305277E-2</v>
      </c>
      <c r="O149" s="5">
        <v>-3.9294965134933357E-3</v>
      </c>
      <c r="P149" s="5">
        <v>-1.2280533133966582E-2</v>
      </c>
      <c r="Q149" s="5">
        <v>-6.7766756679205047E-3</v>
      </c>
      <c r="R149" s="5">
        <v>-4.4797148981215021E-2</v>
      </c>
      <c r="S149" s="5">
        <v>-2.2355350900195711E-3</v>
      </c>
      <c r="T149" s="5">
        <v>-7.5324212403218224E-3</v>
      </c>
      <c r="U149" s="5">
        <v>-6.5407613875484187E-3</v>
      </c>
      <c r="V149" s="5">
        <v>-9.539038900039782E-3</v>
      </c>
      <c r="W149" s="5">
        <v>8.5005368888796222E-3</v>
      </c>
      <c r="X149" s="5">
        <v>-9.4249981312831167E-3</v>
      </c>
      <c r="Y149" s="5">
        <v>-1.8651790563109272E-2</v>
      </c>
      <c r="Z149" s="5">
        <v>-1.6798499296124918E-2</v>
      </c>
      <c r="AA149" s="5">
        <v>2.2048363605511746E-2</v>
      </c>
      <c r="AB149" s="5">
        <v>9.7929219198370179E-2</v>
      </c>
      <c r="AC149" s="5">
        <v>8.7426042836519467E-3</v>
      </c>
      <c r="AD149" s="5">
        <v>2.5461107062540612E-2</v>
      </c>
      <c r="AE149" s="5">
        <v>3.3218554372811425E-2</v>
      </c>
      <c r="AF149" s="5">
        <v>9.0283270146212555E-2</v>
      </c>
      <c r="AG149" s="5">
        <v>1.4837883828689825E-2</v>
      </c>
      <c r="AH149" s="5">
        <v>1.0612097542830714E-2</v>
      </c>
      <c r="AI149" s="5">
        <v>7.6320111481437067E-3</v>
      </c>
      <c r="AJ149" s="5">
        <v>2.9636216167855722E-2</v>
      </c>
      <c r="AK149" s="5">
        <v>9.2530877468221476E-3</v>
      </c>
      <c r="AL149" s="5">
        <v>7.0182301099858013E-2</v>
      </c>
      <c r="AM149" s="5">
        <v>1.7678268158053918E-2</v>
      </c>
      <c r="AN149" s="5">
        <v>3.3545409506608427E-2</v>
      </c>
      <c r="AO149" s="5">
        <v>9.0504948129635342E-3</v>
      </c>
      <c r="AP149" s="5">
        <v>4.1093583582755694E-2</v>
      </c>
      <c r="AQ149" s="5">
        <v>1.1841419010243295E-3</v>
      </c>
      <c r="AR149" s="5">
        <v>4.8519253170874563E-2</v>
      </c>
      <c r="AS149" s="5"/>
      <c r="AT149" s="5"/>
      <c r="AU149" s="5"/>
      <c r="AV149" s="5"/>
      <c r="AW149" s="5"/>
      <c r="AX149" s="5"/>
      <c r="AY149" s="5"/>
      <c r="AZ149" s="5"/>
      <c r="BA149" s="5"/>
      <c r="BB149" s="5"/>
    </row>
    <row r="150" spans="1:54" x14ac:dyDescent="0.25">
      <c r="A150" s="5">
        <v>15550</v>
      </c>
      <c r="B150" s="5"/>
      <c r="C150" s="5">
        <v>0.14630820515481638</v>
      </c>
      <c r="D150" s="5">
        <v>-1.0745373518599617E-2</v>
      </c>
      <c r="E150" s="5">
        <v>-7.1529438196080057E-3</v>
      </c>
      <c r="F150" s="5">
        <v>-1.9064402859305531E-2</v>
      </c>
      <c r="G150" s="5">
        <v>-5.903248807134478E-3</v>
      </c>
      <c r="H150" s="5">
        <v>-1.6193010861112387E-2</v>
      </c>
      <c r="I150" s="5">
        <v>-2.5806441055428887E-2</v>
      </c>
      <c r="J150" s="5">
        <v>-1.7369216885209982E-2</v>
      </c>
      <c r="K150" s="5">
        <v>-3.0433842681018256E-3</v>
      </c>
      <c r="L150" s="5">
        <v>-9.3349452242131904E-3</v>
      </c>
      <c r="M150" s="5">
        <v>-1.2109270580000673E-2</v>
      </c>
      <c r="N150" s="5">
        <v>-2.3815713227504441E-2</v>
      </c>
      <c r="O150" s="5">
        <v>-3.9013136896946868E-3</v>
      </c>
      <c r="P150" s="5">
        <v>-1.2198540487577764E-2</v>
      </c>
      <c r="Q150" s="5">
        <v>-6.7347999508354222E-3</v>
      </c>
      <c r="R150" s="5">
        <v>-4.4542684607576877E-2</v>
      </c>
      <c r="S150" s="5">
        <v>-2.2239559894700932E-3</v>
      </c>
      <c r="T150" s="5">
        <v>-7.4971923731295314E-3</v>
      </c>
      <c r="U150" s="5">
        <v>-6.5134697020577904E-3</v>
      </c>
      <c r="V150" s="5">
        <v>-9.5040656907576081E-3</v>
      </c>
      <c r="W150" s="5">
        <v>8.4736899793209069E-3</v>
      </c>
      <c r="X150" s="5">
        <v>-9.4000374262343915E-3</v>
      </c>
      <c r="Y150" s="5">
        <v>-1.8611939447588974E-2</v>
      </c>
      <c r="Z150" s="5">
        <v>-1.677123623938517E-2</v>
      </c>
      <c r="AA150" s="5">
        <v>2.2023946704469295E-2</v>
      </c>
      <c r="AB150" s="5">
        <v>9.7871440271336319E-2</v>
      </c>
      <c r="AC150" s="5">
        <v>8.7419863553307251E-3</v>
      </c>
      <c r="AD150" s="5">
        <v>2.547257905346411E-2</v>
      </c>
      <c r="AE150" s="5">
        <v>3.3250901081118493E-2</v>
      </c>
      <c r="AF150" s="5">
        <v>9.0418594691320325E-2</v>
      </c>
      <c r="AG150" s="5">
        <v>1.486794516144666E-2</v>
      </c>
      <c r="AH150" s="5">
        <v>1.0639212070844895E-2</v>
      </c>
      <c r="AI150" s="5">
        <v>7.6555644625579235E-3</v>
      </c>
      <c r="AJ150" s="5">
        <v>2.9743475235348017E-2</v>
      </c>
      <c r="AK150" s="5">
        <v>9.2915276144687926E-3</v>
      </c>
      <c r="AL150" s="5">
        <v>7.0511553837306395E-2</v>
      </c>
      <c r="AM150" s="5">
        <v>1.7770735360045864E-2</v>
      </c>
      <c r="AN150" s="5">
        <v>3.3739026368982919E-2</v>
      </c>
      <c r="AO150" s="5">
        <v>9.1076494721947631E-3</v>
      </c>
      <c r="AP150" s="5">
        <v>4.1375505299640722E-2</v>
      </c>
      <c r="AQ150" s="5">
        <v>1.19291400023154E-3</v>
      </c>
      <c r="AR150" s="5">
        <v>4.8905350000731429E-2</v>
      </c>
      <c r="AS150" s="5"/>
      <c r="AT150" s="5"/>
      <c r="AU150" s="5"/>
      <c r="AV150" s="5"/>
      <c r="AW150" s="5"/>
      <c r="AX150" s="5"/>
      <c r="AY150" s="5"/>
      <c r="AZ150" s="5"/>
      <c r="BA150" s="5"/>
      <c r="BB150" s="5"/>
    </row>
    <row r="151" spans="1:54" x14ac:dyDescent="0.25">
      <c r="A151" s="5">
        <v>15540</v>
      </c>
      <c r="B151" s="5"/>
      <c r="C151" s="5">
        <v>0.14817129129332215</v>
      </c>
      <c r="D151" s="5">
        <v>-1.0609749929837774E-2</v>
      </c>
      <c r="E151" s="5">
        <v>-7.06607505606195E-3</v>
      </c>
      <c r="F151" s="5">
        <v>-1.8842002611473525E-2</v>
      </c>
      <c r="G151" s="5">
        <v>-5.8372189698418075E-3</v>
      </c>
      <c r="H151" s="5">
        <v>-1.6019692508087994E-2</v>
      </c>
      <c r="I151" s="5">
        <v>-2.5542710806027803E-2</v>
      </c>
      <c r="J151" s="5">
        <v>-1.7200142539691973E-2</v>
      </c>
      <c r="K151" s="5">
        <v>-3.0152420054620015E-3</v>
      </c>
      <c r="L151" s="5">
        <v>-9.2531877683140959E-3</v>
      </c>
      <c r="M151" s="5">
        <v>-1.200915495897191E-2</v>
      </c>
      <c r="N151" s="5">
        <v>-2.3630535939667966E-2</v>
      </c>
      <c r="O151" s="5">
        <v>-3.8729065613254073E-3</v>
      </c>
      <c r="P151" s="5">
        <v>-1.2115765131500653E-2</v>
      </c>
      <c r="Q151" s="5">
        <v>-6.6924504157441873E-3</v>
      </c>
      <c r="R151" s="5">
        <v>-4.428483238026068E-2</v>
      </c>
      <c r="S151" s="5">
        <v>-2.2121961382656078E-3</v>
      </c>
      <c r="T151" s="5">
        <v>-7.4613187736212519E-3</v>
      </c>
      <c r="U151" s="5">
        <v>-6.4855903693209708E-3</v>
      </c>
      <c r="V151" s="5">
        <v>-9.4681996588675769E-3</v>
      </c>
      <c r="W151" s="5">
        <v>8.4460198151048577E-3</v>
      </c>
      <c r="X151" s="5">
        <v>-9.3741380825314892E-3</v>
      </c>
      <c r="Y151" s="5">
        <v>-1.8570189207321779E-2</v>
      </c>
      <c r="Z151" s="5">
        <v>-1.6742234023562941E-2</v>
      </c>
      <c r="AA151" s="5">
        <v>2.1997220975117058E-2</v>
      </c>
      <c r="AB151" s="5">
        <v>9.7803342356732506E-2</v>
      </c>
      <c r="AC151" s="5">
        <v>8.7404461626756497E-3</v>
      </c>
      <c r="AD151" s="5">
        <v>2.548137591510366E-2</v>
      </c>
      <c r="AE151" s="5">
        <v>3.3279789894546004E-2</v>
      </c>
      <c r="AF151" s="5">
        <v>9.0544659000036248E-2</v>
      </c>
      <c r="AG151" s="5">
        <v>1.4896515564690255E-2</v>
      </c>
      <c r="AH151" s="5">
        <v>1.0665288451645905E-2</v>
      </c>
      <c r="AI151" s="5">
        <v>7.6783957979428665E-3</v>
      </c>
      <c r="AJ151" s="5">
        <v>2.9848043604403462E-2</v>
      </c>
      <c r="AK151" s="5">
        <v>9.3291680474839028E-3</v>
      </c>
      <c r="AL151" s="5">
        <v>7.0835093098684673E-2</v>
      </c>
      <c r="AM151" s="5">
        <v>1.7861862163585311E-2</v>
      </c>
      <c r="AN151" s="5">
        <v>3.3930307532845809E-2</v>
      </c>
      <c r="AO151" s="5">
        <v>9.1642355738203642E-3</v>
      </c>
      <c r="AP151" s="5">
        <v>4.1655150728773259E-2</v>
      </c>
      <c r="AQ151" s="5">
        <v>1.201630045253557E-3</v>
      </c>
      <c r="AR151" s="5">
        <v>4.9289571693960275E-2</v>
      </c>
      <c r="AS151" s="5"/>
      <c r="AT151" s="5"/>
      <c r="AU151" s="5"/>
      <c r="AV151" s="5"/>
      <c r="AW151" s="5"/>
      <c r="AX151" s="5"/>
      <c r="AY151" s="5"/>
      <c r="AZ151" s="5"/>
      <c r="BA151" s="5"/>
      <c r="BB151" s="5"/>
    </row>
    <row r="152" spans="1:54" x14ac:dyDescent="0.25">
      <c r="A152" s="5">
        <v>15530</v>
      </c>
      <c r="B152" s="5"/>
      <c r="C152" s="5">
        <v>0.1500150641507306</v>
      </c>
      <c r="D152" s="5">
        <v>-1.0474646221240395E-2</v>
      </c>
      <c r="E152" s="5">
        <v>-6.9794692491951926E-3</v>
      </c>
      <c r="F152" s="5">
        <v>-1.8620089655592705E-2</v>
      </c>
      <c r="G152" s="5">
        <v>-5.7712763890769344E-3</v>
      </c>
      <c r="H152" s="5">
        <v>-1.5846445873218339E-2</v>
      </c>
      <c r="I152" s="5">
        <v>-2.5278838839667694E-2</v>
      </c>
      <c r="J152" s="5">
        <v>-1.7030808077661747E-2</v>
      </c>
      <c r="K152" s="5">
        <v>-2.9870266441224679E-3</v>
      </c>
      <c r="L152" s="5">
        <v>-9.1711258413531005E-3</v>
      </c>
      <c r="M152" s="5">
        <v>-1.1908545727342476E-2</v>
      </c>
      <c r="N152" s="5">
        <v>-2.3444204678139385E-2</v>
      </c>
      <c r="O152" s="5">
        <v>-3.8442821878511349E-3</v>
      </c>
      <c r="P152" s="5">
        <v>-1.2032227970784067E-2</v>
      </c>
      <c r="Q152" s="5">
        <v>-6.6496378947935421E-3</v>
      </c>
      <c r="R152" s="5">
        <v>-4.4023658851502639E-2</v>
      </c>
      <c r="S152" s="5">
        <v>-2.2002585868351339E-3</v>
      </c>
      <c r="T152" s="5">
        <v>-7.4248097501091433E-3</v>
      </c>
      <c r="U152" s="5">
        <v>-6.4571305846069845E-3</v>
      </c>
      <c r="V152" s="5">
        <v>-9.4314499439174769E-3</v>
      </c>
      <c r="W152" s="5">
        <v>8.4175332871776597E-3</v>
      </c>
      <c r="X152" s="5">
        <v>-9.3473063054507147E-3</v>
      </c>
      <c r="Y152" s="5">
        <v>-1.8526549207030917E-2</v>
      </c>
      <c r="Z152" s="5">
        <v>-1.6711498402271617E-2</v>
      </c>
      <c r="AA152" s="5">
        <v>2.1968190396048897E-2</v>
      </c>
      <c r="AB152" s="5">
        <v>9.7724927090777042E-2</v>
      </c>
      <c r="AC152" s="5">
        <v>8.7379824127293646E-3</v>
      </c>
      <c r="AD152" s="5">
        <v>2.5487489690596925E-2</v>
      </c>
      <c r="AE152" s="5">
        <v>3.3305204991446222E-2</v>
      </c>
      <c r="AF152" s="5">
        <v>9.0661405440007808E-2</v>
      </c>
      <c r="AG152" s="5">
        <v>1.4923583200830639E-2</v>
      </c>
      <c r="AH152" s="5">
        <v>1.0690316564415664E-2</v>
      </c>
      <c r="AI152" s="5">
        <v>7.7004967198275572E-3</v>
      </c>
      <c r="AJ152" s="5">
        <v>2.9949884195656591E-2</v>
      </c>
      <c r="AK152" s="5">
        <v>9.3659961771856322E-3</v>
      </c>
      <c r="AL152" s="5">
        <v>7.115281200168222E-2</v>
      </c>
      <c r="AM152" s="5">
        <v>1.7951619458504285E-2</v>
      </c>
      <c r="AN152" s="5">
        <v>3.4119193927505342E-2</v>
      </c>
      <c r="AO152" s="5">
        <v>9.220236242167161E-3</v>
      </c>
      <c r="AP152" s="5">
        <v>4.1932439464070034E-2</v>
      </c>
      <c r="AQ152" s="5">
        <v>1.2102876252573906E-3</v>
      </c>
      <c r="AR152" s="5">
        <v>4.9671816297338585E-2</v>
      </c>
      <c r="AS152" s="5"/>
      <c r="AT152" s="5"/>
      <c r="AU152" s="5"/>
      <c r="AV152" s="5"/>
      <c r="AW152" s="5"/>
      <c r="AX152" s="5"/>
      <c r="AY152" s="5"/>
      <c r="AZ152" s="5"/>
      <c r="BA152" s="5"/>
      <c r="BB152" s="5"/>
    </row>
    <row r="153" spans="1:54" x14ac:dyDescent="0.25">
      <c r="A153" s="5">
        <v>15520</v>
      </c>
      <c r="B153" s="5"/>
      <c r="C153" s="5">
        <v>0.15183902169228197</v>
      </c>
      <c r="D153" s="5">
        <v>-1.0340084100948405E-2</v>
      </c>
      <c r="E153" s="5">
        <v>-6.8931412324826028E-3</v>
      </c>
      <c r="F153" s="5">
        <v>-1.8398704243273365E-2</v>
      </c>
      <c r="G153" s="5">
        <v>-5.7054336594346946E-3</v>
      </c>
      <c r="H153" s="5">
        <v>-1.5673305621320115E-2</v>
      </c>
      <c r="I153" s="5">
        <v>-2.5014880215551465E-2</v>
      </c>
      <c r="J153" s="5">
        <v>-1.6861250191413393E-2</v>
      </c>
      <c r="K153" s="5">
        <v>-2.958744508564272E-3</v>
      </c>
      <c r="L153" s="5">
        <v>-9.0887784022161515E-3</v>
      </c>
      <c r="M153" s="5">
        <v>-1.1807466759913555E-2</v>
      </c>
      <c r="N153" s="5">
        <v>-2.3256764708456817E-2</v>
      </c>
      <c r="O153" s="5">
        <v>-3.8154476645620959E-3</v>
      </c>
      <c r="P153" s="5">
        <v>-1.1947950064116754E-2</v>
      </c>
      <c r="Q153" s="5">
        <v>-6.6063733266017539E-3</v>
      </c>
      <c r="R153" s="5">
        <v>-4.3759231411215634E-2</v>
      </c>
      <c r="S153" s="5">
        <v>-2.1881464335737643E-3</v>
      </c>
      <c r="T153" s="5">
        <v>-7.3876747914195361E-3</v>
      </c>
      <c r="U153" s="5">
        <v>-6.4280977146164639E-3</v>
      </c>
      <c r="V153" s="5">
        <v>-9.3938259542256097E-3</v>
      </c>
      <c r="W153" s="5">
        <v>8.3882375402261553E-3</v>
      </c>
      <c r="X153" s="5">
        <v>-9.3195485945173212E-3</v>
      </c>
      <c r="Y153" s="5">
        <v>-1.8481029413436163E-2</v>
      </c>
      <c r="Z153" s="5">
        <v>-1.6679035683596979E-2</v>
      </c>
      <c r="AA153" s="5">
        <v>2.1936859682441322E-2</v>
      </c>
      <c r="AB153" s="5">
        <v>9.7636199387426501E-2</v>
      </c>
      <c r="AC153" s="5">
        <v>8.7345941027147985E-3</v>
      </c>
      <c r="AD153" s="5">
        <v>2.5490913252298197E-2</v>
      </c>
      <c r="AE153" s="5">
        <v>3.3327131599840916E-2</v>
      </c>
      <c r="AF153" s="5">
        <v>9.0768779113124767E-2</v>
      </c>
      <c r="AG153" s="5">
        <v>1.4949136657079202E-2</v>
      </c>
      <c r="AH153" s="5">
        <v>1.0714286571007528E-2</v>
      </c>
      <c r="AI153" s="5">
        <v>7.7218589793022624E-3</v>
      </c>
      <c r="AJ153" s="5">
        <v>3.0048960571926121E-2</v>
      </c>
      <c r="AK153" s="5">
        <v>9.4019993080529923E-3</v>
      </c>
      <c r="AL153" s="5">
        <v>7.1464604749130731E-2</v>
      </c>
      <c r="AM153" s="5">
        <v>1.8039978345507805E-2</v>
      </c>
      <c r="AN153" s="5">
        <v>3.4305626755054677E-2</v>
      </c>
      <c r="AO153" s="5">
        <v>9.2756346386036522E-3</v>
      </c>
      <c r="AP153" s="5">
        <v>4.2207291092649889E-2</v>
      </c>
      <c r="AQ153" s="5">
        <v>1.218884323943119E-3</v>
      </c>
      <c r="AR153" s="5">
        <v>5.0051981409690208E-2</v>
      </c>
      <c r="AS153" s="5"/>
      <c r="AT153" s="5"/>
      <c r="AU153" s="5"/>
      <c r="AV153" s="5"/>
      <c r="AW153" s="5"/>
      <c r="AX153" s="5"/>
      <c r="AY153" s="5"/>
      <c r="AZ153" s="5"/>
      <c r="BA153" s="5"/>
      <c r="BB153" s="5"/>
    </row>
    <row r="154" spans="1:54" x14ac:dyDescent="0.25">
      <c r="A154" s="5">
        <v>15510</v>
      </c>
      <c r="B154" s="5"/>
      <c r="C154" s="5">
        <v>0.15364266748359859</v>
      </c>
      <c r="D154" s="5">
        <v>-1.0206084896556732E-2</v>
      </c>
      <c r="E154" s="5">
        <v>-6.8071056144151498E-3</v>
      </c>
      <c r="F154" s="5">
        <v>-1.8177886103673942E-2</v>
      </c>
      <c r="G154" s="5">
        <v>-5.6397032379779336E-3</v>
      </c>
      <c r="H154" s="5">
        <v>-1.5500306106933894E-2</v>
      </c>
      <c r="I154" s="5">
        <v>-2.4750889605203011E-2</v>
      </c>
      <c r="J154" s="5">
        <v>-1.6691505383760116E-2</v>
      </c>
      <c r="K154" s="5">
        <v>-2.9304019024315362E-3</v>
      </c>
      <c r="L154" s="5">
        <v>-9.0061643830834925E-3</v>
      </c>
      <c r="M154" s="5">
        <v>-1.170594194388494E-2</v>
      </c>
      <c r="N154" s="5">
        <v>-2.3068261410089785E-2</v>
      </c>
      <c r="O154" s="5">
        <v>-3.786410119505606E-3</v>
      </c>
      <c r="P154" s="5">
        <v>-1.1862952614615761E-2</v>
      </c>
      <c r="Q154" s="5">
        <v>-6.5626677514373094E-3</v>
      </c>
      <c r="R154" s="5">
        <v>-4.3491618257191729E-2</v>
      </c>
      <c r="S154" s="5">
        <v>-2.1758628234750822E-3</v>
      </c>
      <c r="T154" s="5">
        <v>-7.3499235627366225E-3</v>
      </c>
      <c r="U154" s="5">
        <v>-6.398499294303495E-3</v>
      </c>
      <c r="V154" s="5">
        <v>-9.3553373629247337E-3</v>
      </c>
      <c r="W154" s="5">
        <v>8.3581399697963792E-3</v>
      </c>
      <c r="X154" s="5">
        <v>-9.2908717410606755E-3</v>
      </c>
      <c r="Y154" s="5">
        <v>-1.8433640391956854E-2</v>
      </c>
      <c r="Z154" s="5">
        <v>-1.6644852728553788E-2</v>
      </c>
      <c r="AA154" s="5">
        <v>2.1903234285930637E-2</v>
      </c>
      <c r="AB154" s="5">
        <v>9.7537167446335102E-2</v>
      </c>
      <c r="AC154" s="5">
        <v>8.7302805215021938E-3</v>
      </c>
      <c r="AD154" s="5">
        <v>2.5491640308222437E-2</v>
      </c>
      <c r="AE154" s="5">
        <v>3.3345556008590863E-2</v>
      </c>
      <c r="AF154" s="5">
        <v>9.0866727893106458E-2</v>
      </c>
      <c r="AG154" s="5">
        <v>1.4973164952755186E-2</v>
      </c>
      <c r="AH154" s="5">
        <v>1.0737188921927293E-2</v>
      </c>
      <c r="AI154" s="5">
        <v>7.7424745178186951E-3</v>
      </c>
      <c r="AJ154" s="5">
        <v>3.0145236958591514E-2</v>
      </c>
      <c r="AK154" s="5">
        <v>9.4371649245598883E-3</v>
      </c>
      <c r="AL154" s="5">
        <v>7.1770366683822431E-2</v>
      </c>
      <c r="AM154" s="5">
        <v>1.8126910150569029E-2</v>
      </c>
      <c r="AN154" s="5">
        <v>3.448954751846349E-2</v>
      </c>
      <c r="AO154" s="5">
        <v>9.3304139692303063E-3</v>
      </c>
      <c r="AP154" s="5">
        <v>4.2479625229782443E-2</v>
      </c>
      <c r="AQ154" s="5">
        <v>1.2274177205374749E-3</v>
      </c>
      <c r="AR154" s="5">
        <v>5.0429964221427516E-2</v>
      </c>
      <c r="AS154" s="5"/>
      <c r="AT154" s="5"/>
      <c r="AU154" s="5"/>
      <c r="AV154" s="5"/>
      <c r="AW154" s="5"/>
      <c r="AX154" s="5"/>
      <c r="AY154" s="5"/>
      <c r="AZ154" s="5"/>
      <c r="BA154" s="5"/>
      <c r="BB154" s="5"/>
    </row>
    <row r="155" spans="1:54" x14ac:dyDescent="0.25">
      <c r="A155" s="5">
        <v>15500</v>
      </c>
      <c r="B155" s="5">
        <v>4.2339710427764796</v>
      </c>
      <c r="C155" s="5">
        <v>0.15542551092177001</v>
      </c>
      <c r="D155" s="5">
        <v>-1.0072669549877778E-2</v>
      </c>
      <c r="E155" s="5">
        <v>-6.7213767744723971E-3</v>
      </c>
      <c r="F155" s="5">
        <v>-1.795767443150293E-2</v>
      </c>
      <c r="G155" s="5">
        <v>-5.5740974401877041E-3</v>
      </c>
      <c r="H155" s="5">
        <v>-1.5327481362456569E-2</v>
      </c>
      <c r="I155" s="5">
        <v>-2.4486921272599289E-2</v>
      </c>
      <c r="J155" s="5">
        <v>-1.6521609954190605E-2</v>
      </c>
      <c r="K155" s="5">
        <v>-2.9020051060531077E-3</v>
      </c>
      <c r="L155" s="5">
        <v>-8.9233026817570268E-3</v>
      </c>
      <c r="M155" s="5">
        <v>-1.1603995168925268E-2</v>
      </c>
      <c r="N155" s="5">
        <v>-2.287874025717769E-2</v>
      </c>
      <c r="O155" s="5">
        <v>-3.7571767104096951E-3</v>
      </c>
      <c r="P155" s="5">
        <v>-1.1777256960559567E-2</v>
      </c>
      <c r="Q155" s="5">
        <v>-6.5185323063526503E-3</v>
      </c>
      <c r="R155" s="5">
        <v>-4.3220888364917706E-2</v>
      </c>
      <c r="S155" s="5">
        <v>-2.1634109467400671E-3</v>
      </c>
      <c r="T155" s="5">
        <v>-7.31156590135434E-3</v>
      </c>
      <c r="U155" s="5">
        <v>-6.3683430236080281E-3</v>
      </c>
      <c r="V155" s="5">
        <v>-9.3159941038632368E-3</v>
      </c>
      <c r="W155" s="5">
        <v>8.3272482192758394E-3</v>
      </c>
      <c r="X155" s="5">
        <v>-9.2612828256107404E-3</v>
      </c>
      <c r="Y155" s="5">
        <v>-1.838439330309042E-2</v>
      </c>
      <c r="Z155" s="5">
        <v>-1.6608956949244968E-2</v>
      </c>
      <c r="AA155" s="5">
        <v>2.1867320394098725E-2</v>
      </c>
      <c r="AB155" s="5">
        <v>9.7427842759099187E-2</v>
      </c>
      <c r="AC155" s="5">
        <v>8.7250412509274101E-3</v>
      </c>
      <c r="AD155" s="5">
        <v>2.5489665408075863E-2</v>
      </c>
      <c r="AE155" s="5">
        <v>3.3360465578060432E-2</v>
      </c>
      <c r="AF155" s="5">
        <v>9.0955202461833723E-2</v>
      </c>
      <c r="AG155" s="5">
        <v>1.4995657546408686E-2</v>
      </c>
      <c r="AH155" s="5">
        <v>1.0759014362201804E-2</v>
      </c>
      <c r="AI155" s="5">
        <v>7.7623354719244973E-3</v>
      </c>
      <c r="AJ155" s="5">
        <v>3.0238678263780201E-2</v>
      </c>
      <c r="AK155" s="5">
        <v>9.4714806979716275E-3</v>
      </c>
      <c r="AL155" s="5">
        <v>7.2069994343220894E-2</v>
      </c>
      <c r="AM155" s="5">
        <v>1.8212386439344398E-2</v>
      </c>
      <c r="AN155" s="5">
        <v>3.4670898049797901E-2</v>
      </c>
      <c r="AO155" s="5">
        <v>9.3845574926294667E-3</v>
      </c>
      <c r="AP155" s="5">
        <v>4.2749361554222917E-2</v>
      </c>
      <c r="AQ155" s="5">
        <v>1.235885390801842E-3</v>
      </c>
      <c r="AR155" s="5">
        <v>5.0805661554816493E-2</v>
      </c>
      <c r="AS155" s="5"/>
      <c r="AT155" s="5"/>
      <c r="AU155" s="5"/>
      <c r="AV155" s="5"/>
      <c r="AW155" s="5"/>
      <c r="AX155" s="5"/>
      <c r="AY155" s="5"/>
      <c r="AZ155" s="5"/>
      <c r="BA155" s="5"/>
      <c r="BB155" s="5"/>
    </row>
    <row r="156" spans="1:54" x14ac:dyDescent="0.25">
      <c r="A156" s="5">
        <v>15490</v>
      </c>
      <c r="B156" s="5"/>
      <c r="C156" s="5">
        <v>0.15718706746430994</v>
      </c>
      <c r="D156" s="5">
        <v>-9.9398586119442949E-3</v>
      </c>
      <c r="E156" s="5">
        <v>-6.6359688592427645E-3</v>
      </c>
      <c r="F156" s="5">
        <v>-1.773810787537999E-2</v>
      </c>
      <c r="G156" s="5">
        <v>-5.5086284360132982E-3</v>
      </c>
      <c r="H156" s="5">
        <v>-1.5154865086512762E-2</v>
      </c>
      <c r="I156" s="5">
        <v>-2.4223029054625381E-2</v>
      </c>
      <c r="J156" s="5">
        <v>-1.635159998520256E-2</v>
      </c>
      <c r="K156" s="5">
        <v>-2.873560373988047E-3</v>
      </c>
      <c r="L156" s="5">
        <v>-8.8402121540380064E-3</v>
      </c>
      <c r="M156" s="5">
        <v>-1.1501650317278535E-2</v>
      </c>
      <c r="N156" s="5">
        <v>-2.2688246799281716E-2</v>
      </c>
      <c r="O156" s="5">
        <v>-3.727754621599797E-3</v>
      </c>
      <c r="P156" s="5">
        <v>-1.1690884566071699E-2</v>
      </c>
      <c r="Q156" s="5">
        <v>-6.4739782202759806E-3</v>
      </c>
      <c r="R156" s="5">
        <v>-4.2947111457021236E-2</v>
      </c>
      <c r="S156" s="5">
        <v>-2.1507940373633968E-3</v>
      </c>
      <c r="T156" s="5">
        <v>-7.2726118123389331E-3</v>
      </c>
      <c r="U156" s="5">
        <v>-6.337636764100733E-3</v>
      </c>
      <c r="V156" s="5">
        <v>-9.2758063673659599E-3</v>
      </c>
      <c r="W156" s="5">
        <v>8.2955701767413095E-3</v>
      </c>
      <c r="X156" s="5">
        <v>-9.2307892151370745E-3</v>
      </c>
      <c r="Y156" s="5">
        <v>-1.8333299898467458E-2</v>
      </c>
      <c r="Z156" s="5">
        <v>-1.6571356306723371E-2</v>
      </c>
      <c r="AA156" s="5">
        <v>2.1829124929566207E-2</v>
      </c>
      <c r="AB156" s="5">
        <v>9.7308240113774133E-2</v>
      </c>
      <c r="AC156" s="5">
        <v>8.7188761669598387E-3</v>
      </c>
      <c r="AD156" s="5">
        <v>2.5484983948866759E-2</v>
      </c>
      <c r="AE156" s="5">
        <v>3.33718487502669E-2</v>
      </c>
      <c r="AF156" s="5">
        <v>9.1034156344392519E-2</v>
      </c>
      <c r="AG156" s="5">
        <v>1.5016604342754144E-2</v>
      </c>
      <c r="AH156" s="5">
        <v>1.0779753937130394E-2</v>
      </c>
      <c r="AI156" s="5">
        <v>7.7814341779285489E-3</v>
      </c>
      <c r="AJ156" s="5">
        <v>3.0329250098349497E-2</v>
      </c>
      <c r="AK156" s="5">
        <v>9.5049344930993266E-3</v>
      </c>
      <c r="AL156" s="5">
        <v>7.2363385514027698E-2</v>
      </c>
      <c r="AM156" s="5">
        <v>1.8296379031598642E-2</v>
      </c>
      <c r="AN156" s="5">
        <v>3.484962053855159E-2</v>
      </c>
      <c r="AO156" s="5">
        <v>9.438048527670816E-3</v>
      </c>
      <c r="AP156" s="5">
        <v>4.3016419843914716E-2</v>
      </c>
      <c r="AQ156" s="5">
        <v>1.2442849080541861E-3</v>
      </c>
      <c r="AR156" s="5">
        <v>5.1178969904945637E-2</v>
      </c>
      <c r="AS156" s="5"/>
      <c r="AT156" s="5"/>
      <c r="AU156" s="5"/>
      <c r="AV156" s="5"/>
      <c r="AW156" s="5"/>
      <c r="AX156" s="5"/>
      <c r="AY156" s="5"/>
      <c r="AZ156" s="5"/>
      <c r="BA156" s="5"/>
      <c r="BB156" s="5"/>
    </row>
    <row r="157" spans="1:54" x14ac:dyDescent="0.25">
      <c r="A157" s="5">
        <v>15480</v>
      </c>
      <c r="B157" s="5"/>
      <c r="C157" s="5">
        <v>0.15892685885583593</v>
      </c>
      <c r="D157" s="5">
        <v>-9.8076722382529728E-3</v>
      </c>
      <c r="E157" s="5">
        <v>-6.5508957786930624E-3</v>
      </c>
      <c r="F157" s="5">
        <v>-1.7519224526561621E-2</v>
      </c>
      <c r="G157" s="5">
        <v>-5.4433082460236962E-3</v>
      </c>
      <c r="H157" s="5">
        <v>-1.4982490632571266E-2</v>
      </c>
      <c r="I157" s="5">
        <v>-2.3959266341863378E-2</v>
      </c>
      <c r="J157" s="5">
        <v>-1.6181511328821025E-2</v>
      </c>
      <c r="K157" s="5">
        <v>-2.8450739325962824E-3</v>
      </c>
      <c r="L157" s="5">
        <v>-8.7569116061595575E-3</v>
      </c>
      <c r="M157" s="5">
        <v>-1.1398931253912354E-2</v>
      </c>
      <c r="N157" s="5">
        <v>-2.2496826642162647E-2</v>
      </c>
      <c r="O157" s="5">
        <v>-3.6981510609104332E-3</v>
      </c>
      <c r="P157" s="5">
        <v>-1.1603857011760877E-2</v>
      </c>
      <c r="Q157" s="5">
        <v>-6.4290168090642297E-3</v>
      </c>
      <c r="R157" s="5">
        <v>-4.2670357972368657E-2</v>
      </c>
      <c r="S157" s="5">
        <v>-2.1380153716980136E-3</v>
      </c>
      <c r="T157" s="5">
        <v>-7.2330714641051144E-3</v>
      </c>
      <c r="U157" s="5">
        <v>-6.3063885355422733E-3</v>
      </c>
      <c r="V157" s="5">
        <v>-9.2347845958570315E-3</v>
      </c>
      <c r="W157" s="5">
        <v>8.2631139716737162E-3</v>
      </c>
      <c r="X157" s="5">
        <v>-9.1993985601317389E-3</v>
      </c>
      <c r="Y157" s="5">
        <v>-1.8280372516585139E-2</v>
      </c>
      <c r="Z157" s="5">
        <v>-1.6532059308556453E-2</v>
      </c>
      <c r="AA157" s="5">
        <v>2.1788655548692019E-2</v>
      </c>
      <c r="AB157" s="5">
        <v>9.7178377597652646E-2</v>
      </c>
      <c r="AC157" s="5">
        <v>8.7117854407184041E-3</v>
      </c>
      <c r="AD157" s="5">
        <v>2.5477592180090325E-2</v>
      </c>
      <c r="AE157" s="5">
        <v>3.3379695058504827E-2</v>
      </c>
      <c r="AF157" s="5">
        <v>9.1103545942798389E-2</v>
      </c>
      <c r="AG157" s="5">
        <v>1.5035995699408491E-2</v>
      </c>
      <c r="AH157" s="5">
        <v>1.0799398997914657E-2</v>
      </c>
      <c r="AI157" s="5">
        <v>7.7997631764933194E-3</v>
      </c>
      <c r="AJ157" s="5">
        <v>3.0416918795649145E-2</v>
      </c>
      <c r="AK157" s="5">
        <v>9.5375143750072531E-3</v>
      </c>
      <c r="AL157" s="5">
        <v>7.2650439286567961E-2</v>
      </c>
      <c r="AM157" s="5">
        <v>1.8378860015631052E-2</v>
      </c>
      <c r="AN157" s="5">
        <v>3.502565756007147E-2</v>
      </c>
      <c r="AO157" s="5">
        <v>9.4908704613677446E-3</v>
      </c>
      <c r="AP157" s="5">
        <v>4.3280720012041293E-2</v>
      </c>
      <c r="AQ157" s="5">
        <v>1.2526138442044317E-3</v>
      </c>
      <c r="AR157" s="5">
        <v>5.154978548138256E-2</v>
      </c>
      <c r="AS157" s="5"/>
      <c r="AT157" s="5"/>
      <c r="AU157" s="5"/>
      <c r="AV157" s="5"/>
      <c r="AW157" s="5"/>
      <c r="AX157" s="5"/>
      <c r="AY157" s="5"/>
      <c r="AZ157" s="5"/>
      <c r="BA157" s="5"/>
      <c r="BB157" s="5"/>
    </row>
    <row r="158" spans="1:54" x14ac:dyDescent="0.25">
      <c r="A158" s="5">
        <v>15470</v>
      </c>
      <c r="B158" s="5"/>
      <c r="C158" s="5">
        <v>0.16064441335232585</v>
      </c>
      <c r="D158" s="5">
        <v>-9.6761301842496154E-3</v>
      </c>
      <c r="E158" s="5">
        <v>-6.4661712025883954E-3</v>
      </c>
      <c r="F158" s="5">
        <v>-1.7301061908036004E-2</v>
      </c>
      <c r="G158" s="5">
        <v>-5.3781487376622968E-3</v>
      </c>
      <c r="H158" s="5">
        <v>-1.4810390997812225E-2</v>
      </c>
      <c r="I158" s="5">
        <v>-2.3695686059725277E-2</v>
      </c>
      <c r="J158" s="5">
        <v>-1.6011379593309262E-2</v>
      </c>
      <c r="K158" s="5">
        <v>-2.8165519776358781E-3</v>
      </c>
      <c r="L158" s="5">
        <v>-8.6734197872787543E-3</v>
      </c>
      <c r="M158" s="5">
        <v>-1.129586181671457E-2</v>
      </c>
      <c r="N158" s="5">
        <v>-2.2304525428595942E-2</v>
      </c>
      <c r="O158" s="5">
        <v>-3.668373256593826E-3</v>
      </c>
      <c r="P158" s="5">
        <v>-1.1516195985323519E-2</v>
      </c>
      <c r="Q158" s="5">
        <v>-6.3836594705203673E-3</v>
      </c>
      <c r="R158" s="5">
        <v>-4.2390699034832793E-2</v>
      </c>
      <c r="S158" s="5">
        <v>-2.1250782669988396E-3</v>
      </c>
      <c r="T158" s="5">
        <v>-7.1929551839082524E-3</v>
      </c>
      <c r="U158" s="5">
        <v>-6.2746065123591849E-3</v>
      </c>
      <c r="V158" s="5">
        <v>-9.1929394793472969E-3</v>
      </c>
      <c r="W158" s="5">
        <v>8.2298879715419389E-3</v>
      </c>
      <c r="X158" s="5">
        <v>-9.1671187915374885E-3</v>
      </c>
      <c r="Y158" s="5">
        <v>-1.8225624078220391E-2</v>
      </c>
      <c r="Z158" s="5">
        <v>-1.6491075006094202E-2</v>
      </c>
      <c r="AA158" s="5">
        <v>2.1745920639878354E-2</v>
      </c>
      <c r="AB158" s="5">
        <v>9.7038276598294407E-2</v>
      </c>
      <c r="AC158" s="5">
        <v>8.7037695393342059E-3</v>
      </c>
      <c r="AD158" s="5">
        <v>2.5467487208481982E-2</v>
      </c>
      <c r="AE158" s="5">
        <v>3.3383995136436015E-2</v>
      </c>
      <c r="AF158" s="5">
        <v>9.1163330568370643E-2</v>
      </c>
      <c r="AG158" s="5">
        <v>1.5053822433428107E-2</v>
      </c>
      <c r="AH158" s="5">
        <v>1.0817941207161768E-2</v>
      </c>
      <c r="AI158" s="5">
        <v>7.8173152171508112E-3</v>
      </c>
      <c r="AJ158" s="5">
        <v>3.0501651431049499E-2</v>
      </c>
      <c r="AK158" s="5">
        <v>9.5692086156683835E-3</v>
      </c>
      <c r="AL158" s="5">
        <v>7.2931056108957254E-2</v>
      </c>
      <c r="AM158" s="5">
        <v>1.8459801762693361E-2</v>
      </c>
      <c r="AN158" s="5">
        <v>3.5198952104059336E-2</v>
      </c>
      <c r="AO158" s="5">
        <v>9.5430067567799891E-3</v>
      </c>
      <c r="AP158" s="5">
        <v>4.3542182143406591E-2</v>
      </c>
      <c r="AQ158" s="5">
        <v>1.2608697708027545E-3</v>
      </c>
      <c r="AR158" s="5">
        <v>5.1918004250500714E-2</v>
      </c>
      <c r="AS158" s="5"/>
      <c r="AT158" s="5"/>
      <c r="AU158" s="5"/>
      <c r="AV158" s="5"/>
      <c r="AW158" s="5"/>
      <c r="AX158" s="5"/>
      <c r="AY158" s="5"/>
      <c r="AZ158" s="5"/>
      <c r="BA158" s="5"/>
      <c r="BB158" s="5"/>
    </row>
    <row r="159" spans="1:54" x14ac:dyDescent="0.25">
      <c r="A159" s="5">
        <v>15460</v>
      </c>
      <c r="B159" s="5"/>
      <c r="C159" s="5">
        <v>0.16233926594280132</v>
      </c>
      <c r="D159" s="5">
        <v>-9.5452518010574056E-3</v>
      </c>
      <c r="E159" s="5">
        <v>-6.3818085570638162E-3</v>
      </c>
      <c r="F159" s="5">
        <v>-1.7083656963990938E-2</v>
      </c>
      <c r="G159" s="5">
        <v>-5.3131616216067733E-3</v>
      </c>
      <c r="H159" s="5">
        <v>-1.4638598812250275E-2</v>
      </c>
      <c r="I159" s="5">
        <v>-2.3432340649939844E-2</v>
      </c>
      <c r="J159" s="5">
        <v>-1.5841240130079138E-2</v>
      </c>
      <c r="K159" s="5">
        <v>-2.7880006718883788E-3</v>
      </c>
      <c r="L159" s="5">
        <v>-8.5897553820326773E-3</v>
      </c>
      <c r="M159" s="5">
        <v>-1.1192465806743643E-2</v>
      </c>
      <c r="N159" s="5">
        <v>-2.2111388819236376E-2</v>
      </c>
      <c r="O159" s="5">
        <v>-3.6384284542274534E-3</v>
      </c>
      <c r="P159" s="5">
        <v>-1.14279232721146E-2</v>
      </c>
      <c r="Q159" s="5">
        <v>-6.3379176793782414E-3</v>
      </c>
      <c r="R159" s="5">
        <v>-4.2108206421751129E-2</v>
      </c>
      <c r="S159" s="5">
        <v>-2.1119860799466107E-3</v>
      </c>
      <c r="T159" s="5">
        <v>-7.1522734532557166E-3</v>
      </c>
      <c r="U159" s="5">
        <v>-6.2422990200384793E-3</v>
      </c>
      <c r="V159" s="5">
        <v>-9.1502819507890461E-3</v>
      </c>
      <c r="W159" s="5">
        <v>8.1959007782575442E-3</v>
      </c>
      <c r="X159" s="5">
        <v>-9.1339581175228605E-3</v>
      </c>
      <c r="Y159" s="5">
        <v>-1.8169068081524901E-2</v>
      </c>
      <c r="Z159" s="5">
        <v>-1.6448412991441182E-2</v>
      </c>
      <c r="AA159" s="5">
        <v>2.1700929321480534E-2</v>
      </c>
      <c r="AB159" s="5">
        <v>9.6887961802798489E-2</v>
      </c>
      <c r="AC159" s="5">
        <v>8.6948292266584189E-3</v>
      </c>
      <c r="AD159" s="5">
        <v>2.5454667002333391E-2</v>
      </c>
      <c r="AE159" s="5">
        <v>3.3384740726635768E-2</v>
      </c>
      <c r="AF159" s="5">
        <v>9.1213472472726292E-2</v>
      </c>
      <c r="AG159" s="5">
        <v>1.5070075827638951E-2</v>
      </c>
      <c r="AH159" s="5">
        <v>1.0835372544256939E-2</v>
      </c>
      <c r="AI159" s="5">
        <v>7.8340832627384165E-3</v>
      </c>
      <c r="AJ159" s="5">
        <v>3.0583415841220284E-2</v>
      </c>
      <c r="AK159" s="5">
        <v>9.6000057005633035E-3</v>
      </c>
      <c r="AL159" s="5">
        <v>7.3205137841012541E-2</v>
      </c>
      <c r="AM159" s="5">
        <v>1.8539176941389419E-2</v>
      </c>
      <c r="AN159" s="5">
        <v>3.5369447603132396E-2</v>
      </c>
      <c r="AO159" s="5">
        <v>9.5944409609580728E-3</v>
      </c>
      <c r="AP159" s="5">
        <v>4.380072653112578E-2</v>
      </c>
      <c r="AQ159" s="5">
        <v>1.2690502601003053E-3</v>
      </c>
      <c r="AR159" s="5">
        <v>5.2283521978455129E-2</v>
      </c>
      <c r="AS159" s="5"/>
      <c r="AT159" s="5"/>
      <c r="AU159" s="5"/>
      <c r="AV159" s="5"/>
      <c r="AW159" s="5"/>
      <c r="AX159" s="5"/>
      <c r="AY159" s="5"/>
      <c r="AZ159" s="5"/>
      <c r="BA159" s="5"/>
      <c r="BB159" s="5"/>
    </row>
    <row r="160" spans="1:54" x14ac:dyDescent="0.25">
      <c r="A160" s="5">
        <v>15450</v>
      </c>
      <c r="B160" s="5"/>
      <c r="C160" s="5">
        <v>0.16401095856829309</v>
      </c>
      <c r="D160" s="5">
        <v>-9.4150560314484408E-3</v>
      </c>
      <c r="E160" s="5">
        <v>-6.2978210213484476E-3</v>
      </c>
      <c r="F160" s="5">
        <v>-1.6867046049659492E-2</v>
      </c>
      <c r="G160" s="5">
        <v>-5.2483584482353922E-3</v>
      </c>
      <c r="H160" s="5">
        <v>-1.4467146328119379E-2</v>
      </c>
      <c r="I160" s="5">
        <v>-2.3169282052403394E-2</v>
      </c>
      <c r="J160" s="5">
        <v>-1.5671128020808913E-2</v>
      </c>
      <c r="K160" s="5">
        <v>-2.7594261428134431E-3</v>
      </c>
      <c r="L160" s="5">
        <v>-8.5059370031625881E-3</v>
      </c>
      <c r="M160" s="5">
        <v>-1.1088766978539246E-2</v>
      </c>
      <c r="N160" s="5">
        <v>-2.1917462473543939E-2</v>
      </c>
      <c r="O160" s="5">
        <v>-3.6083239136223632E-3</v>
      </c>
      <c r="P160" s="5">
        <v>-1.133906074569287E-2</v>
      </c>
      <c r="Q160" s="5">
        <v>-6.2918029822580431E-3</v>
      </c>
      <c r="R160" s="5">
        <v>-4.1822952532094469E-2</v>
      </c>
      <c r="S160" s="5">
        <v>-2.0987422051527019E-3</v>
      </c>
      <c r="T160" s="5">
        <v>-7.1110369032400169E-3</v>
      </c>
      <c r="U160" s="5">
        <v>-6.2094745314430922E-3</v>
      </c>
      <c r="V160" s="5">
        <v>-9.1068231813007418E-3</v>
      </c>
      <c r="W160" s="5">
        <v>8.1611612245022936E-3</v>
      </c>
      <c r="X160" s="5">
        <v>-9.0999250201058354E-3</v>
      </c>
      <c r="Y160" s="5">
        <v>-1.8110718596804139E-2</v>
      </c>
      <c r="Z160" s="5">
        <v>-1.6404083394133431E-2</v>
      </c>
      <c r="AA160" s="5">
        <v>2.1653691439321769E-2</v>
      </c>
      <c r="AB160" s="5">
        <v>9.6727461195311143E-2</v>
      </c>
      <c r="AC160" s="5">
        <v>8.6849655638142828E-3</v>
      </c>
      <c r="AD160" s="5">
        <v>2.5439130395366206E-2</v>
      </c>
      <c r="AE160" s="5">
        <v>3.3381924688586709E-2</v>
      </c>
      <c r="AF160" s="5">
        <v>9.12539368773648E-2</v>
      </c>
      <c r="AG160" s="5">
        <v>1.5084747636754237E-2</v>
      </c>
      <c r="AH160" s="5">
        <v>1.0851685310600458E-2</v>
      </c>
      <c r="AI160" s="5">
        <v>7.850060493751242E-3</v>
      </c>
      <c r="AJ160" s="5">
        <v>3.0662180643145475E-2</v>
      </c>
      <c r="AK160" s="5">
        <v>9.6298943352175707E-3</v>
      </c>
      <c r="AL160" s="5">
        <v>7.3472587807869166E-2</v>
      </c>
      <c r="AM160" s="5">
        <v>1.8616958532047527E-2</v>
      </c>
      <c r="AN160" s="5">
        <v>3.5537087961424331E-2</v>
      </c>
      <c r="AO160" s="5">
        <v>9.6451567129247698E-3</v>
      </c>
      <c r="AP160" s="5">
        <v>4.4056273713604641E-2</v>
      </c>
      <c r="AQ160" s="5">
        <v>1.2771528861217644E-3</v>
      </c>
      <c r="AR160" s="5">
        <v>5.2646234274788227E-2</v>
      </c>
      <c r="AS160" s="5"/>
      <c r="AT160" s="5"/>
      <c r="AU160" s="5"/>
      <c r="AV160" s="5"/>
      <c r="AW160" s="5"/>
      <c r="AX160" s="5"/>
      <c r="AY160" s="5"/>
      <c r="AZ160" s="5"/>
      <c r="BA160" s="5"/>
      <c r="BB160" s="5"/>
    </row>
    <row r="161" spans="1:54" x14ac:dyDescent="0.25">
      <c r="A161" s="5">
        <v>15440</v>
      </c>
      <c r="B161" s="5"/>
      <c r="C161" s="5">
        <v>0.16565904033794562</v>
      </c>
      <c r="D161" s="5">
        <v>-9.2855614060595483E-3</v>
      </c>
      <c r="E161" s="5">
        <v>-6.2142215246433555E-3</v>
      </c>
      <c r="F161" s="5">
        <v>-1.6651264921546761E-2</v>
      </c>
      <c r="G161" s="5">
        <v>-5.1837506042014762E-3</v>
      </c>
      <c r="H161" s="5">
        <v>-1.429606540952412E-2</v>
      </c>
      <c r="I161" s="5">
        <v>-2.2906561687402995E-2</v>
      </c>
      <c r="J161" s="5">
        <v>-1.5501078064774697E-2</v>
      </c>
      <c r="K161" s="5">
        <v>-2.7308344802342522E-3</v>
      </c>
      <c r="L161" s="5">
        <v>-8.4219831842109842E-3</v>
      </c>
      <c r="M161" s="5">
        <v>-1.0984789030498465E-2</v>
      </c>
      <c r="N161" s="5">
        <v>-2.1722792030782829E-2</v>
      </c>
      <c r="O161" s="5">
        <v>-3.5780669057343039E-3</v>
      </c>
      <c r="P161" s="5">
        <v>-1.1249630358346332E-2</v>
      </c>
      <c r="Q161" s="5">
        <v>-6.2453269925957563E-3</v>
      </c>
      <c r="R161" s="5">
        <v>-4.1535010354366068E-2</v>
      </c>
      <c r="S161" s="5">
        <v>-2.0853500736459449E-3</v>
      </c>
      <c r="T161" s="5">
        <v>-7.0692563097967467E-3</v>
      </c>
      <c r="U161" s="5">
        <v>-6.1761416630506018E-3</v>
      </c>
      <c r="V161" s="5">
        <v>-9.0625745752646591E-3</v>
      </c>
      <c r="W161" s="5">
        <v>8.1256783699306927E-3</v>
      </c>
      <c r="X161" s="5">
        <v>-9.0650282516278723E-3</v>
      </c>
      <c r="Y161" s="5">
        <v>-1.8050590260982963E-2</v>
      </c>
      <c r="Z161" s="5">
        <v>-1.6358096877521482E-2</v>
      </c>
      <c r="AA161" s="5">
        <v>2.1604217563812533E-2</v>
      </c>
      <c r="AB161" s="5">
        <v>9.6556806052762553E-2</v>
      </c>
      <c r="AC161" s="5">
        <v>8.6741799095920238E-3</v>
      </c>
      <c r="AD161" s="5">
        <v>2.5420877090158549E-2</v>
      </c>
      <c r="AE161" s="5">
        <v>3.3375541006111745E-2</v>
      </c>
      <c r="AF161" s="5">
        <v>9.1284692001815243E-2</v>
      </c>
      <c r="AG161" s="5">
        <v>1.5097830093274246E-2</v>
      </c>
      <c r="AH161" s="5">
        <v>1.0866872134704875E-2</v>
      </c>
      <c r="AI161" s="5">
        <v>7.8652403126072794E-3</v>
      </c>
      <c r="AJ161" s="5">
        <v>3.0737915252859637E-2</v>
      </c>
      <c r="AK161" s="5">
        <v>9.6588634516728521E-3</v>
      </c>
      <c r="AL161" s="5">
        <v>7.3733310853266176E-2</v>
      </c>
      <c r="AM161" s="5">
        <v>1.8693119841055483E-2</v>
      </c>
      <c r="AN161" s="5">
        <v>3.5701817583208485E-2</v>
      </c>
      <c r="AO161" s="5">
        <v>9.6951377516885061E-3</v>
      </c>
      <c r="AP161" s="5">
        <v>4.4308744511786999E-2</v>
      </c>
      <c r="AQ161" s="5">
        <v>1.2851752257492077E-3</v>
      </c>
      <c r="AR161" s="5">
        <v>5.3006036636646395E-2</v>
      </c>
      <c r="AS161" s="5"/>
      <c r="AT161" s="5"/>
      <c r="AU161" s="5"/>
      <c r="AV161" s="5"/>
      <c r="AW161" s="5"/>
      <c r="AX161" s="5"/>
      <c r="AY161" s="5"/>
      <c r="AZ161" s="5"/>
      <c r="BA161" s="5"/>
      <c r="BB161" s="5"/>
    </row>
    <row r="162" spans="1:54" x14ac:dyDescent="0.25">
      <c r="A162" s="5">
        <v>15430</v>
      </c>
      <c r="B162" s="5"/>
      <c r="C162" s="5">
        <v>0.16728306774211155</v>
      </c>
      <c r="D162" s="5">
        <v>-9.1567860398527115E-3</v>
      </c>
      <c r="E162" s="5">
        <v>-6.1310227431537172E-3</v>
      </c>
      <c r="F162" s="5">
        <v>-1.6436348728041145E-2</v>
      </c>
      <c r="G162" s="5">
        <v>-5.1193493091175376E-3</v>
      </c>
      <c r="H162" s="5">
        <v>-1.4125387522362434E-2</v>
      </c>
      <c r="I162" s="5">
        <v>-2.2644230438222397E-2</v>
      </c>
      <c r="J162" s="5">
        <v>-1.5331124766402939E-2</v>
      </c>
      <c r="K162" s="5">
        <v>-2.7022317340548697E-3</v>
      </c>
      <c r="L162" s="5">
        <v>-8.3379123722955827E-3</v>
      </c>
      <c r="M162" s="5">
        <v>-1.0880555595323744E-2</v>
      </c>
      <c r="N162" s="5">
        <v>-2.1527423091105176E-2</v>
      </c>
      <c r="O162" s="5">
        <v>-3.5476647095795317E-3</v>
      </c>
      <c r="P162" s="5">
        <v>-1.1159654131604099E-2</v>
      </c>
      <c r="Q162" s="5">
        <v>-6.1985013855497097E-3</v>
      </c>
      <c r="R162" s="5">
        <v>-4.1244453434252135E-2</v>
      </c>
      <c r="S162" s="5">
        <v>-2.0718131513423883E-3</v>
      </c>
      <c r="T162" s="5">
        <v>-7.0269425888904464E-3</v>
      </c>
      <c r="U162" s="5">
        <v>-6.1423091711174729E-3</v>
      </c>
      <c r="V162" s="5">
        <v>-9.0175477653004089E-3</v>
      </c>
      <c r="W162" s="5">
        <v>8.0894614972497041E-3</v>
      </c>
      <c r="X162" s="5">
        <v>-9.0292768310802247E-3</v>
      </c>
      <c r="Y162" s="5">
        <v>-1.7988698271760181E-2</v>
      </c>
      <c r="Z162" s="5">
        <v>-1.6310464634860859E-2</v>
      </c>
      <c r="AA162" s="5">
        <v>2.1552518986675234E-2</v>
      </c>
      <c r="AB162" s="5">
        <v>9.6376030938828183E-2</v>
      </c>
      <c r="AC162" s="5">
        <v>8.6624739206856947E-3</v>
      </c>
      <c r="AD162" s="5">
        <v>2.5399907661119624E-2</v>
      </c>
      <c r="AE162" s="5">
        <v>3.3365584794237943E-2</v>
      </c>
      <c r="AF162" s="5">
        <v>9.1305709090318404E-2</v>
      </c>
      <c r="AG162" s="5">
        <v>1.510931591316288E-2</v>
      </c>
      <c r="AH162" s="5">
        <v>1.0880925977147991E-2</v>
      </c>
      <c r="AI162" s="5">
        <v>7.879616347822067E-3</v>
      </c>
      <c r="AJ162" s="5">
        <v>3.0810589903890795E-2</v>
      </c>
      <c r="AK162" s="5">
        <v>9.6869022148868278E-3</v>
      </c>
      <c r="AL162" s="5">
        <v>7.3987213392461532E-2</v>
      </c>
      <c r="AM162" s="5">
        <v>1.8767634515148367E-2</v>
      </c>
      <c r="AN162" s="5">
        <v>3.5863581401524659E-2</v>
      </c>
      <c r="AO162" s="5">
        <v>9.7443679242841547E-3</v>
      </c>
      <c r="AP162" s="5">
        <v>4.4558060066648877E-2</v>
      </c>
      <c r="AQ162" s="5">
        <v>1.2931148598166926E-3</v>
      </c>
      <c r="AR162" s="5">
        <v>5.3362824493583164E-2</v>
      </c>
      <c r="AS162" s="5"/>
      <c r="AT162" s="5"/>
      <c r="AU162" s="5"/>
      <c r="AV162" s="5"/>
      <c r="AW162" s="5"/>
      <c r="AX162" s="5"/>
      <c r="AY162" s="5"/>
      <c r="AZ162" s="5"/>
      <c r="BA162" s="5"/>
      <c r="BB162" s="5"/>
    </row>
    <row r="163" spans="1:54" x14ac:dyDescent="0.25">
      <c r="A163" s="5">
        <v>15420</v>
      </c>
      <c r="B163" s="5"/>
      <c r="C163" s="5">
        <v>0.16888260486229903</v>
      </c>
      <c r="D163" s="5">
        <v>-9.028747628820305E-3</v>
      </c>
      <c r="E163" s="5">
        <v>-6.0482370972760706E-3</v>
      </c>
      <c r="F163" s="5">
        <v>-1.6222332000413384E-2</v>
      </c>
      <c r="G163" s="5">
        <v>-5.0551656123501414E-3</v>
      </c>
      <c r="H163" s="5">
        <v>-1.3955143724524378E-2</v>
      </c>
      <c r="I163" s="5">
        <v>-2.2382338634138361E-2</v>
      </c>
      <c r="J163" s="5">
        <v>-1.516130232305038E-2</v>
      </c>
      <c r="K163" s="5">
        <v>-2.6736239120109754E-3</v>
      </c>
      <c r="L163" s="5">
        <v>-8.2537429209643322E-3</v>
      </c>
      <c r="M163" s="5">
        <v>-1.0776090230548261E-2</v>
      </c>
      <c r="N163" s="5">
        <v>-2.1331401196731197E-2</v>
      </c>
      <c r="O163" s="5">
        <v>-3.5171246091572602E-3</v>
      </c>
      <c r="P163" s="5">
        <v>-1.1069154146740538E-2</v>
      </c>
      <c r="Q163" s="5">
        <v>-6.1513378928875224E-3</v>
      </c>
      <c r="R163" s="5">
        <v>-4.0951355842044186E-2</v>
      </c>
      <c r="S163" s="5">
        <v>-2.0581349374989471E-3</v>
      </c>
      <c r="T163" s="5">
        <v>-6.9841067916311724E-3</v>
      </c>
      <c r="U163" s="5">
        <v>-6.1079859477711999E-3</v>
      </c>
      <c r="V163" s="5">
        <v>-8.9717546071173809E-3</v>
      </c>
      <c r="W163" s="5">
        <v>8.0525201081778942E-3</v>
      </c>
      <c r="X163" s="5">
        <v>-8.9926800402846223E-3</v>
      </c>
      <c r="Y163" s="5">
        <v>-1.7925058381455382E-2</v>
      </c>
      <c r="Z163" s="5">
        <v>-1.6261198385111551E-2</v>
      </c>
      <c r="AA163" s="5">
        <v>2.149860771727467E-2</v>
      </c>
      <c r="AB163" s="5">
        <v>9.6185173696110682E-2</v>
      </c>
      <c r="AC163" s="5">
        <v>8.6498495517710709E-3</v>
      </c>
      <c r="AD163" s="5">
        <v>2.5376223557008186E-2</v>
      </c>
      <c r="AE163" s="5">
        <v>3.3352052305483812E-2</v>
      </c>
      <c r="AF163" s="5">
        <v>9.1316962437017091E-2</v>
      </c>
      <c r="AG163" s="5">
        <v>1.5119198301295825E-2</v>
      </c>
      <c r="AH163" s="5">
        <v>1.0893840135377418E-2</v>
      </c>
      <c r="AI163" s="5">
        <v>7.8931824580893168E-3</v>
      </c>
      <c r="AJ163" s="5">
        <v>3.0880175665395759E-2</v>
      </c>
      <c r="AK163" s="5">
        <v>9.7140000290571616E-3</v>
      </c>
      <c r="AL163" s="5">
        <v>7.4234203464739343E-2</v>
      </c>
      <c r="AM163" s="5">
        <v>1.8840476555639557E-2</v>
      </c>
      <c r="AN163" s="5">
        <v>3.6022324906790699E-2</v>
      </c>
      <c r="AO163" s="5">
        <v>9.7928311938360151E-3</v>
      </c>
      <c r="AP163" s="5">
        <v>4.4804141876917357E-2</v>
      </c>
      <c r="AQ163" s="5">
        <v>1.3009693742149684E-3</v>
      </c>
      <c r="AR163" s="5">
        <v>5.37164932529288E-2</v>
      </c>
      <c r="AS163" s="5"/>
      <c r="AT163" s="5"/>
      <c r="AU163" s="5"/>
      <c r="AV163" s="5"/>
      <c r="AW163" s="5"/>
      <c r="AX163" s="5"/>
      <c r="AY163" s="5"/>
      <c r="AZ163" s="5"/>
      <c r="BA163" s="5"/>
      <c r="BB163" s="5"/>
    </row>
    <row r="164" spans="1:54" x14ac:dyDescent="0.25">
      <c r="A164" s="5">
        <v>15410</v>
      </c>
      <c r="B164" s="5"/>
      <c r="C164" s="5">
        <v>0.17045722357782825</v>
      </c>
      <c r="D164" s="5">
        <v>-8.901463446935199E-3</v>
      </c>
      <c r="E164" s="5">
        <v>-5.9658767489412096E-3</v>
      </c>
      <c r="F164" s="5">
        <v>-1.6009248644206452E-2</v>
      </c>
      <c r="G164" s="5">
        <v>-4.9912103899271264E-3</v>
      </c>
      <c r="H164" s="5">
        <v>-1.3785364656371396E-2</v>
      </c>
      <c r="I164" s="5">
        <v>-2.2120936033816346E-2</v>
      </c>
      <c r="J164" s="5">
        <v>-1.4991644613018069E-2</v>
      </c>
      <c r="K164" s="5">
        <v>-2.6450169774550917E-3</v>
      </c>
      <c r="L164" s="5">
        <v>-8.1694930831359008E-3</v>
      </c>
      <c r="M164" s="5">
        <v>-1.0671416409144065E-2</v>
      </c>
      <c r="N164" s="5">
        <v>-2.1134771813237228E-2</v>
      </c>
      <c r="O164" s="5">
        <v>-3.4864538903806308E-3</v>
      </c>
      <c r="P164" s="5">
        <v>-1.0978152535277719E-2</v>
      </c>
      <c r="Q164" s="5">
        <v>-6.1038482978567074E-3</v>
      </c>
      <c r="R164" s="5">
        <v>-4.0655792139854062E-2</v>
      </c>
      <c r="S164" s="5">
        <v>-2.0443189631519885E-3</v>
      </c>
      <c r="T164" s="5">
        <v>-6.9407600993251998E-3</v>
      </c>
      <c r="U164" s="5">
        <v>-6.0731810170328634E-3</v>
      </c>
      <c r="V164" s="5">
        <v>-8.9252071742492861E-3</v>
      </c>
      <c r="W164" s="5">
        <v>8.0148639192866057E-3</v>
      </c>
      <c r="X164" s="5">
        <v>-8.9552474199304267E-3</v>
      </c>
      <c r="Y164" s="5">
        <v>-1.7859686890550959E-2</v>
      </c>
      <c r="Z164" s="5">
        <v>-1.6210310368448416E-2</v>
      </c>
      <c r="AA164" s="5">
        <v>2.1442496478555229E-2</v>
      </c>
      <c r="AB164" s="5">
        <v>9.5984275436540673E-2</v>
      </c>
      <c r="AC164" s="5">
        <v>8.6363090554237854E-3</v>
      </c>
      <c r="AD164" s="5">
        <v>2.5349827102990913E-2</v>
      </c>
      <c r="AE164" s="5">
        <v>3.3334940935562364E-2</v>
      </c>
      <c r="AF164" s="5">
        <v>9.1318429409629795E-2</v>
      </c>
      <c r="AG164" s="5">
        <v>1.5127470956675146E-2</v>
      </c>
      <c r="AH164" s="5">
        <v>1.0905608248362375E-2</v>
      </c>
      <c r="AI164" s="5">
        <v>7.9059327362641305E-3</v>
      </c>
      <c r="AJ164" s="5">
        <v>3.094664445997309E-2</v>
      </c>
      <c r="AK164" s="5">
        <v>9.7401465438646719E-3</v>
      </c>
      <c r="AL164" s="5">
        <v>7.4474190785470601E-2</v>
      </c>
      <c r="AM164" s="5">
        <v>1.8911620332584929E-2</v>
      </c>
      <c r="AN164" s="5">
        <v>3.6177994175379861E-2</v>
      </c>
      <c r="AO164" s="5">
        <v>9.8405116476378059E-3</v>
      </c>
      <c r="AP164" s="5">
        <v>4.5046911836991818E-2</v>
      </c>
      <c r="AQ164" s="5">
        <v>1.308736361005708E-3</v>
      </c>
      <c r="AR164" s="5">
        <v>5.4066938345703433E-2</v>
      </c>
      <c r="AS164" s="5"/>
      <c r="AT164" s="5"/>
      <c r="AU164" s="5"/>
      <c r="AV164" s="5"/>
      <c r="AW164" s="5"/>
      <c r="AX164" s="5"/>
      <c r="AY164" s="5"/>
      <c r="AZ164" s="5"/>
      <c r="BA164" s="5"/>
      <c r="BB164" s="5"/>
    </row>
    <row r="165" spans="1:54" x14ac:dyDescent="0.25">
      <c r="A165" s="5">
        <v>15400</v>
      </c>
      <c r="B165" s="5"/>
      <c r="C165" s="5">
        <v>0.17200650376905738</v>
      </c>
      <c r="D165" s="5">
        <v>-8.7749503433458415E-3</v>
      </c>
      <c r="E165" s="5">
        <v>-5.8839535991131783E-3</v>
      </c>
      <c r="F165" s="5">
        <v>-1.5797131931018098E-2</v>
      </c>
      <c r="G165" s="5">
        <v>-4.9274943415580363E-3</v>
      </c>
      <c r="H165" s="5">
        <v>-1.3616080531500218E-2</v>
      </c>
      <c r="I165" s="5">
        <v>-2.1860071809113361E-2</v>
      </c>
      <c r="J165" s="5">
        <v>-1.4822185183805573E-2</v>
      </c>
      <c r="K165" s="5">
        <v>-2.6164168471776066E-3</v>
      </c>
      <c r="L165" s="5">
        <v>-8.0851810041295026E-3</v>
      </c>
      <c r="M165" s="5">
        <v>-1.0566557510219163E-2</v>
      </c>
      <c r="N165" s="5">
        <v>-2.0937580310963107E-2</v>
      </c>
      <c r="O165" s="5">
        <v>-3.4556598380181941E-3</v>
      </c>
      <c r="P165" s="5">
        <v>-1.0886671469492255E-2</v>
      </c>
      <c r="Q165" s="5">
        <v>-6.0560444300422293E-3</v>
      </c>
      <c r="R165" s="5">
        <v>-4.0357837348642803E-2</v>
      </c>
      <c r="S165" s="5">
        <v>-2.0303687895417951E-3</v>
      </c>
      <c r="T165" s="5">
        <v>-6.8969138184627075E-3</v>
      </c>
      <c r="U165" s="5">
        <v>-6.0379035307726227E-3</v>
      </c>
      <c r="V165" s="5">
        <v>-8.87791775267412E-3</v>
      </c>
      <c r="W165" s="5">
        <v>7.9765028577253785E-3</v>
      </c>
      <c r="X165" s="5">
        <v>-8.9169887654705574E-3</v>
      </c>
      <c r="Y165" s="5">
        <v>-1.7792600640932819E-2</v>
      </c>
      <c r="Z165" s="5">
        <v>-1.6157813341484448E-2</v>
      </c>
      <c r="AA165" s="5">
        <v>2.1384198702586257E-2</v>
      </c>
      <c r="AB165" s="5">
        <v>9.5773380529995039E-2</v>
      </c>
      <c r="AC165" s="5">
        <v>8.6218549818770605E-3</v>
      </c>
      <c r="AD165" s="5">
        <v>2.5320721502237041E-2</v>
      </c>
      <c r="AE165" s="5">
        <v>3.3314249228493346E-2</v>
      </c>
      <c r="AF165" s="5">
        <v>9.131009047158227E-2</v>
      </c>
      <c r="AG165" s="5">
        <v>1.513412807740545E-2</v>
      </c>
      <c r="AH165" s="5">
        <v>1.0916224301088741E-2</v>
      </c>
      <c r="AI165" s="5">
        <v>7.9178615132454999E-3</v>
      </c>
      <c r="AJ165" s="5">
        <v>3.10099690811395E-2</v>
      </c>
      <c r="AK165" s="5">
        <v>9.7653316606308438E-3</v>
      </c>
      <c r="AL165" s="5">
        <v>7.4707086797688949E-2</v>
      </c>
      <c r="AM165" s="5">
        <v>1.8981040598869951E-2</v>
      </c>
      <c r="AN165" s="5">
        <v>3.6330535898144584E-2</v>
      </c>
      <c r="AO165" s="5">
        <v>9.8873935052447848E-3</v>
      </c>
      <c r="AP165" s="5">
        <v>4.5286292275044875E-2</v>
      </c>
      <c r="AQ165" s="5">
        <v>1.3164134195446338E-3</v>
      </c>
      <c r="AR165" s="5">
        <v>5.4414055273048767E-2</v>
      </c>
      <c r="AS165" s="5"/>
      <c r="AT165" s="5"/>
      <c r="AU165" s="5"/>
      <c r="AV165" s="5"/>
      <c r="AW165" s="5"/>
      <c r="AX165" s="5"/>
      <c r="AY165" s="5"/>
      <c r="AZ165" s="5"/>
      <c r="BA165" s="5"/>
      <c r="BB165" s="5"/>
    </row>
    <row r="166" spans="1:54" x14ac:dyDescent="0.25">
      <c r="A166" s="5">
        <v>15390</v>
      </c>
      <c r="B166" s="5"/>
      <c r="C166" s="5">
        <v>0.17353003351704116</v>
      </c>
      <c r="D166" s="5">
        <v>-8.6492247398156745E-3</v>
      </c>
      <c r="E166" s="5">
        <v>-5.8024792854446724E-3</v>
      </c>
      <c r="F166" s="5">
        <v>-1.5586014490679184E-2</v>
      </c>
      <c r="G166" s="5">
        <v>-4.8640279877689725E-3</v>
      </c>
      <c r="H166" s="5">
        <v>-1.3447321127795406E-2</v>
      </c>
      <c r="I166" s="5">
        <v>-2.1599794529296112E-2</v>
      </c>
      <c r="J166" s="5">
        <v>-1.4652957240611436E-2</v>
      </c>
      <c r="K166" s="5">
        <v>-2.5878293892647427E-3</v>
      </c>
      <c r="L166" s="5">
        <v>-8.0008247147879824E-3</v>
      </c>
      <c r="M166" s="5">
        <v>-1.0461536809808381E-2</v>
      </c>
      <c r="N166" s="5">
        <v>-2.0739871946550175E-2</v>
      </c>
      <c r="O166" s="5">
        <v>-3.4247497326476916E-3</v>
      </c>
      <c r="P166" s="5">
        <v>-1.0794733152932345E-2</v>
      </c>
      <c r="Q166" s="5">
        <v>-6.0079381602141614E-3</v>
      </c>
      <c r="R166" s="5">
        <v>-4.0057566915084344E-2</v>
      </c>
      <c r="S166" s="5">
        <v>-2.0162880065239574E-3</v>
      </c>
      <c r="T166" s="5">
        <v>-6.8525793756459164E-3</v>
      </c>
      <c r="U166" s="5">
        <v>-6.0021627646005739E-3</v>
      </c>
      <c r="V166" s="5">
        <v>-8.8298988353227824E-3</v>
      </c>
      <c r="W166" s="5">
        <v>7.937447056834461E-3</v>
      </c>
      <c r="X166" s="5">
        <v>-8.8779141228785448E-3</v>
      </c>
      <c r="Y166" s="5">
        <v>-1.7723817008833419E-2</v>
      </c>
      <c r="Z166" s="5">
        <v>-1.6103720572209216E-2</v>
      </c>
      <c r="AA166" s="5">
        <v>2.1323728525716963E-2</v>
      </c>
      <c r="AB166" s="5">
        <v>9.5552536591133691E-2</v>
      </c>
      <c r="AC166" s="5">
        <v>8.6064901786184807E-3</v>
      </c>
      <c r="AD166" s="5">
        <v>2.5288910837045903E-2</v>
      </c>
      <c r="AE166" s="5">
        <v>3.3289976881117823E-2</v>
      </c>
      <c r="AF166" s="5">
        <v>9.1291929202573688E-2</v>
      </c>
      <c r="AG166" s="5">
        <v>1.5139164365426807E-2</v>
      </c>
      <c r="AH166" s="5">
        <v>1.0925682628893216E-2</v>
      </c>
      <c r="AI166" s="5">
        <v>7.9289633617547102E-3</v>
      </c>
      <c r="AJ166" s="5">
        <v>3.1070123210455804E-2</v>
      </c>
      <c r="AK166" s="5">
        <v>9.7895455383850208E-3</v>
      </c>
      <c r="AL166" s="5">
        <v>7.4932804723143495E-2</v>
      </c>
      <c r="AM166" s="5">
        <v>1.9048712504210259E-2</v>
      </c>
      <c r="AN166" s="5">
        <v>3.6479897408867742E-2</v>
      </c>
      <c r="AO166" s="5">
        <v>9.9334611265726076E-3</v>
      </c>
      <c r="AP166" s="5">
        <v>4.5522205991279881E-2</v>
      </c>
      <c r="AQ166" s="5">
        <v>1.3239981576128976E-3</v>
      </c>
      <c r="AR166" s="5">
        <v>5.4757739653154558E-2</v>
      </c>
      <c r="AS166" s="5"/>
      <c r="AT166" s="5"/>
      <c r="AU166" s="5"/>
      <c r="AV166" s="5"/>
      <c r="AW166" s="5"/>
      <c r="AX166" s="5"/>
      <c r="AY166" s="5"/>
      <c r="AZ166" s="5"/>
      <c r="BA166" s="5"/>
      <c r="BB166" s="5"/>
    </row>
    <row r="167" spans="1:54" x14ac:dyDescent="0.25">
      <c r="A167" s="5">
        <v>15380</v>
      </c>
      <c r="B167" s="5"/>
      <c r="C167" s="5">
        <v>0.17502740929948601</v>
      </c>
      <c r="D167" s="5">
        <v>-8.5243026284067373E-3</v>
      </c>
      <c r="E167" s="5">
        <v>-5.7214651800891921E-3</v>
      </c>
      <c r="F167" s="5">
        <v>-1.5375928303829226E-2</v>
      </c>
      <c r="G167" s="5">
        <v>-4.8008216671530188E-3</v>
      </c>
      <c r="H167" s="5">
        <v>-1.3279115778774251E-2</v>
      </c>
      <c r="I167" s="5">
        <v>-2.1340152145681097E-2</v>
      </c>
      <c r="J167" s="5">
        <v>-1.4483993635086078E-2</v>
      </c>
      <c r="K167" s="5">
        <v>-2.559260420994699E-3</v>
      </c>
      <c r="L167" s="5">
        <v>-7.916442124698251E-3</v>
      </c>
      <c r="M167" s="5">
        <v>-1.0356377471764083E-2</v>
      </c>
      <c r="N167" s="5">
        <v>-2.054169184462111E-2</v>
      </c>
      <c r="O167" s="5">
        <v>-3.3937308476241061E-3</v>
      </c>
      <c r="P167" s="5">
        <v>-1.0702359810951186E-2</v>
      </c>
      <c r="Q167" s="5">
        <v>-5.9595413951689415E-3</v>
      </c>
      <c r="R167" s="5">
        <v>-3.9755056678285425E-2</v>
      </c>
      <c r="S167" s="5">
        <v>-2.0020802309687184E-3</v>
      </c>
      <c r="T167" s="5">
        <v>-6.8077683124607435E-3</v>
      </c>
      <c r="U167" s="5">
        <v>-5.9659681136958048E-3</v>
      </c>
      <c r="V167" s="5">
        <v>-8.7811631164798707E-3</v>
      </c>
      <c r="W167" s="5">
        <v>7.8977068516469361E-3</v>
      </c>
      <c r="X167" s="5">
        <v>-8.8380337842692211E-3</v>
      </c>
      <c r="Y167" s="5">
        <v>-1.7653353897481065E-2</v>
      </c>
      <c r="Z167" s="5">
        <v>-1.6048045834644975E-2</v>
      </c>
      <c r="AA167" s="5">
        <v>2.1261100783342785E-2</v>
      </c>
      <c r="AB167" s="5">
        <v>9.5321794464456017E-2</v>
      </c>
      <c r="AC167" s="5">
        <v>8.5902177898253933E-3</v>
      </c>
      <c r="AD167" s="5">
        <v>2.5254400069504516E-2</v>
      </c>
      <c r="AE167" s="5">
        <v>3.3262124747009195E-2</v>
      </c>
      <c r="AF167" s="5">
        <v>9.1263932317555294E-2</v>
      </c>
      <c r="AG167" s="5">
        <v>1.5142575030999755E-2</v>
      </c>
      <c r="AH167" s="5">
        <v>1.0933977921632691E-2</v>
      </c>
      <c r="AI167" s="5">
        <v>7.9392331000064532E-3</v>
      </c>
      <c r="AJ167" s="5">
        <v>3.1127081434287829E-2</v>
      </c>
      <c r="AK167" s="5">
        <v>9.812778599836423E-3</v>
      </c>
      <c r="AL167" s="5">
        <v>7.5151259612789789E-2</v>
      </c>
      <c r="AM167" s="5">
        <v>1.9114611609054935E-2</v>
      </c>
      <c r="AN167" s="5">
        <v>3.6626026712621336E-2</v>
      </c>
      <c r="AO167" s="5">
        <v>9.9786990199975424E-3</v>
      </c>
      <c r="AP167" s="5">
        <v>4.5754576296320827E-2</v>
      </c>
      <c r="AQ167" s="5">
        <v>1.3314881925560634E-3</v>
      </c>
      <c r="AR167" s="5">
        <v>5.5097887268656054E-2</v>
      </c>
      <c r="AS167" s="5"/>
      <c r="AT167" s="5"/>
      <c r="AU167" s="5"/>
      <c r="AV167" s="5"/>
      <c r="AW167" s="5"/>
      <c r="AX167" s="5"/>
      <c r="AY167" s="5"/>
      <c r="AZ167" s="5"/>
      <c r="BA167" s="5"/>
      <c r="BB167" s="5"/>
    </row>
    <row r="168" spans="1:54" x14ac:dyDescent="0.25">
      <c r="A168" s="5">
        <v>15370</v>
      </c>
      <c r="B168" s="5"/>
      <c r="C168" s="5">
        <v>0.176498236182867</v>
      </c>
      <c r="D168" s="5">
        <v>-8.4001995694066751E-3</v>
      </c>
      <c r="E168" s="5">
        <v>-5.6409223876697856E-3</v>
      </c>
      <c r="F168" s="5">
        <v>-1.5166904694890801E-2</v>
      </c>
      <c r="G168" s="5">
        <v>-4.7378855337367708E-3</v>
      </c>
      <c r="H168" s="5">
        <v>-1.3111493365227484E-2</v>
      </c>
      <c r="I168" s="5">
        <v>-2.108119197670464E-2</v>
      </c>
      <c r="J168" s="5">
        <v>-1.4315326854342234E-2</v>
      </c>
      <c r="K168" s="5">
        <v>-2.5307157067729928E-3</v>
      </c>
      <c r="L168" s="5">
        <v>-7.8320510155128718E-3</v>
      </c>
      <c r="M168" s="5">
        <v>-1.0251102538751444E-2</v>
      </c>
      <c r="N168" s="5">
        <v>-2.0343084979612631E-2</v>
      </c>
      <c r="O168" s="5">
        <v>-3.3626104460638302E-3</v>
      </c>
      <c r="P168" s="5">
        <v>-1.0609573681262582E-2</v>
      </c>
      <c r="Q168" s="5">
        <v>-5.9108660725673183E-3</v>
      </c>
      <c r="R168" s="5">
        <v>-3.9450382836383011E-2</v>
      </c>
      <c r="S168" s="5">
        <v>-1.9877491051492517E-3</v>
      </c>
      <c r="T168" s="5">
        <v>-6.7624922802953374E-3</v>
      </c>
      <c r="U168" s="5">
        <v>-5.9293290885760724E-3</v>
      </c>
      <c r="V168" s="5">
        <v>-8.7317234860801625E-3</v>
      </c>
      <c r="W168" s="5">
        <v>7.8572927742832557E-3</v>
      </c>
      <c r="X168" s="5">
        <v>-8.7973582833856482E-3</v>
      </c>
      <c r="Y168" s="5">
        <v>-1.7581229729459406E-2</v>
      </c>
      <c r="Z168" s="5">
        <v>-1.599080340322314E-2</v>
      </c>
      <c r="AA168" s="5">
        <v>2.1196331004285515E-2</v>
      </c>
      <c r="AB168" s="5">
        <v>9.5081208207580925E-2</v>
      </c>
      <c r="AC168" s="5">
        <v>8.573041255638578E-3</v>
      </c>
      <c r="AD168" s="5">
        <v>2.5217195041672403E-2</v>
      </c>
      <c r="AE168" s="5">
        <v>3.3230694839774769E-2</v>
      </c>
      <c r="AF168" s="5">
        <v>9.1226089684099149E-2</v>
      </c>
      <c r="AG168" s="5">
        <v>1.5144355796937936E-2</v>
      </c>
      <c r="AH168" s="5">
        <v>1.0941105227684969E-2</v>
      </c>
      <c r="AI168" s="5">
        <v>7.9486657952694464E-3</v>
      </c>
      <c r="AJ168" s="5">
        <v>3.118081926018889E-2</v>
      </c>
      <c r="AK168" s="5">
        <v>9.8350215372462781E-3</v>
      </c>
      <c r="AL168" s="5">
        <v>7.5362368396681076E-2</v>
      </c>
      <c r="AM168" s="5">
        <v>1.9178713898382972E-2</v>
      </c>
      <c r="AN168" s="5">
        <v>3.6768872514013042E-2</v>
      </c>
      <c r="AO168" s="5">
        <v>1.0023091850452951E-2</v>
      </c>
      <c r="AP168" s="5">
        <v>4.5983327049711566E-2</v>
      </c>
      <c r="AQ168" s="5">
        <v>1.3388811524300249E-3</v>
      </c>
      <c r="AR168" s="5">
        <v>5.5434394114474407E-2</v>
      </c>
      <c r="AS168" s="5"/>
      <c r="AT168" s="5"/>
      <c r="AU168" s="5"/>
      <c r="AV168" s="5"/>
      <c r="AW168" s="5"/>
      <c r="AX168" s="5"/>
      <c r="AY168" s="5"/>
      <c r="AZ168" s="5"/>
      <c r="BA168" s="5"/>
      <c r="BB168" s="5"/>
    </row>
    <row r="169" spans="1:54" x14ac:dyDescent="0.25">
      <c r="A169" s="5">
        <v>15360</v>
      </c>
      <c r="B169" s="5"/>
      <c r="C169" s="5">
        <v>0.17794212801057521</v>
      </c>
      <c r="D169" s="5">
        <v>-8.2769306894983075E-3</v>
      </c>
      <c r="E169" s="5">
        <v>-5.5608617434047287E-3</v>
      </c>
      <c r="F169" s="5">
        <v>-1.4958974325444341E-2</v>
      </c>
      <c r="G169" s="5">
        <v>-4.6752295544642015E-3</v>
      </c>
      <c r="H169" s="5">
        <v>-1.2944482307159135E-2</v>
      </c>
      <c r="I169" s="5">
        <v>-2.0822960693428889E-2</v>
      </c>
      <c r="J169" s="5">
        <v>-1.414698901022878E-2</v>
      </c>
      <c r="K169" s="5">
        <v>-2.5022009561081614E-3</v>
      </c>
      <c r="L169" s="5">
        <v>-7.7476690343762575E-3</v>
      </c>
      <c r="M169" s="5">
        <v>-1.0145734923354131E-2</v>
      </c>
      <c r="N169" s="5">
        <v>-2.0144096157771945E-2</v>
      </c>
      <c r="O169" s="5">
        <v>-3.3313957778467905E-3</v>
      </c>
      <c r="P169" s="5">
        <v>-1.051639700452461E-2</v>
      </c>
      <c r="Q169" s="5">
        <v>-5.8619241557723656E-3</v>
      </c>
      <c r="R169" s="5">
        <v>-3.9143621913040556E-2</v>
      </c>
      <c r="S169" s="5">
        <v>-1.9732982951199797E-3</v>
      </c>
      <c r="T169" s="5">
        <v>-6.7167630351089051E-3</v>
      </c>
      <c r="U169" s="5">
        <v>-5.8922553108110027E-3</v>
      </c>
      <c r="V169" s="5">
        <v>-8.681593023904385E-3</v>
      </c>
      <c r="W169" s="5">
        <v>7.8162155492411296E-3</v>
      </c>
      <c r="X169" s="5">
        <v>-8.7558983909549783E-3</v>
      </c>
      <c r="Y169" s="5">
        <v>-1.7507463438781755E-2</v>
      </c>
      <c r="Z169" s="5">
        <v>-1.5932008046884029E-2</v>
      </c>
      <c r="AA169" s="5">
        <v>2.1129435404789405E-2</v>
      </c>
      <c r="AB169" s="5">
        <v>9.4830835072754402E-2</v>
      </c>
      <c r="AC169" s="5">
        <v>8.5549643112741054E-3</v>
      </c>
      <c r="AD169" s="5">
        <v>2.5177302475291503E-2</v>
      </c>
      <c r="AE169" s="5">
        <v>3.3195690335742802E-2</v>
      </c>
      <c r="AF169" s="5">
        <v>9.1178394338137292E-2</v>
      </c>
      <c r="AG169" s="5">
        <v>1.5144502902583993E-2</v>
      </c>
      <c r="AH169" s="5">
        <v>1.0947059957777075E-2</v>
      </c>
      <c r="AI169" s="5">
        <v>7.9572567673133754E-3</v>
      </c>
      <c r="AJ169" s="5">
        <v>3.1231313132889783E-2</v>
      </c>
      <c r="AK169" s="5">
        <v>9.8562653181953827E-3</v>
      </c>
      <c r="AL169" s="5">
        <v>7.5566049933221205E-2</v>
      </c>
      <c r="AM169" s="5">
        <v>1.9240995795382503E-2</v>
      </c>
      <c r="AN169" s="5">
        <v>3.6908384245301136E-2</v>
      </c>
      <c r="AO169" s="5">
        <v>1.0066624447516445E-2</v>
      </c>
      <c r="AP169" s="5">
        <v>4.6208382698499265E-2</v>
      </c>
      <c r="AQ169" s="5">
        <v>1.3461746771531726E-3</v>
      </c>
      <c r="AR169" s="5">
        <v>5.5767156446074675E-2</v>
      </c>
      <c r="AS169" s="5"/>
      <c r="AT169" s="5"/>
      <c r="AU169" s="5"/>
      <c r="AV169" s="5"/>
      <c r="AW169" s="5"/>
      <c r="AX169" s="5"/>
      <c r="AY169" s="5"/>
      <c r="AZ169" s="5"/>
      <c r="BA169" s="5"/>
      <c r="BB169" s="5"/>
    </row>
    <row r="170" spans="1:54" x14ac:dyDescent="0.25">
      <c r="A170" s="5">
        <v>15350</v>
      </c>
      <c r="B170" s="5"/>
      <c r="C170" s="5">
        <v>0.17935870758696532</v>
      </c>
      <c r="D170" s="5">
        <v>-8.1545106801711089E-3</v>
      </c>
      <c r="E170" s="5">
        <v>-5.4812938113897539E-3</v>
      </c>
      <c r="F170" s="5">
        <v>-1.4752167188004383E-2</v>
      </c>
      <c r="G170" s="5">
        <v>-4.6128635067982891E-3</v>
      </c>
      <c r="H170" s="5">
        <v>-1.2778110556028521E-2</v>
      </c>
      <c r="I170" s="5">
        <v>-2.0565504305490374E-2</v>
      </c>
      <c r="J170" s="5">
        <v>-1.3979011828873039E-2</v>
      </c>
      <c r="K170" s="5">
        <v>-2.4737218216289041E-3</v>
      </c>
      <c r="L170" s="5">
        <v>-7.6633136874594762E-3</v>
      </c>
      <c r="M170" s="5">
        <v>-1.0040297399294939E-2</v>
      </c>
      <c r="N170" s="5">
        <v>-1.994476999932775E-2</v>
      </c>
      <c r="O170" s="5">
        <v>-3.3000940766384048E-3</v>
      </c>
      <c r="P170" s="5">
        <v>-1.0422852014957518E-2</v>
      </c>
      <c r="Q170" s="5">
        <v>-5.8127276286908218E-3</v>
      </c>
      <c r="R170" s="5">
        <v>-3.883485072386484E-2</v>
      </c>
      <c r="S170" s="5">
        <v>-1.9587314890859406E-3</v>
      </c>
      <c r="T170" s="5">
        <v>-6.6705924321540429E-3</v>
      </c>
      <c r="U170" s="5">
        <v>-5.8547565086814919E-3</v>
      </c>
      <c r="V170" s="5">
        <v>-8.6307849936779514E-3</v>
      </c>
      <c r="W170" s="5">
        <v>7.7744860885835421E-3</v>
      </c>
      <c r="X170" s="5">
        <v>-8.7136651099160318E-3</v>
      </c>
      <c r="Y170" s="5">
        <v>-1.7432074462684619E-2</v>
      </c>
      <c r="Z170" s="5">
        <v>-1.5871675022903087E-2</v>
      </c>
      <c r="AA170" s="5">
        <v>2.106043088213632E-2</v>
      </c>
      <c r="AB170" s="5">
        <v>9.4570735486590771E-2</v>
      </c>
      <c r="AC170" s="5">
        <v>8.5359909859731888E-3</v>
      </c>
      <c r="AD170" s="5">
        <v>2.5134729971019142E-2</v>
      </c>
      <c r="AE170" s="5">
        <v>3.3157115576029947E-2</v>
      </c>
      <c r="AF170" s="5">
        <v>9.1120842498051552E-2</v>
      </c>
      <c r="AG170" s="5">
        <v>1.5143013107524634E-2</v>
      </c>
      <c r="AH170" s="5">
        <v>1.0951837888637506E-2</v>
      </c>
      <c r="AI170" s="5">
        <v>7.9650015917391518E-3</v>
      </c>
      <c r="AJ170" s="5">
        <v>3.1278540449882923E-2</v>
      </c>
      <c r="AK170" s="5">
        <v>9.8765011912424032E-3</v>
      </c>
      <c r="AL170" s="5">
        <v>7.5762225057741453E-2</v>
      </c>
      <c r="AM170" s="5">
        <v>1.9301434175002592E-2</v>
      </c>
      <c r="AN170" s="5">
        <v>3.7044512094357447E-2</v>
      </c>
      <c r="AO170" s="5">
        <v>1.0109281813482205E-2</v>
      </c>
      <c r="AP170" s="5">
        <v>4.642966831587763E-2</v>
      </c>
      <c r="AQ170" s="5">
        <v>1.3533664196641107E-3</v>
      </c>
      <c r="AR170" s="5">
        <v>5.6096070828115283E-2</v>
      </c>
      <c r="AS170" s="5"/>
      <c r="AT170" s="5"/>
      <c r="AU170" s="5"/>
      <c r="AV170" s="5"/>
      <c r="AW170" s="5"/>
      <c r="AX170" s="5"/>
      <c r="AY170" s="5"/>
      <c r="AZ170" s="5"/>
      <c r="BA170" s="5"/>
      <c r="BB170" s="5"/>
    </row>
    <row r="171" spans="1:54" x14ac:dyDescent="0.25">
      <c r="A171" s="5">
        <v>15340</v>
      </c>
      <c r="B171" s="5"/>
      <c r="C171" s="5">
        <v>0.18074760685717603</v>
      </c>
      <c r="D171" s="5">
        <v>-8.0329537963729197E-3</v>
      </c>
      <c r="E171" s="5">
        <v>-5.4022288830367022E-3</v>
      </c>
      <c r="F171" s="5">
        <v>-1.4546512600197525E-2</v>
      </c>
      <c r="G171" s="5">
        <v>-4.5507969764410862E-3</v>
      </c>
      <c r="H171" s="5">
        <v>-1.2612405587297103E-2</v>
      </c>
      <c r="I171" s="5">
        <v>-2.0308868147497126E-2</v>
      </c>
      <c r="J171" s="5">
        <v>-1.3811426640496501E-2</v>
      </c>
      <c r="K171" s="5">
        <v>-2.4452838971436137E-3</v>
      </c>
      <c r="L171" s="5">
        <v>-7.5790023336070669E-3</v>
      </c>
      <c r="M171" s="5">
        <v>-9.9348125927768947E-3</v>
      </c>
      <c r="N171" s="5">
        <v>-1.974515092084636E-2</v>
      </c>
      <c r="O171" s="5">
        <v>-3.2687125569331129E-3</v>
      </c>
      <c r="P171" s="5">
        <v>-1.0328960931001326E-2</v>
      </c>
      <c r="Q171" s="5">
        <v>-5.7632884906210439E-3</v>
      </c>
      <c r="R171" s="5">
        <v>-3.8524146342764659E-2</v>
      </c>
      <c r="S171" s="5">
        <v>-1.9440523957642366E-3</v>
      </c>
      <c r="T171" s="5">
        <v>-6.6239924206561718E-3</v>
      </c>
      <c r="U171" s="5">
        <v>-5.816842512788036E-3</v>
      </c>
      <c r="V171" s="5">
        <v>-8.5793128370764467E-3</v>
      </c>
      <c r="W171" s="5">
        <v>7.7321154870280987E-3</v>
      </c>
      <c r="X171" s="5">
        <v>-8.6706696705215781E-3</v>
      </c>
      <c r="Y171" s="5">
        <v>-1.7355082733145198E-2</v>
      </c>
      <c r="Z171" s="5">
        <v>-1.5809820070446921E-2</v>
      </c>
      <c r="AA171" s="5">
        <v>2.0989335007882665E-2</v>
      </c>
      <c r="AB171" s="5">
        <v>9.4300973028054708E-2</v>
      </c>
      <c r="AC171" s="5">
        <v>8.5161256017901726E-3</v>
      </c>
      <c r="AD171" s="5">
        <v>2.5089486007182537E-2</v>
      </c>
      <c r="AE171" s="5">
        <v>3.3114976067984997E-2</v>
      </c>
      <c r="AF171" s="5">
        <v>9.1053433577095902E-2</v>
      </c>
      <c r="AG171" s="5">
        <v>1.5139883695040726E-2</v>
      </c>
      <c r="AH171" s="5">
        <v>1.0955435166468849E-2</v>
      </c>
      <c r="AI171" s="5">
        <v>7.9718961031894006E-3</v>
      </c>
      <c r="AJ171" s="5">
        <v>3.132247957658723E-2</v>
      </c>
      <c r="AK171" s="5">
        <v>9.8957206914683203E-3</v>
      </c>
      <c r="AL171" s="5">
        <v>7.5950816630362863E-2</v>
      </c>
      <c r="AM171" s="5">
        <v>1.9360006377367664E-2</v>
      </c>
      <c r="AN171" s="5">
        <v>3.717720703245847E-2</v>
      </c>
      <c r="AO171" s="5">
        <v>1.0151049131413105E-2</v>
      </c>
      <c r="AP171" s="5">
        <v>4.6647109639864764E-2</v>
      </c>
      <c r="AQ171" s="5">
        <v>1.3604540470842402E-3</v>
      </c>
      <c r="AR171" s="5">
        <v>5.6421034183458875E-2</v>
      </c>
      <c r="AS171" s="5"/>
      <c r="AT171" s="5"/>
      <c r="AU171" s="5"/>
      <c r="AV171" s="5"/>
      <c r="AW171" s="5"/>
      <c r="AX171" s="5"/>
      <c r="AY171" s="5"/>
      <c r="AZ171" s="5"/>
      <c r="BA171" s="5"/>
      <c r="BB171" s="5"/>
    </row>
    <row r="172" spans="1:54" x14ac:dyDescent="0.25">
      <c r="A172" s="5">
        <v>15330</v>
      </c>
      <c r="B172" s="5"/>
      <c r="C172" s="5">
        <v>0.18210846708259826</v>
      </c>
      <c r="D172" s="5">
        <v>-7.9122738554010703E-3</v>
      </c>
      <c r="E172" s="5">
        <v>-5.3236769756682348E-3</v>
      </c>
      <c r="F172" s="5">
        <v>-1.4342039199343282E-2</v>
      </c>
      <c r="G172" s="5">
        <v>-4.4890393551729902E-3</v>
      </c>
      <c r="H172" s="5">
        <v>-1.2447394393282829E-2</v>
      </c>
      <c r="I172" s="5">
        <v>-2.0053096865879822E-2</v>
      </c>
      <c r="J172" s="5">
        <v>-1.3644264369508868E-2</v>
      </c>
      <c r="K172" s="5">
        <v>-2.416892715743356E-3</v>
      </c>
      <c r="L172" s="5">
        <v>-7.4947521780991243E-3</v>
      </c>
      <c r="M172" s="5">
        <v>-9.8293029739495962E-3</v>
      </c>
      <c r="N172" s="5">
        <v>-1.954528311778337E-2</v>
      </c>
      <c r="O172" s="5">
        <v>-3.2372584111214223E-3</v>
      </c>
      <c r="P172" s="5">
        <v>-1.023474594601924E-2</v>
      </c>
      <c r="Q172" s="5">
        <v>-5.7136187511107519E-3</v>
      </c>
      <c r="R172" s="5">
        <v>-3.8211586068273101E-2</v>
      </c>
      <c r="S172" s="5">
        <v>-1.9292647427386835E-3</v>
      </c>
      <c r="T172" s="5">
        <v>-6.5769750384533253E-3</v>
      </c>
      <c r="U172" s="5">
        <v>-5.7785232516109602E-3</v>
      </c>
      <c r="V172" s="5">
        <v>-8.5271901676417169E-3</v>
      </c>
      <c r="W172" s="5">
        <v>7.6891150169406562E-3</v>
      </c>
      <c r="X172" s="5">
        <v>-8.626923525318261E-3</v>
      </c>
      <c r="Y172" s="5">
        <v>-1.7276508668128077E-2</v>
      </c>
      <c r="Z172" s="5">
        <v>-1.5746459403862684E-2</v>
      </c>
      <c r="AA172" s="5">
        <v>2.0916166020721685E-2</v>
      </c>
      <c r="AB172" s="5">
        <v>9.4021614404693005E-2</v>
      </c>
      <c r="AC172" s="5">
        <v>8.4953727722188281E-3</v>
      </c>
      <c r="AD172" s="5">
        <v>2.5041579938053511E-2</v>
      </c>
      <c r="AE172" s="5">
        <v>3.3069278486004591E-2</v>
      </c>
      <c r="AF172" s="5">
        <v>9.0976170194134481E-2</v>
      </c>
      <c r="AG172" s="5">
        <v>1.5135112475288832E-2</v>
      </c>
      <c r="AH172" s="5">
        <v>1.0957848310237411E-2</v>
      </c>
      <c r="AI172" s="5">
        <v>7.9779363984362889E-3</v>
      </c>
      <c r="AJ172" s="5">
        <v>3.1363109861080631E-2</v>
      </c>
      <c r="AK172" s="5">
        <v>9.9139156459024328E-3</v>
      </c>
      <c r="AL172" s="5">
        <v>7.6131749583106617E-2</v>
      </c>
      <c r="AM172" s="5">
        <v>1.9416690221044336E-2</v>
      </c>
      <c r="AN172" s="5">
        <v>3.7306420841884617E-2</v>
      </c>
      <c r="AO172" s="5">
        <v>1.0191911773167044E-2</v>
      </c>
      <c r="AP172" s="5">
        <v>4.6860633111990298E-2</v>
      </c>
      <c r="AQ172" s="5">
        <v>1.3674352418844471E-3</v>
      </c>
      <c r="AR172" s="5">
        <v>5.6741943842517628E-2</v>
      </c>
      <c r="AS172" s="5"/>
      <c r="AT172" s="5"/>
      <c r="AU172" s="5"/>
      <c r="AV172" s="5"/>
      <c r="AW172" s="5"/>
      <c r="AX172" s="5"/>
      <c r="AY172" s="5"/>
      <c r="AZ172" s="5"/>
      <c r="BA172" s="5"/>
      <c r="BB172" s="5"/>
    </row>
    <row r="173" spans="1:54" x14ac:dyDescent="0.25">
      <c r="A173" s="5">
        <v>15320</v>
      </c>
      <c r="B173" s="5"/>
      <c r="C173" s="5">
        <v>0.18344093901186831</v>
      </c>
      <c r="D173" s="5">
        <v>-7.792484236031183E-3</v>
      </c>
      <c r="E173" s="5">
        <v>-5.2456478312681567E-3</v>
      </c>
      <c r="F173" s="5">
        <v>-1.4138774937437436E-2</v>
      </c>
      <c r="G173" s="5">
        <v>-4.4275998388113675E-3</v>
      </c>
      <c r="H173" s="5">
        <v>-1.2283103476324274E-2</v>
      </c>
      <c r="I173" s="5">
        <v>-1.9798234406202757E-2</v>
      </c>
      <c r="J173" s="5">
        <v>-1.3477555524884634E-2</v>
      </c>
      <c r="K173" s="5">
        <v>-2.3885537479491886E-3</v>
      </c>
      <c r="L173" s="5">
        <v>-7.4105802665323612E-3</v>
      </c>
      <c r="M173" s="5">
        <v>-9.723790848505335E-3</v>
      </c>
      <c r="N173" s="5">
        <v>-1.9345210547241153E-2</v>
      </c>
      <c r="O173" s="5">
        <v>-3.2057388065820759E-3</v>
      </c>
      <c r="P173" s="5">
        <v>-1.0140229219052509E-2</v>
      </c>
      <c r="Q173" s="5">
        <v>-5.6637304248279606E-3</v>
      </c>
      <c r="R173" s="5">
        <v>-3.7897247389854852E-2</v>
      </c>
      <c r="S173" s="5">
        <v>-1.9143722748086477E-3</v>
      </c>
      <c r="T173" s="5">
        <v>-6.5295524065999656E-3</v>
      </c>
      <c r="U173" s="5">
        <v>-5.7398087470253633E-3</v>
      </c>
      <c r="V173" s="5">
        <v>-8.4744307646123767E-3</v>
      </c>
      <c r="W173" s="5">
        <v>7.6454961232364452E-3</v>
      </c>
      <c r="X173" s="5">
        <v>-8.5824383440073412E-3</v>
      </c>
      <c r="Y173" s="5">
        <v>-1.7196373162566194E-2</v>
      </c>
      <c r="Z173" s="5">
        <v>-1.5681609705704688E-2</v>
      </c>
      <c r="AA173" s="5">
        <v>2.084094281897483E-2</v>
      </c>
      <c r="AB173" s="5">
        <v>9.3732729427125683E-2</v>
      </c>
      <c r="AC173" s="5">
        <v>8.4737374006572073E-3</v>
      </c>
      <c r="AD173" s="5">
        <v>2.4991021991642614E-2</v>
      </c>
      <c r="AE173" s="5">
        <v>3.3020030671717868E-2</v>
      </c>
      <c r="AF173" s="5">
        <v>9.0889058182679061E-2</v>
      </c>
      <c r="AG173" s="5">
        <v>1.5128697788210254E-2</v>
      </c>
      <c r="AH173" s="5">
        <v>1.0959074214776446E-2</v>
      </c>
      <c r="AI173" s="5">
        <v>7.9831188393437915E-3</v>
      </c>
      <c r="AJ173" s="5">
        <v>3.1400411648387153E-2</v>
      </c>
      <c r="AK173" s="5">
        <v>9.9310781788253914E-3</v>
      </c>
      <c r="AL173" s="5">
        <v>7.6304950966214868E-2</v>
      </c>
      <c r="AM173" s="5">
        <v>1.9471464016150356E-2</v>
      </c>
      <c r="AN173" s="5">
        <v>3.7432106143307255E-2</v>
      </c>
      <c r="AO173" s="5">
        <v>1.0231855307391685E-2</v>
      </c>
      <c r="AP173" s="5">
        <v>4.7070165915966071E-2</v>
      </c>
      <c r="AQ173" s="5">
        <v>1.3743077030551945E-3</v>
      </c>
      <c r="AR173" s="5">
        <v>5.7058697592904259E-2</v>
      </c>
      <c r="AS173" s="5"/>
      <c r="AT173" s="5"/>
      <c r="AU173" s="5"/>
      <c r="AV173" s="5"/>
      <c r="AW173" s="5"/>
      <c r="AX173" s="5"/>
      <c r="AY173" s="5"/>
      <c r="AZ173" s="5"/>
      <c r="BA173" s="5"/>
      <c r="BB173" s="5"/>
    </row>
    <row r="174" spans="1:54" x14ac:dyDescent="0.25">
      <c r="A174" s="5">
        <v>15310</v>
      </c>
      <c r="B174" s="5"/>
      <c r="C174" s="5">
        <v>0.1847446830472651</v>
      </c>
      <c r="D174" s="5">
        <v>-7.6735978778821514E-3</v>
      </c>
      <c r="E174" s="5">
        <v>-5.1681509153867575E-3</v>
      </c>
      <c r="F174" s="5">
        <v>-1.393674707653789E-2</v>
      </c>
      <c r="G174" s="5">
        <v>-4.366487425289018E-3</v>
      </c>
      <c r="H174" s="5">
        <v>-1.2119558842256531E-2</v>
      </c>
      <c r="I174" s="5">
        <v>-1.9544324000938487E-2</v>
      </c>
      <c r="J174" s="5">
        <v>-1.3311330190827106E-2</v>
      </c>
      <c r="K174" s="5">
        <v>-2.3602723999048255E-3</v>
      </c>
      <c r="L174" s="5">
        <v>-7.326503478823158E-3</v>
      </c>
      <c r="M174" s="5">
        <v>-9.6182983494103105E-3</v>
      </c>
      <c r="N174" s="5">
        <v>-1.9144976910942184E-2</v>
      </c>
      <c r="O174" s="5">
        <v>-3.1741608828012207E-3</v>
      </c>
      <c r="P174" s="5">
        <v>-1.0045432865632486E-2</v>
      </c>
      <c r="Q174" s="5">
        <v>-5.6136355264482024E-3</v>
      </c>
      <c r="R174" s="5">
        <v>-3.7581207954220139E-2</v>
      </c>
      <c r="S174" s="5">
        <v>-1.8993787523332029E-3</v>
      </c>
      <c r="T174" s="5">
        <v>-6.4817367239381665E-3</v>
      </c>
      <c r="U174" s="5">
        <v>-5.7007091097735904E-3</v>
      </c>
      <c r="V174" s="5">
        <v>-8.4210485666729208E-3</v>
      </c>
      <c r="W174" s="5">
        <v>7.6012704181920507E-3</v>
      </c>
      <c r="X174" s="5">
        <v>-8.5372260081893851E-3</v>
      </c>
      <c r="Y174" s="5">
        <v>-1.7114697579081489E-2</v>
      </c>
      <c r="Z174" s="5">
        <v>-1.561528811950218E-2</v>
      </c>
      <c r="AA174" s="5">
        <v>2.0763684952715921E-2</v>
      </c>
      <c r="AB174" s="5">
        <v>9.3434390981807905E-2</v>
      </c>
      <c r="AC174" s="5">
        <v>8.4512246787115924E-3</v>
      </c>
      <c r="AD174" s="5">
        <v>2.4937823267012105E-2</v>
      </c>
      <c r="AE174" s="5">
        <v>3.2967241633536586E-2</v>
      </c>
      <c r="AF174" s="5">
        <v>9.0792106598211825E-2</v>
      </c>
      <c r="AG174" s="5">
        <v>1.5120638506164446E-2</v>
      </c>
      <c r="AH174" s="5">
        <v>1.0959110153699847E-2</v>
      </c>
      <c r="AI174" s="5">
        <v>7.9874400557015997E-3</v>
      </c>
      <c r="AJ174" s="5">
        <v>3.143436629430623E-2</v>
      </c>
      <c r="AK174" s="5">
        <v>9.9472007169447638E-3</v>
      </c>
      <c r="AL174" s="5">
        <v>7.6470349993644271E-2</v>
      </c>
      <c r="AM174" s="5">
        <v>1.95243065772958E-2</v>
      </c>
      <c r="AN174" s="5">
        <v>3.7554216422943279E-2</v>
      </c>
      <c r="AO174" s="5">
        <v>1.027086550748226E-2</v>
      </c>
      <c r="AP174" s="5">
        <v>4.7275636016314314E-2</v>
      </c>
      <c r="AQ174" s="5">
        <v>1.381069147279263E-3</v>
      </c>
      <c r="AR174" s="5">
        <v>5.7371193729357617E-2</v>
      </c>
      <c r="AS174" s="5"/>
      <c r="AT174" s="5"/>
      <c r="AU174" s="5"/>
      <c r="AV174" s="5"/>
      <c r="AW174" s="5"/>
      <c r="AX174" s="5"/>
      <c r="AY174" s="5"/>
      <c r="AZ174" s="5"/>
      <c r="BA174" s="5"/>
      <c r="BB174" s="5"/>
    </row>
    <row r="175" spans="1:54" x14ac:dyDescent="0.25">
      <c r="A175" s="5">
        <v>15300</v>
      </c>
      <c r="B175" s="5"/>
      <c r="C175" s="5">
        <v>0.18601936940639632</v>
      </c>
      <c r="D175" s="5">
        <v>-7.5556272810153296E-3</v>
      </c>
      <c r="E175" s="5">
        <v>-5.0911954162005807E-3</v>
      </c>
      <c r="F175" s="5">
        <v>-1.373598218455257E-2</v>
      </c>
      <c r="G175" s="5">
        <v>-4.3057109128528991E-3</v>
      </c>
      <c r="H175" s="5">
        <v>-1.1956785994200813E-2</v>
      </c>
      <c r="I175" s="5">
        <v>-1.9291408157711888E-2</v>
      </c>
      <c r="J175" s="5">
        <v>-1.3145618017723223E-2</v>
      </c>
      <c r="K175" s="5">
        <v>-2.3320540116154179E-3</v>
      </c>
      <c r="L175" s="5">
        <v>-7.2425385233357096E-3</v>
      </c>
      <c r="M175" s="5">
        <v>-9.5128474287748122E-3</v>
      </c>
      <c r="N175" s="5">
        <v>-1.8944625638428143E-2</v>
      </c>
      <c r="O175" s="5">
        <v>-3.1425317485202497E-3</v>
      </c>
      <c r="P175" s="5">
        <v>-9.9503789486555441E-3</v>
      </c>
      <c r="Q175" s="5">
        <v>-5.5633460655613214E-3</v>
      </c>
      <c r="R175" s="5">
        <v>-3.7263545531666838E-2</v>
      </c>
      <c r="S175" s="5">
        <v>-1.8842879495716406E-3</v>
      </c>
      <c r="T175" s="5">
        <v>-6.4335402616397114E-3</v>
      </c>
      <c r="U175" s="5">
        <v>-5.6612345348983515E-3</v>
      </c>
      <c r="V175" s="5">
        <v>-8.3670576656252101E-3</v>
      </c>
      <c r="W175" s="5">
        <v>7.5564496761713383E-3</v>
      </c>
      <c r="X175" s="5">
        <v>-8.4912986059963134E-3</v>
      </c>
      <c r="Y175" s="5">
        <v>-1.7031503738451092E-2</v>
      </c>
      <c r="Z175" s="5">
        <v>-1.5547512242272526E-2</v>
      </c>
      <c r="AA175" s="5">
        <v>2.0684412615532451E-2</v>
      </c>
      <c r="AB175" s="5">
        <v>9.3126675002075707E-2</v>
      </c>
      <c r="AC175" s="5">
        <v>8.4278400843399558E-3</v>
      </c>
      <c r="AD175" s="5">
        <v>2.4881995731107616E-2</v>
      </c>
      <c r="AE175" s="5">
        <v>3.2910921545568475E-2</v>
      </c>
      <c r="AF175" s="5">
        <v>9.0685327723779394E-2</v>
      </c>
      <c r="AG175" s="5">
        <v>1.5110934036283233E-2</v>
      </c>
      <c r="AH175" s="5">
        <v>1.0957953782123202E-2</v>
      </c>
      <c r="AI175" s="5">
        <v>7.9908969479279557E-3</v>
      </c>
      <c r="AJ175" s="5">
        <v>3.146495617877134E-2</v>
      </c>
      <c r="AK175" s="5">
        <v>9.9622759944387775E-3</v>
      </c>
      <c r="AL175" s="5">
        <v>7.6627878087695958E-2</v>
      </c>
      <c r="AM175" s="5">
        <v>1.9575197236346306E-2</v>
      </c>
      <c r="AN175" s="5">
        <v>3.7672706059457418E-2</v>
      </c>
      <c r="AO175" s="5">
        <v>1.0308928359496572E-2</v>
      </c>
      <c r="AP175" s="5">
        <v>4.747697219692746E-2</v>
      </c>
      <c r="AQ175" s="5">
        <v>1.3877173101063788E-3</v>
      </c>
      <c r="AR175" s="5">
        <v>5.7679331103913191E-2</v>
      </c>
      <c r="AS175" s="5"/>
      <c r="AT175" s="5"/>
      <c r="AU175" s="5"/>
      <c r="AV175" s="5"/>
      <c r="AW175" s="5"/>
      <c r="AX175" s="5"/>
      <c r="AY175" s="5"/>
      <c r="AZ175" s="5"/>
      <c r="BA175" s="5"/>
      <c r="BB175" s="5"/>
    </row>
    <row r="176" spans="1:54" x14ac:dyDescent="0.25">
      <c r="A176" s="5">
        <v>15290</v>
      </c>
      <c r="B176" s="5"/>
      <c r="C176" s="5">
        <v>0.18726467827905552</v>
      </c>
      <c r="D176" s="5">
        <v>-7.43858450576636E-3</v>
      </c>
      <c r="E176" s="5">
        <v>-5.0147902437256402E-3</v>
      </c>
      <c r="F176" s="5">
        <v>-1.3536506131428844E-2</v>
      </c>
      <c r="G176" s="5">
        <v>-4.245278898382966E-3</v>
      </c>
      <c r="H176" s="5">
        <v>-1.1794809926669245E-2</v>
      </c>
      <c r="I176" s="5">
        <v>-1.9039528648017036E-2</v>
      </c>
      <c r="J176" s="5">
        <v>-1.2980448213393534E-2</v>
      </c>
      <c r="K176" s="5">
        <v>-2.3039038552333407E-3</v>
      </c>
      <c r="L176" s="5">
        <v>-7.158701931138464E-3</v>
      </c>
      <c r="M176" s="5">
        <v>-9.4074598498675305E-3</v>
      </c>
      <c r="N176" s="5">
        <v>-1.8744199870494464E-2</v>
      </c>
      <c r="O176" s="5">
        <v>-3.1108584789140375E-3</v>
      </c>
      <c r="P176" s="5">
        <v>-9.8550894693264588E-3</v>
      </c>
      <c r="Q176" s="5">
        <v>-5.5128740416010074E-3</v>
      </c>
      <c r="R176" s="5">
        <v>-3.6944337982472181E-2</v>
      </c>
      <c r="S176" s="5">
        <v>-1.8691036530213943E-3</v>
      </c>
      <c r="T176" s="5">
        <v>-6.3849753577228021E-3</v>
      </c>
      <c r="U176" s="5">
        <v>-5.62139529713935E-3</v>
      </c>
      <c r="V176" s="5">
        <v>-8.3124722999866913E-3</v>
      </c>
      <c r="W176" s="5">
        <v>7.5110458282690003E-3</v>
      </c>
      <c r="X176" s="5">
        <v>-8.444668426614085E-3</v>
      </c>
      <c r="Y176" s="5">
        <v>-1.6946813909824738E-2</v>
      </c>
      <c r="Z176" s="5">
        <v>-1.5478300116784225E-2</v>
      </c>
      <c r="AA176" s="5">
        <v>2.0603146635928767E-2</v>
      </c>
      <c r="AB176" s="5">
        <v>9.2809660437488728E-2</v>
      </c>
      <c r="AC176" s="5">
        <v>8.4035893798357231E-3</v>
      </c>
      <c r="AD176" s="5">
        <v>2.4823552215108804E-2</v>
      </c>
      <c r="AE176" s="5">
        <v>3.2851081745891526E-2</v>
      </c>
      <c r="AF176" s="5">
        <v>9.056873707384655E-2</v>
      </c>
      <c r="AG176" s="5">
        <v>1.5099584322542981E-2</v>
      </c>
      <c r="AH176" s="5">
        <v>1.0955603139189276E-2</v>
      </c>
      <c r="AI176" s="5">
        <v>7.9934866896387759E-3</v>
      </c>
      <c r="AJ176" s="5">
        <v>3.1492164718726276E-2</v>
      </c>
      <c r="AK176" s="5">
        <v>9.9762970578638564E-3</v>
      </c>
      <c r="AL176" s="5">
        <v>7.6777468922744535E-2</v>
      </c>
      <c r="AM176" s="5">
        <v>1.9624115854998212E-2</v>
      </c>
      <c r="AN176" s="5">
        <v>3.7787530350591195E-2</v>
      </c>
      <c r="AO176" s="5">
        <v>1.0346030070021463E-2</v>
      </c>
      <c r="AP176" s="5">
        <v>4.767410409953201E-2</v>
      </c>
      <c r="AQ176" s="5">
        <v>1.394249947128974E-3</v>
      </c>
      <c r="AR176" s="5">
        <v>5.7983009176288812E-2</v>
      </c>
      <c r="AS176" s="5"/>
      <c r="AT176" s="5"/>
      <c r="AU176" s="5"/>
      <c r="AV176" s="5"/>
      <c r="AW176" s="5"/>
      <c r="AX176" s="5"/>
      <c r="AY176" s="5"/>
      <c r="AZ176" s="5"/>
      <c r="BA176" s="5"/>
      <c r="BB176" s="5"/>
    </row>
    <row r="177" spans="1:54" x14ac:dyDescent="0.25">
      <c r="A177" s="5">
        <v>15280</v>
      </c>
      <c r="B177" s="5"/>
      <c r="C177" s="5">
        <v>0.18848029997914326</v>
      </c>
      <c r="D177" s="5">
        <v>-7.3224811728069923E-3</v>
      </c>
      <c r="E177" s="5">
        <v>-4.9389440291834731E-3</v>
      </c>
      <c r="F177" s="5">
        <v>-1.3338344085742878E-2</v>
      </c>
      <c r="G177" s="5">
        <v>-4.1851997758315766E-3</v>
      </c>
      <c r="H177" s="5">
        <v>-1.1633655119986232E-2</v>
      </c>
      <c r="I177" s="5">
        <v>-1.878872649641081E-2</v>
      </c>
      <c r="J177" s="5">
        <v>-1.2815849534640687E-2</v>
      </c>
      <c r="K177" s="5">
        <v>-2.2758271333918299E-3</v>
      </c>
      <c r="L177" s="5">
        <v>-7.0750100503917945E-3</v>
      </c>
      <c r="M177" s="5">
        <v>-9.3021571792776796E-3</v>
      </c>
      <c r="N177" s="5">
        <v>-1.8543742442869694E-2</v>
      </c>
      <c r="O177" s="5">
        <v>-3.0791481128012396E-3</v>
      </c>
      <c r="P177" s="5">
        <v>-9.7595863581757605E-3</v>
      </c>
      <c r="Q177" s="5">
        <v>-5.4622314388003013E-3</v>
      </c>
      <c r="R177" s="5">
        <v>-3.6623663223355411E-2</v>
      </c>
      <c r="S177" s="5">
        <v>-1.8538296597544854E-3</v>
      </c>
      <c r="T177" s="5">
        <v>-6.3360544115466837E-3</v>
      </c>
      <c r="U177" s="5">
        <v>-5.581201746296378E-3</v>
      </c>
      <c r="V177" s="5">
        <v>-8.2573068485193059E-3</v>
      </c>
      <c r="W177" s="5">
        <v>7.4650709568749082E-3</v>
      </c>
      <c r="X177" s="5">
        <v>-8.3973479546996192E-3</v>
      </c>
      <c r="Y177" s="5">
        <v>-1.686065080069955E-2</v>
      </c>
      <c r="Z177" s="5">
        <v>-1.5407670223574319E-2</v>
      </c>
      <c r="AA177" s="5">
        <v>2.0519908468375599E-2</v>
      </c>
      <c r="AB177" s="5">
        <v>9.2483429221486946E-2</v>
      </c>
      <c r="AC177" s="5">
        <v>8.3784786096525801E-3</v>
      </c>
      <c r="AD177" s="5">
        <v>2.4762506410299437E-2</v>
      </c>
      <c r="AE177" s="5">
        <v>3.2787734734187834E-2</v>
      </c>
      <c r="AF177" s="5">
        <v>9.0442353396398195E-2</v>
      </c>
      <c r="AG177" s="5">
        <v>1.5086589847551759E-2</v>
      </c>
      <c r="AH177" s="5">
        <v>1.0952056650395068E-2</v>
      </c>
      <c r="AI177" s="5">
        <v>7.9952067300804695E-3</v>
      </c>
      <c r="AJ177" s="5">
        <v>3.1515976380506738E-2</v>
      </c>
      <c r="AK177" s="5">
        <v>9.9892572709216389E-3</v>
      </c>
      <c r="AL177" s="5">
        <v>7.6919058468030183E-2</v>
      </c>
      <c r="AM177" s="5">
        <v>1.9671042837155883E-2</v>
      </c>
      <c r="AN177" s="5">
        <v>3.7898645539499023E-2</v>
      </c>
      <c r="AO177" s="5">
        <v>1.0382157073985182E-2</v>
      </c>
      <c r="AP177" s="5">
        <v>4.786696226203134E-2</v>
      </c>
      <c r="AQ177" s="5">
        <v>1.4006648351582904E-3</v>
      </c>
      <c r="AR177" s="5">
        <v>5.8282128064452224E-2</v>
      </c>
      <c r="AS177" s="5"/>
      <c r="AT177" s="5"/>
      <c r="AU177" s="5"/>
      <c r="AV177" s="5"/>
      <c r="AW177" s="5"/>
      <c r="AX177" s="5"/>
      <c r="AY177" s="5"/>
      <c r="AZ177" s="5"/>
      <c r="BA177" s="5"/>
      <c r="BB177" s="5"/>
    </row>
    <row r="178" spans="1:54" x14ac:dyDescent="0.25">
      <c r="A178" s="5">
        <v>15270</v>
      </c>
      <c r="B178" s="5"/>
      <c r="C178" s="5">
        <v>0.18966593509153828</v>
      </c>
      <c r="D178" s="5">
        <v>-7.2073284634351807E-3</v>
      </c>
      <c r="E178" s="5">
        <v>-4.863665124518789E-3</v>
      </c>
      <c r="F178" s="5">
        <v>-1.314152051168832E-2</v>
      </c>
      <c r="G178" s="5">
        <v>-4.125481734783179E-3</v>
      </c>
      <c r="H178" s="5">
        <v>-1.1473345535027473E-2</v>
      </c>
      <c r="I178" s="5">
        <v>-1.853904197018685E-2</v>
      </c>
      <c r="J178" s="5">
        <v>-1.2651850279099892E-2</v>
      </c>
      <c r="K178" s="5">
        <v>-2.2478289775871405E-3</v>
      </c>
      <c r="L178" s="5">
        <v>-6.9914790408694156E-3</v>
      </c>
      <c r="M178" s="5">
        <v>-9.1969607792298253E-3</v>
      </c>
      <c r="N178" s="5">
        <v>-1.8343295870149018E-2</v>
      </c>
      <c r="O178" s="5">
        <v>-3.047407649888278E-3</v>
      </c>
      <c r="P178" s="5">
        <v>-9.6638914661565968E-3</v>
      </c>
      <c r="Q178" s="5">
        <v>-5.4114302211760784E-3</v>
      </c>
      <c r="R178" s="5">
        <v>-3.6301599194032821E-2</v>
      </c>
      <c r="S178" s="5">
        <v>-1.8384697757535412E-3</v>
      </c>
      <c r="T178" s="5">
        <v>-6.2867898782880214E-3</v>
      </c>
      <c r="U178" s="5">
        <v>-5.5406643025620256E-3</v>
      </c>
      <c r="V178" s="5">
        <v>-8.2015758236934737E-3</v>
      </c>
      <c r="W178" s="5">
        <v>7.4185372901629607E-3</v>
      </c>
      <c r="X178" s="5">
        <v>-8.3493498646953525E-3</v>
      </c>
      <c r="Y178" s="5">
        <v>-1.6773037546658466E-2</v>
      </c>
      <c r="Z178" s="5">
        <v>-1.5335641472725089E-2</v>
      </c>
      <c r="AA178" s="5">
        <v>2.0434720184011233E-2</v>
      </c>
      <c r="AB178" s="5">
        <v>9.2148066237376355E-2</v>
      </c>
      <c r="AC178" s="5">
        <v>8.3525140980712856E-3</v>
      </c>
      <c r="AD178" s="5">
        <v>2.4698872863457993E-2</v>
      </c>
      <c r="AE178" s="5">
        <v>3.272089416873554E-2</v>
      </c>
      <c r="AF178" s="5">
        <v>9.0306198673280241E-2</v>
      </c>
      <c r="AG178" s="5">
        <v>1.5071951634048782E-2</v>
      </c>
      <c r="AH178" s="5">
        <v>1.0947313129717815E-2</v>
      </c>
      <c r="AI178" s="5">
        <v>7.9960547964240437E-3</v>
      </c>
      <c r="AJ178" s="5">
        <v>3.153637669171603E-2</v>
      </c>
      <c r="AK178" s="5">
        <v>1.0001150319081362E-2</v>
      </c>
      <c r="AL178" s="5">
        <v>7.7052585029477788E-2</v>
      </c>
      <c r="AM178" s="5">
        <v>1.9715959141100949E-2</v>
      </c>
      <c r="AN178" s="5">
        <v>3.8006008840770829E-2</v>
      </c>
      <c r="AO178" s="5">
        <v>1.041729604240979E-2</v>
      </c>
      <c r="AP178" s="5">
        <v>4.8055478156698993E-2</v>
      </c>
      <c r="AQ178" s="5">
        <v>1.4069597734000521E-3</v>
      </c>
      <c r="AR178" s="5">
        <v>5.857658859533936E-2</v>
      </c>
      <c r="AS178" s="5"/>
      <c r="AT178" s="5"/>
      <c r="AU178" s="5"/>
      <c r="AV178" s="5"/>
      <c r="AW178" s="5"/>
      <c r="AX178" s="5"/>
      <c r="AY178" s="5"/>
      <c r="AZ178" s="5"/>
      <c r="BA178" s="5"/>
      <c r="BB178" s="5"/>
    </row>
    <row r="179" spans="1:54" x14ac:dyDescent="0.25">
      <c r="A179" s="5">
        <v>15260</v>
      </c>
      <c r="B179" s="5"/>
      <c r="C179" s="5">
        <v>0.19082129461381783</v>
      </c>
      <c r="D179" s="5">
        <v>-7.0931371200907162E-3</v>
      </c>
      <c r="E179" s="5">
        <v>-4.7889616020677876E-3</v>
      </c>
      <c r="F179" s="5">
        <v>-1.2946059166462232E-2</v>
      </c>
      <c r="G179" s="5">
        <v>-4.0661327591343093E-3</v>
      </c>
      <c r="H179" s="5">
        <v>-1.1313904608277508E-2</v>
      </c>
      <c r="I179" s="5">
        <v>-1.8290514569532575E-2</v>
      </c>
      <c r="J179" s="5">
        <v>-1.2488478277394409E-2</v>
      </c>
      <c r="K179" s="5">
        <v>-2.2199144466100106E-3</v>
      </c>
      <c r="L179" s="5">
        <v>-6.9081248686166646E-3</v>
      </c>
      <c r="M179" s="5">
        <v>-9.0918918000547806E-3</v>
      </c>
      <c r="N179" s="5">
        <v>-1.8142902329990964E-2</v>
      </c>
      <c r="O179" s="5">
        <v>-3.0156440480487027E-3</v>
      </c>
      <c r="P179" s="5">
        <v>-9.5680265558264008E-3</v>
      </c>
      <c r="Q179" s="5">
        <v>-5.3604823275458036E-3</v>
      </c>
      <c r="R179" s="5">
        <v>-3.5978223823886234E-2</v>
      </c>
      <c r="S179" s="5">
        <v>-1.8230278142484335E-3</v>
      </c>
      <c r="T179" s="5">
        <v>-6.2371942634024203E-3</v>
      </c>
      <c r="U179" s="5">
        <v>-5.4997934518269953E-3</v>
      </c>
      <c r="V179" s="5">
        <v>-8.1452938650912968E-3</v>
      </c>
      <c r="W179" s="5">
        <v>7.3714571965079832E-3</v>
      </c>
      <c r="X179" s="5">
        <v>-8.3006870150453098E-3</v>
      </c>
      <c r="Y179" s="5">
        <v>-1.6683997700878757E-2</v>
      </c>
      <c r="Z179" s="5">
        <v>-1.5262233195405006E-2</v>
      </c>
      <c r="AA179" s="5">
        <v>2.0347604460999855E-2</v>
      </c>
      <c r="AB179" s="5">
        <v>9.1803659282662833E-2</v>
      </c>
      <c r="AC179" s="5">
        <v>8.3257024467094966E-3</v>
      </c>
      <c r="AD179" s="5">
        <v>2.4632666971770047E-2</v>
      </c>
      <c r="AE179" s="5">
        <v>3.2650574862758651E-2</v>
      </c>
      <c r="AF179" s="5">
        <v>9.0160298118770993E-2</v>
      </c>
      <c r="AG179" s="5">
        <v>1.5055671246113738E-2</v>
      </c>
      <c r="AH179" s="5">
        <v>1.0941371781537357E-2</v>
      </c>
      <c r="AI179" s="5">
        <v>7.9960288959180399E-3</v>
      </c>
      <c r="AJ179" s="5">
        <v>3.1553352252583163E-2</v>
      </c>
      <c r="AK179" s="5">
        <v>1.0011970214053372E-2</v>
      </c>
      <c r="AL179" s="5">
        <v>7.7177989290507593E-2</v>
      </c>
      <c r="AM179" s="5">
        <v>1.9758846291443834E-2</v>
      </c>
      <c r="AN179" s="5">
        <v>3.8109578466121001E-2</v>
      </c>
      <c r="AO179" s="5">
        <v>1.0451433890097801E-2</v>
      </c>
      <c r="AP179" s="5">
        <v>4.8239584228196346E-2</v>
      </c>
      <c r="AQ179" s="5">
        <v>1.4131325846289025E-3</v>
      </c>
      <c r="AR179" s="5">
        <v>5.8866292355692039E-2</v>
      </c>
      <c r="AS179" s="5"/>
      <c r="AT179" s="5"/>
      <c r="AU179" s="5"/>
      <c r="AV179" s="5"/>
      <c r="AW179" s="5"/>
      <c r="AX179" s="5"/>
      <c r="AY179" s="5"/>
      <c r="AZ179" s="5"/>
      <c r="BA179" s="5"/>
      <c r="BB179" s="5"/>
    </row>
    <row r="180" spans="1:54" x14ac:dyDescent="0.25">
      <c r="A180" s="5">
        <v>15250</v>
      </c>
      <c r="B180" s="5"/>
      <c r="C180" s="5">
        <v>0.19194610009272298</v>
      </c>
      <c r="D180" s="5">
        <v>-6.9799174470939387E-3</v>
      </c>
      <c r="E180" s="5">
        <v>-4.7148412543758164E-3</v>
      </c>
      <c r="F180" s="5">
        <v>-1.2751983098046541E-2</v>
      </c>
      <c r="G180" s="5">
        <v>-4.0071606258938412E-3</v>
      </c>
      <c r="H180" s="5">
        <v>-1.1155355247206351E-2</v>
      </c>
      <c r="I180" s="5">
        <v>-1.8043183018172433E-2</v>
      </c>
      <c r="J180" s="5">
        <v>-1.2325760885598811E-2</v>
      </c>
      <c r="K180" s="5">
        <v>-2.1920885250270744E-3</v>
      </c>
      <c r="L180" s="5">
        <v>-6.824963300748027E-3</v>
      </c>
      <c r="M180" s="5">
        <v>-8.9869711728211774E-3</v>
      </c>
      <c r="N180" s="5">
        <v>-1.7942603647586031E-2</v>
      </c>
      <c r="O180" s="5">
        <v>-2.9838642206394079E-3</v>
      </c>
      <c r="P180" s="5">
        <v>-9.4720132926187656E-3</v>
      </c>
      <c r="Q180" s="5">
        <v>-5.3093996665795279E-3</v>
      </c>
      <c r="R180" s="5">
        <v>-3.5653614998766049E-2</v>
      </c>
      <c r="S180" s="5">
        <v>-1.8075075940546651E-3</v>
      </c>
      <c r="T180" s="5">
        <v>-6.1872801170747534E-3</v>
      </c>
      <c r="U180" s="5">
        <v>-5.458599740960998E-3</v>
      </c>
      <c r="V180" s="5">
        <v>-8.088475732753354E-3</v>
      </c>
      <c r="W180" s="5">
        <v>7.3238431788342192E-3</v>
      </c>
      <c r="X180" s="5">
        <v>-8.2513724423162044E-3</v>
      </c>
      <c r="Y180" s="5">
        <v>-1.6593555223417177E-2</v>
      </c>
      <c r="Z180" s="5">
        <v>-1.518746513517912E-2</v>
      </c>
      <c r="AA180" s="5">
        <v>2.0258584574552329E-2</v>
      </c>
      <c r="AB180" s="5">
        <v>9.145029903175346E-2</v>
      </c>
      <c r="AC180" s="5">
        <v>8.2980505318758658E-3</v>
      </c>
      <c r="AD180" s="5">
        <v>2.4563904977264121E-2</v>
      </c>
      <c r="AE180" s="5">
        <v>3.2576792780134187E-2</v>
      </c>
      <c r="AF180" s="5">
        <v>9.0004680176376028E-2</v>
      </c>
      <c r="AG180" s="5">
        <v>1.5037750790083701E-2</v>
      </c>
      <c r="AH180" s="5">
        <v>1.0934232202352429E-2</v>
      </c>
      <c r="AI180" s="5">
        <v>7.9951273178980771E-3</v>
      </c>
      <c r="AJ180" s="5">
        <v>3.156689074679276E-2</v>
      </c>
      <c r="AK180" s="5">
        <v>1.00217112981098E-2</v>
      </c>
      <c r="AL180" s="5">
        <v>7.7295214351802533E-2</v>
      </c>
      <c r="AM180" s="5">
        <v>1.9799686390847782E-2</v>
      </c>
      <c r="AN180" s="5">
        <v>3.8209313649723686E-2</v>
      </c>
      <c r="AO180" s="5">
        <v>1.0484557783247434E-2</v>
      </c>
      <c r="AP180" s="5">
        <v>4.8419213931386797E-2</v>
      </c>
      <c r="AQ180" s="5">
        <v>1.4191811163608125E-3</v>
      </c>
      <c r="AR180" s="5">
        <v>5.9151141742979987E-2</v>
      </c>
      <c r="AS180" s="5"/>
      <c r="AT180" s="5"/>
      <c r="AU180" s="5"/>
      <c r="AV180" s="5"/>
      <c r="AW180" s="5"/>
      <c r="AX180" s="5"/>
      <c r="AY180" s="5"/>
      <c r="AZ180" s="5"/>
      <c r="BA180" s="5"/>
      <c r="BB180" s="5"/>
    </row>
    <row r="181" spans="1:54" x14ac:dyDescent="0.25">
      <c r="A181" s="5">
        <v>15240</v>
      </c>
      <c r="B181" s="5"/>
      <c r="C181" s="5">
        <v>0.19304008375526902</v>
      </c>
      <c r="D181" s="5">
        <v>-6.8676793116050558E-3</v>
      </c>
      <c r="E181" s="5">
        <v>-4.6413115941631939E-3</v>
      </c>
      <c r="F181" s="5">
        <v>-1.2559314643383088E-2</v>
      </c>
      <c r="G181" s="5">
        <v>-3.9485729041029245E-3</v>
      </c>
      <c r="H181" s="5">
        <v>-1.0997719825965677E-2</v>
      </c>
      <c r="I181" s="5">
        <v>-1.7797085254498864E-2</v>
      </c>
      <c r="J181" s="5">
        <v>-1.2163724978013131E-2</v>
      </c>
      <c r="K181" s="5">
        <v>-2.164356121712928E-3</v>
      </c>
      <c r="L181" s="5">
        <v>-6.742009900386238E-3</v>
      </c>
      <c r="M181" s="5">
        <v>-8.882219602131175E-3</v>
      </c>
      <c r="N181" s="5">
        <v>-1.7742441280405759E-2</v>
      </c>
      <c r="O181" s="5">
        <v>-2.9520750338553276E-3</v>
      </c>
      <c r="P181" s="5">
        <v>-9.3758732362107002E-3</v>
      </c>
      <c r="Q181" s="5">
        <v>-5.2581941118902045E-3</v>
      </c>
      <c r="R181" s="5">
        <v>-3.5327850527950011E-2</v>
      </c>
      <c r="S181" s="5">
        <v>-1.7919129379144936E-3</v>
      </c>
      <c r="T181" s="5">
        <v>-6.1370600286619953E-3</v>
      </c>
      <c r="U181" s="5">
        <v>-5.4170937730724737E-3</v>
      </c>
      <c r="V181" s="5">
        <v>-8.0311363004734477E-3</v>
      </c>
      <c r="W181" s="5">
        <v>7.27570786889926E-3</v>
      </c>
      <c r="X181" s="5">
        <v>-8.201419355227486E-3</v>
      </c>
      <c r="Y181" s="5">
        <v>-1.6501734470278778E-2</v>
      </c>
      <c r="Z181" s="5">
        <v>-1.5111357439094336E-2</v>
      </c>
      <c r="AA181" s="5">
        <v>2.0167684386615838E-2</v>
      </c>
      <c r="AB181" s="5">
        <v>9.1088078997045505E-2</v>
      </c>
      <c r="AC181" s="5">
        <v>8.2695655017695994E-3</v>
      </c>
      <c r="AD181" s="5">
        <v>2.449260396077314E-2</v>
      </c>
      <c r="AE181" s="5">
        <v>3.2499565030457339E-2</v>
      </c>
      <c r="AF181" s="5">
        <v>8.9839376513840691E-2</v>
      </c>
      <c r="AG181" s="5">
        <v>1.5018192915175569E-2</v>
      </c>
      <c r="AH181" s="5">
        <v>1.0925894382288677E-2</v>
      </c>
      <c r="AI181" s="5">
        <v>7.9933486356507551E-3</v>
      </c>
      <c r="AJ181" s="5">
        <v>3.157698095177576E-2</v>
      </c>
      <c r="AK181" s="5">
        <v>1.0030368248248376E-2</v>
      </c>
      <c r="AL181" s="5">
        <v>7.7404205769997445E-2</v>
      </c>
      <c r="AM181" s="5">
        <v>1.9838462131515414E-2</v>
      </c>
      <c r="AN181" s="5">
        <v>3.8305174673174278E-2</v>
      </c>
      <c r="AO181" s="5">
        <v>1.0516655146990593E-2</v>
      </c>
      <c r="AP181" s="5">
        <v>4.8594301768919386E-2</v>
      </c>
      <c r="AQ181" s="5">
        <v>1.425103242022639E-3</v>
      </c>
      <c r="AR181" s="5">
        <v>5.9431040016375072E-2</v>
      </c>
      <c r="AS181" s="5"/>
      <c r="AT181" s="5"/>
      <c r="AU181" s="5"/>
      <c r="AV181" s="5"/>
      <c r="AW181" s="5"/>
      <c r="AX181" s="5"/>
      <c r="AY181" s="5"/>
      <c r="AZ181" s="5"/>
      <c r="BA181" s="5"/>
      <c r="BB181" s="5"/>
    </row>
    <row r="182" spans="1:54" x14ac:dyDescent="0.25">
      <c r="A182" s="5">
        <v>15230</v>
      </c>
      <c r="B182" s="5"/>
      <c r="C182" s="5">
        <v>0.19410298863440881</v>
      </c>
      <c r="D182" s="5">
        <v>-6.7564321448008568E-3</v>
      </c>
      <c r="E182" s="5">
        <v>-4.5683798544376795E-3</v>
      </c>
      <c r="F182" s="5">
        <v>-1.2368075426939157E-2</v>
      </c>
      <c r="G182" s="5">
        <v>-3.890376953874649E-3</v>
      </c>
      <c r="H182" s="5">
        <v>-1.0841020181404568E-2</v>
      </c>
      <c r="I182" s="5">
        <v>-1.7552258423193728E-2</v>
      </c>
      <c r="J182" s="5">
        <v>-1.2002396940249536E-2</v>
      </c>
      <c r="K182" s="5">
        <v>-2.1367220684333508E-3</v>
      </c>
      <c r="L182" s="5">
        <v>-6.65928002174566E-3</v>
      </c>
      <c r="M182" s="5">
        <v>-8.7776575590838655E-3</v>
      </c>
      <c r="N182" s="5">
        <v>-1.7542456303240729E-2</v>
      </c>
      <c r="O182" s="5">
        <v>-2.9202833041241079E-3</v>
      </c>
      <c r="P182" s="5">
        <v>-9.2796278319904456E-3</v>
      </c>
      <c r="Q182" s="5">
        <v>-5.2068774971653553E-3</v>
      </c>
      <c r="R182" s="5">
        <v>-3.5001008111277945E-2</v>
      </c>
      <c r="S182" s="5">
        <v>-1.7762476708419257E-3</v>
      </c>
      <c r="T182" s="5">
        <v>-6.0865466211319401E-3</v>
      </c>
      <c r="U182" s="5">
        <v>-5.3752862027501482E-3</v>
      </c>
      <c r="V182" s="5">
        <v>-7.9732905490456259E-3</v>
      </c>
      <c r="W182" s="5">
        <v>7.227064021517007E-3</v>
      </c>
      <c r="X182" s="5">
        <v>-8.1508411285942141E-3</v>
      </c>
      <c r="Y182" s="5">
        <v>-1.64085601822762E-2</v>
      </c>
      <c r="Z182" s="5">
        <v>-1.5033930648545083E-2</v>
      </c>
      <c r="AA182" s="5">
        <v>2.0074928335238152E-2</v>
      </c>
      <c r="AB182" s="5">
        <v>9.0717095488425895E-2</v>
      </c>
      <c r="AC182" s="5">
        <v>8.240254773527007E-3</v>
      </c>
      <c r="AD182" s="5">
        <v>2.4418781835423859E-2</v>
      </c>
      <c r="AE182" s="5">
        <v>3.241890986346524E-2</v>
      </c>
      <c r="AF182" s="5">
        <v>8.96644220163762E-2</v>
      </c>
      <c r="AG182" s="5">
        <v>1.4997000813812236E-2</v>
      </c>
      <c r="AH182" s="5">
        <v>1.0916358706396262E-2</v>
      </c>
      <c r="AI182" s="5">
        <v>7.9906917081298458E-3</v>
      </c>
      <c r="AJ182" s="5">
        <v>3.1583612748450882E-2</v>
      </c>
      <c r="AK182" s="5">
        <v>1.0037936080195578E-2</v>
      </c>
      <c r="AL182" s="5">
        <v>7.7504911595256409E-2</v>
      </c>
      <c r="AM182" s="5">
        <v>1.987515680642862E-2</v>
      </c>
      <c r="AN182" s="5">
        <v>3.8397122890056992E-2</v>
      </c>
      <c r="AO182" s="5">
        <v>1.0547713672847797E-2</v>
      </c>
      <c r="AP182" s="5">
        <v>4.8764783328554037E-2</v>
      </c>
      <c r="AQ182" s="5">
        <v>1.4308968621180255E-3</v>
      </c>
      <c r="AR182" s="5">
        <v>5.970589134774433E-2</v>
      </c>
      <c r="AS182" s="5"/>
      <c r="AT182" s="5"/>
      <c r="AU182" s="5"/>
      <c r="AV182" s="5"/>
      <c r="AW182" s="5"/>
      <c r="AX182" s="5"/>
      <c r="AY182" s="5"/>
      <c r="AZ182" s="5"/>
      <c r="BA182" s="5"/>
      <c r="BB182" s="5"/>
    </row>
    <row r="183" spans="1:54" x14ac:dyDescent="0.25">
      <c r="A183" s="5">
        <v>15220</v>
      </c>
      <c r="B183" s="5"/>
      <c r="C183" s="5">
        <v>0.19513456868915324</v>
      </c>
      <c r="D183" s="5">
        <v>-6.6461849432662189E-3</v>
      </c>
      <c r="E183" s="5">
        <v>-4.4960529887522705E-3</v>
      </c>
      <c r="F183" s="5">
        <v>-1.2178286359661793E-2</v>
      </c>
      <c r="G183" s="5">
        <v>-3.8325799255526484E-3</v>
      </c>
      <c r="H183" s="5">
        <v>-1.0685277609404875E-2</v>
      </c>
      <c r="I183" s="5">
        <v>-1.7308738867341286E-2</v>
      </c>
      <c r="J183" s="5">
        <v>-1.1841802662634284E-2</v>
      </c>
      <c r="K183" s="5">
        <v>-2.1091911184803187E-3</v>
      </c>
      <c r="L183" s="5">
        <v>-6.5767888053619352E-3</v>
      </c>
      <c r="M183" s="5">
        <v>-8.6733052744104051E-3</v>
      </c>
      <c r="N183" s="5">
        <v>-1.7342689393535334E-2</v>
      </c>
      <c r="O183" s="5">
        <v>-2.8884957955422285E-3</v>
      </c>
      <c r="P183" s="5">
        <v>-9.1832984026308656E-3</v>
      </c>
      <c r="Q183" s="5">
        <v>-5.1554616113430752E-3</v>
      </c>
      <c r="R183" s="5">
        <v>-3.4673165306483719E-2</v>
      </c>
      <c r="S183" s="5">
        <v>-1.7605156184726002E-3</v>
      </c>
      <c r="T183" s="5">
        <v>-6.0357525455016891E-3</v>
      </c>
      <c r="U183" s="5">
        <v>-5.3331877312894878E-3</v>
      </c>
      <c r="V183" s="5">
        <v>-7.914953559468061E-3</v>
      </c>
      <c r="W183" s="5">
        <v>7.1779245087234978E-3</v>
      </c>
      <c r="X183" s="5">
        <v>-8.0996512971866323E-3</v>
      </c>
      <c r="Y183" s="5">
        <v>-1.6314057473686701E-2</v>
      </c>
      <c r="Z183" s="5">
        <v>-1.4955205689925199E-2</v>
      </c>
      <c r="AA183" s="5">
        <v>1.9980341423613233E-2</v>
      </c>
      <c r="AB183" s="5">
        <v>9.0337447571203641E-2</v>
      </c>
      <c r="AC183" s="5">
        <v>8.2101260301165168E-3</v>
      </c>
      <c r="AD183" s="5">
        <v>2.4342457339657127E-2</v>
      </c>
      <c r="AE183" s="5">
        <v>3.2334846662820785E-2</v>
      </c>
      <c r="AF183" s="5">
        <v>8.9479854778096127E-2</v>
      </c>
      <c r="AG183" s="5">
        <v>1.4974178221650864E-2</v>
      </c>
      <c r="AH183" s="5">
        <v>1.0905625955735045E-2</v>
      </c>
      <c r="AI183" s="5">
        <v>7.9871556815227802E-3</v>
      </c>
      <c r="AJ183" s="5">
        <v>3.1586777130406647E-2</v>
      </c>
      <c r="AK183" s="5">
        <v>1.0044410152245248E-2</v>
      </c>
      <c r="AL183" s="5">
        <v>7.7597282407704735E-2</v>
      </c>
      <c r="AM183" s="5">
        <v>1.9909754320331909E-2</v>
      </c>
      <c r="AN183" s="5">
        <v>3.8485120750099092E-2</v>
      </c>
      <c r="AO183" s="5">
        <v>1.0577721326094363E-2</v>
      </c>
      <c r="AP183" s="5">
        <v>4.8930595320201317E-2</v>
      </c>
      <c r="AQ183" s="5">
        <v>1.4365599053888095E-3</v>
      </c>
      <c r="AR183" s="5">
        <v>5.9975600872626302E-2</v>
      </c>
      <c r="AS183" s="5"/>
      <c r="AT183" s="5"/>
      <c r="AU183" s="5"/>
      <c r="AV183" s="5"/>
      <c r="AW183" s="5"/>
      <c r="AX183" s="5"/>
      <c r="AY183" s="5"/>
      <c r="AZ183" s="5"/>
      <c r="BA183" s="5"/>
      <c r="BB183" s="5"/>
    </row>
    <row r="184" spans="1:54" x14ac:dyDescent="0.25">
      <c r="A184" s="5">
        <v>15210</v>
      </c>
      <c r="B184" s="5"/>
      <c r="C184" s="5">
        <v>0.1961345889190633</v>
      </c>
      <c r="D184" s="5">
        <v>-6.5369462705971368E-3</v>
      </c>
      <c r="E184" s="5">
        <v>-4.424337671606474E-3</v>
      </c>
      <c r="F184" s="5">
        <v>-1.1989967638317143E-2</v>
      </c>
      <c r="G184" s="5">
        <v>-3.7751887589883163E-3</v>
      </c>
      <c r="H184" s="5">
        <v>-1.0530512861535706E-2</v>
      </c>
      <c r="I184" s="5">
        <v>-1.7066562121033822E-2</v>
      </c>
      <c r="J184" s="5">
        <v>-1.1681967533926516E-2</v>
      </c>
      <c r="K184" s="5">
        <v>-2.0817679453592679E-3</v>
      </c>
      <c r="L184" s="5">
        <v>-6.4945511734699852E-3</v>
      </c>
      <c r="M184" s="5">
        <v>-8.5691827317835936E-3</v>
      </c>
      <c r="N184" s="5">
        <v>-1.7143180817027349E-2</v>
      </c>
      <c r="O184" s="5">
        <v>-2.8567192173540056E-3</v>
      </c>
      <c r="P184" s="5">
        <v>-9.0869061397734312E-3</v>
      </c>
      <c r="Q184" s="5">
        <v>-5.1039581938352226E-3</v>
      </c>
      <c r="R184" s="5">
        <v>-3.4344399496744338E-2</v>
      </c>
      <c r="S184" s="5">
        <v>-1.7447206054196033E-3</v>
      </c>
      <c r="T184" s="5">
        <v>-5.9846904752791962E-3</v>
      </c>
      <c r="U184" s="5">
        <v>-5.2908091019072886E-3</v>
      </c>
      <c r="V184" s="5">
        <v>-7.8561405061081009E-3</v>
      </c>
      <c r="W184" s="5">
        <v>7.1283023138895519E-3</v>
      </c>
      <c r="X184" s="5">
        <v>-8.0478635495105592E-3</v>
      </c>
      <c r="Y184" s="5">
        <v>-1.6218251820714197E-2</v>
      </c>
      <c r="Z184" s="5">
        <v>-1.4875203865071898E-2</v>
      </c>
      <c r="AA184" s="5">
        <v>1.988394920881497E-2</v>
      </c>
      <c r="AB184" s="5">
        <v>8.9949237022500503E-2</v>
      </c>
      <c r="AC184" s="5">
        <v>8.179187217083838E-3</v>
      </c>
      <c r="AD184" s="5">
        <v>2.4263650029782195E-2</v>
      </c>
      <c r="AE184" s="5">
        <v>3.2247395939258419E-2</v>
      </c>
      <c r="AF184" s="5">
        <v>8.9285716091661624E-2</v>
      </c>
      <c r="AG184" s="5">
        <v>1.4949729417311805E-2</v>
      </c>
      <c r="AH184" s="5">
        <v>1.0893697308245583E-2</v>
      </c>
      <c r="AI184" s="5">
        <v>7.9827399906655071E-3</v>
      </c>
      <c r="AJ184" s="5">
        <v>3.15864662125145E-2</v>
      </c>
      <c r="AK184" s="5">
        <v>1.0049786168929084E-2</v>
      </c>
      <c r="AL184" s="5">
        <v>7.7681271352682935E-2</v>
      </c>
      <c r="AM184" s="5">
        <v>1.9942239200450063E-2</v>
      </c>
      <c r="AN184" s="5">
        <v>3.8569131822891567E-2</v>
      </c>
      <c r="AO184" s="5">
        <v>1.0606666353032064E-2</v>
      </c>
      <c r="AP184" s="5">
        <v>4.9091675612648072E-2</v>
      </c>
      <c r="AQ184" s="5">
        <v>1.4420903299711277E-3</v>
      </c>
      <c r="AR184" s="5">
        <v>6.0240074741156294E-2</v>
      </c>
      <c r="AS184" s="5"/>
      <c r="AT184" s="5"/>
      <c r="AU184" s="5"/>
      <c r="AV184" s="5"/>
      <c r="AW184" s="5"/>
      <c r="AX184" s="5"/>
      <c r="AY184" s="5"/>
      <c r="AZ184" s="5"/>
      <c r="BA184" s="5"/>
      <c r="BB184" s="5"/>
    </row>
    <row r="185" spans="1:54" x14ac:dyDescent="0.25">
      <c r="A185" s="5">
        <v>15200</v>
      </c>
      <c r="B185" s="5"/>
      <c r="C185" s="5">
        <v>0.19710282547302826</v>
      </c>
      <c r="D185" s="5">
        <v>-6.4287242592121815E-3</v>
      </c>
      <c r="E185" s="5">
        <v>-4.3532402989896832E-3</v>
      </c>
      <c r="F185" s="5">
        <v>-1.1803138745211989E-2</v>
      </c>
      <c r="G185" s="5">
        <v>-3.7182101829360812E-3</v>
      </c>
      <c r="H185" s="5">
        <v>-1.0376746142026558E-2</v>
      </c>
      <c r="I185" s="5">
        <v>-1.6825762902471016E-2</v>
      </c>
      <c r="J185" s="5">
        <v>-1.152291643535565E-2</v>
      </c>
      <c r="K185" s="5">
        <v>-2.0544571415291616E-3</v>
      </c>
      <c r="L185" s="5">
        <v>-6.4125818255325638E-3</v>
      </c>
      <c r="M185" s="5">
        <v>-8.4653096613058164E-3</v>
      </c>
      <c r="N185" s="5">
        <v>-1.6943970413699407E-2</v>
      </c>
      <c r="O185" s="5">
        <v>-2.8249602214749461E-3</v>
      </c>
      <c r="P185" s="5">
        <v>-8.9904720958275709E-3</v>
      </c>
      <c r="Q185" s="5">
        <v>-5.0523789298008333E-3</v>
      </c>
      <c r="R185" s="5">
        <v>-3.4014787858466504E-2</v>
      </c>
      <c r="S185" s="5">
        <v>-1.7288664536362949E-3</v>
      </c>
      <c r="T185" s="5">
        <v>-5.9333731009117898E-3</v>
      </c>
      <c r="U185" s="5">
        <v>-5.2481610949474617E-3</v>
      </c>
      <c r="V185" s="5">
        <v>-7.7968666498330185E-3</v>
      </c>
      <c r="W185" s="5">
        <v>7.0782105257838623E-3</v>
      </c>
      <c r="X185" s="5">
        <v>-7.995491721512574E-3</v>
      </c>
      <c r="Y185" s="5">
        <v>-1.6121169049763955E-2</v>
      </c>
      <c r="Z185" s="5">
        <v>-1.4793946841507918E-2</v>
      </c>
      <c r="AA185" s="5">
        <v>1.9785777790225782E-2</v>
      </c>
      <c r="AB185" s="5">
        <v>8.9552568286125317E-2</v>
      </c>
      <c r="AC185" s="5">
        <v>8.1474465391491273E-3</v>
      </c>
      <c r="AD185" s="5">
        <v>2.4182380272068559E-2</v>
      </c>
      <c r="AE185" s="5">
        <v>3.2156579323094021E-2</v>
      </c>
      <c r="AF185" s="5">
        <v>8.9082050436135249E-2</v>
      </c>
      <c r="AG185" s="5">
        <v>1.4923659221807148E-2</v>
      </c>
      <c r="AH185" s="5">
        <v>1.0880574339404243E-2</v>
      </c>
      <c r="AI185" s="5">
        <v>7.9774443603039674E-3</v>
      </c>
      <c r="AJ185" s="5">
        <v>3.1582673238963729E-2</v>
      </c>
      <c r="AK185" s="5">
        <v>1.0054060184515375E-2</v>
      </c>
      <c r="AL185" s="5">
        <v>7.7756834174790318E-2</v>
      </c>
      <c r="AM185" s="5">
        <v>1.9972596606930779E-2</v>
      </c>
      <c r="AN185" s="5">
        <v>3.8649120821157047E-2</v>
      </c>
      <c r="AO185" s="5">
        <v>1.0634537288160443E-2</v>
      </c>
      <c r="AP185" s="5">
        <v>4.9247963269942255E-2</v>
      </c>
      <c r="AQ185" s="5">
        <v>1.4474861245453577E-3</v>
      </c>
      <c r="AR185" s="5">
        <v>6.0499220168906895E-2</v>
      </c>
      <c r="AS185" s="5"/>
      <c r="AT185" s="5"/>
      <c r="AU185" s="5"/>
      <c r="AV185" s="5"/>
      <c r="AW185" s="5"/>
      <c r="AX185" s="5"/>
      <c r="AY185" s="5"/>
      <c r="AZ185" s="5"/>
      <c r="BA185" s="5"/>
      <c r="BB185" s="5"/>
    </row>
    <row r="186" spans="1:54" x14ac:dyDescent="0.25">
      <c r="A186" s="5">
        <v>15190</v>
      </c>
      <c r="B186" s="5"/>
      <c r="C186" s="5">
        <v>0.19803906575224869</v>
      </c>
      <c r="D186" s="5">
        <v>-6.3215266123688484E-3</v>
      </c>
      <c r="E186" s="5">
        <v>-4.2827669890646829E-3</v>
      </c>
      <c r="F186" s="5">
        <v>-1.1617818448293862E-2</v>
      </c>
      <c r="G186" s="5">
        <v>-3.6616507145658685E-3</v>
      </c>
      <c r="H186" s="5">
        <v>-1.0223997105058287E-2</v>
      </c>
      <c r="I186" s="5">
        <v>-1.6586375107553064E-2</v>
      </c>
      <c r="J186" s="5">
        <v>-1.1364673734978738E-2</v>
      </c>
      <c r="K186" s="5">
        <v>-2.027263217195689E-3</v>
      </c>
      <c r="L186" s="5">
        <v>-6.3308952339211338E-3</v>
      </c>
      <c r="M186" s="5">
        <v>-8.3617055331778045E-3</v>
      </c>
      <c r="N186" s="5">
        <v>-1.6745097584050524E-2</v>
      </c>
      <c r="O186" s="5">
        <v>-2.7932254000607184E-3</v>
      </c>
      <c r="P186" s="5">
        <v>-8.8940171758902214E-3</v>
      </c>
      <c r="Q186" s="5">
        <v>-5.0007354454724758E-3</v>
      </c>
      <c r="R186" s="5">
        <v>-3.3684407329331E-2</v>
      </c>
      <c r="S186" s="5">
        <v>-1.7129569807871746E-3</v>
      </c>
      <c r="T186" s="5">
        <v>-5.881813124244956E-3</v>
      </c>
      <c r="U186" s="5">
        <v>-5.2052545230810918E-3</v>
      </c>
      <c r="V186" s="5">
        <v>-7.7371473311110758E-3</v>
      </c>
      <c r="W186" s="5">
        <v>7.027662332590748E-3</v>
      </c>
      <c r="X186" s="5">
        <v>-7.9425497902142587E-3</v>
      </c>
      <c r="Y186" s="5">
        <v>-1.6022835325537277E-2</v>
      </c>
      <c r="Z186" s="5">
        <v>-1.4711456642488177E-2</v>
      </c>
      <c r="AA186" s="5">
        <v>1.9685853797667453E-2</v>
      </c>
      <c r="AB186" s="5">
        <v>8.9147548425959192E-2</v>
      </c>
      <c r="AC186" s="5">
        <v>8.114912456657946E-3</v>
      </c>
      <c r="AD186" s="5">
        <v>2.4098669234379394E-2</v>
      </c>
      <c r="AE186" s="5">
        <v>3.2062419556102055E-2</v>
      </c>
      <c r="AF186" s="5">
        <v>8.8868905463044573E-2</v>
      </c>
      <c r="AG186" s="5">
        <v>1.4895972997667765E-2</v>
      </c>
      <c r="AH186" s="5">
        <v>1.0866259022661006E-2</v>
      </c>
      <c r="AI186" s="5">
        <v>7.9712688062004849E-3</v>
      </c>
      <c r="AJ186" s="5">
        <v>3.1575392590709399E-2</v>
      </c>
      <c r="AK186" s="5">
        <v>1.0057228606332529E-2</v>
      </c>
      <c r="AL186" s="5">
        <v>7.7823929250687013E-2</v>
      </c>
      <c r="AM186" s="5">
        <v>2.0000812343003119E-2</v>
      </c>
      <c r="AN186" s="5">
        <v>3.8725053623545384E-2</v>
      </c>
      <c r="AO186" s="5">
        <v>1.0661322961242229E-2</v>
      </c>
      <c r="AP186" s="5">
        <v>4.9399398587408563E-2</v>
      </c>
      <c r="AQ186" s="5">
        <v>1.4527453094790774E-3</v>
      </c>
      <c r="AR186" s="5">
        <v>6.0752945487606416E-2</v>
      </c>
      <c r="AS186" s="5"/>
      <c r="AT186" s="5"/>
      <c r="AU186" s="5"/>
      <c r="AV186" s="5"/>
      <c r="AW186" s="5"/>
      <c r="AX186" s="5"/>
      <c r="AY186" s="5"/>
      <c r="AZ186" s="5"/>
      <c r="BA186" s="5"/>
      <c r="BB186" s="5"/>
    </row>
    <row r="187" spans="1:54" x14ac:dyDescent="0.25">
      <c r="A187" s="5">
        <v>15180</v>
      </c>
      <c r="B187" s="5"/>
      <c r="C187" s="5">
        <v>0.19894310850734798</v>
      </c>
      <c r="D187" s="5">
        <v>-6.2153606063817275E-3</v>
      </c>
      <c r="E187" s="5">
        <v>-4.21292358298948E-3</v>
      </c>
      <c r="F187" s="5">
        <v>-1.1434024801626256E-2</v>
      </c>
      <c r="G187" s="5">
        <v>-3.6055166590920895E-3</v>
      </c>
      <c r="H187" s="5">
        <v>-1.0072284852370815E-2</v>
      </c>
      <c r="I187" s="5">
        <v>-1.6348431803968187E-2</v>
      </c>
      <c r="J187" s="5">
        <v>-1.1207263282358809E-2</v>
      </c>
      <c r="K187" s="5">
        <v>-2.0001905991580407E-3</v>
      </c>
      <c r="L187" s="5">
        <v>-6.2495056397506377E-3</v>
      </c>
      <c r="M187" s="5">
        <v>-8.2583895515517501E-3</v>
      </c>
      <c r="N187" s="5">
        <v>-1.6546601275693566E-2</v>
      </c>
      <c r="O187" s="5">
        <v>-2.7615212831231541E-3</v>
      </c>
      <c r="P187" s="5">
        <v>-8.7975621297901561E-3</v>
      </c>
      <c r="Q187" s="5">
        <v>-4.949039303538405E-3</v>
      </c>
      <c r="R187" s="5">
        <v>-3.335333457661363E-2</v>
      </c>
      <c r="S187" s="5">
        <v>-1.6969959986277699E-3</v>
      </c>
      <c r="T187" s="5">
        <v>-5.8300232529951059E-3</v>
      </c>
      <c r="U187" s="5">
        <v>-5.162100226504005E-3</v>
      </c>
      <c r="V187" s="5">
        <v>-7.6769979630872832E-3</v>
      </c>
      <c r="W187" s="5">
        <v>6.9766710158862474E-3</v>
      </c>
      <c r="X187" s="5">
        <v>-7.8890518672795045E-3</v>
      </c>
      <c r="Y187" s="5">
        <v>-1.592327713895433E-2</v>
      </c>
      <c r="Z187" s="5">
        <v>-1.4627755636857273E-2</v>
      </c>
      <c r="AA187" s="5">
        <v>1.9584204379241851E-2</v>
      </c>
      <c r="AB187" s="5">
        <v>8.8734287077879892E-2</v>
      </c>
      <c r="AC187" s="5">
        <v>8.0815936818881499E-3</v>
      </c>
      <c r="AD187" s="5">
        <v>2.4012538877350702E-2</v>
      </c>
      <c r="AE187" s="5">
        <v>3.1964940482762896E-2</v>
      </c>
      <c r="AF187" s="5">
        <v>8.8646331980657828E-2</v>
      </c>
      <c r="AG187" s="5">
        <v>1.4866676647768293E-2</v>
      </c>
      <c r="AH187" s="5">
        <v>1.0850753729658474E-2</v>
      </c>
      <c r="AI187" s="5">
        <v>7.9642136360835031E-3</v>
      </c>
      <c r="AJ187" s="5">
        <v>3.1564619792324639E-2</v>
      </c>
      <c r="AK187" s="5">
        <v>1.0059288197914028E-2</v>
      </c>
      <c r="AL187" s="5">
        <v>7.7882517620623634E-2</v>
      </c>
      <c r="AM187" s="5">
        <v>2.0026872864842848E-2</v>
      </c>
      <c r="AN187" s="5">
        <v>3.8796897296937867E-2</v>
      </c>
      <c r="AO187" s="5">
        <v>1.0687012504257033E-2</v>
      </c>
      <c r="AP187" s="5">
        <v>4.9545923127267237E-2</v>
      </c>
      <c r="AQ187" s="5">
        <v>1.4578659379621899E-3</v>
      </c>
      <c r="AR187" s="5">
        <v>6.1001160195700642E-2</v>
      </c>
      <c r="AS187" s="5"/>
      <c r="AT187" s="5"/>
      <c r="AU187" s="5"/>
      <c r="AV187" s="5"/>
      <c r="AW187" s="5"/>
      <c r="AX187" s="5"/>
      <c r="AY187" s="5"/>
      <c r="AZ187" s="5"/>
      <c r="BA187" s="5"/>
      <c r="BB187" s="5"/>
    </row>
    <row r="188" spans="1:54" x14ac:dyDescent="0.25">
      <c r="A188" s="5">
        <v>15170</v>
      </c>
      <c r="B188" s="5"/>
      <c r="C188" s="5">
        <v>0.19981476392953926</v>
      </c>
      <c r="D188" s="5">
        <v>-6.1102330930384949E-3</v>
      </c>
      <c r="E188" s="5">
        <v>-4.1437156458755866E-3</v>
      </c>
      <c r="F188" s="5">
        <v>-1.1251775146234485E-2</v>
      </c>
      <c r="G188" s="5">
        <v>-3.5498141095184252E-3</v>
      </c>
      <c r="H188" s="5">
        <v>-9.9216279311864098E-3</v>
      </c>
      <c r="I188" s="5">
        <v>-1.611196522577326E-2</v>
      </c>
      <c r="J188" s="5">
        <v>-1.1050708403565429E-2</v>
      </c>
      <c r="K188" s="5">
        <v>-1.9732436297096494E-3</v>
      </c>
      <c r="L188" s="5">
        <v>-6.1684270488700952E-3</v>
      </c>
      <c r="M188" s="5">
        <v>-8.1553806485709784E-3</v>
      </c>
      <c r="N188" s="5">
        <v>-1.6348519970286243E-2</v>
      </c>
      <c r="O188" s="5">
        <v>-2.7298543361945244E-3</v>
      </c>
      <c r="P188" s="5">
        <v>-8.7011275442616769E-3</v>
      </c>
      <c r="Q188" s="5">
        <v>-4.8973019985832297E-3</v>
      </c>
      <c r="R188" s="5">
        <v>-3.3021645965803349E-2</v>
      </c>
      <c r="S188" s="5">
        <v>-1.6809873113946606E-3</v>
      </c>
      <c r="T188" s="5">
        <v>-5.7780161952399314E-3</v>
      </c>
      <c r="U188" s="5">
        <v>-5.1187090681349481E-3</v>
      </c>
      <c r="V188" s="5">
        <v>-7.6164340246385534E-3</v>
      </c>
      <c r="W188" s="5">
        <v>6.9252499445766544E-3</v>
      </c>
      <c r="X188" s="5">
        <v>-7.8350121925193535E-3</v>
      </c>
      <c r="Y188" s="5">
        <v>-1.5822521294912816E-2</v>
      </c>
      <c r="Z188" s="5">
        <v>-1.4542866528724449E-2</v>
      </c>
      <c r="AA188" s="5">
        <v>1.9480857188888898E-2</v>
      </c>
      <c r="AB188" s="5">
        <v>8.8312896400254845E-2</v>
      </c>
      <c r="AC188" s="5">
        <v>8.0474991752147781E-3</v>
      </c>
      <c r="AD188" s="5">
        <v>2.3924011945121077E-2</v>
      </c>
      <c r="AE188" s="5">
        <v>3.1864167040884669E-2</v>
      </c>
      <c r="AF188" s="5">
        <v>8.8414383936475965E-2</v>
      </c>
      <c r="AG188" s="5">
        <v>1.4835776613849532E-2</v>
      </c>
      <c r="AH188" s="5">
        <v>1.0834061230231059E-2</v>
      </c>
      <c r="AI188" s="5">
        <v>7.9562794504391948E-3</v>
      </c>
      <c r="AJ188" s="5">
        <v>3.1550351518249586E-2</v>
      </c>
      <c r="AK188" s="5">
        <v>1.0060236081961577E-2</v>
      </c>
      <c r="AL188" s="5">
        <v>7.7932563018668535E-2</v>
      </c>
      <c r="AM188" s="5">
        <v>2.005076529113585E-2</v>
      </c>
      <c r="AN188" s="5">
        <v>3.8864620118240996E-2</v>
      </c>
      <c r="AO188" s="5">
        <v>1.0711595358237685E-2</v>
      </c>
      <c r="AP188" s="5">
        <v>4.9687479753828388E-2</v>
      </c>
      <c r="AQ188" s="5">
        <v>1.4628460971333743E-3</v>
      </c>
      <c r="AR188" s="5">
        <v>6.1243775008722412E-2</v>
      </c>
      <c r="AS188" s="5"/>
      <c r="AT188" s="5"/>
      <c r="AU188" s="5"/>
      <c r="AV188" s="5"/>
      <c r="AW188" s="5"/>
      <c r="AX188" s="5"/>
      <c r="AY188" s="5"/>
      <c r="AZ188" s="5"/>
      <c r="BA188" s="5"/>
      <c r="BB188" s="5"/>
    </row>
    <row r="189" spans="1:54" x14ac:dyDescent="0.25">
      <c r="A189" s="5">
        <v>15160</v>
      </c>
      <c r="B189" s="5"/>
      <c r="C189" s="5">
        <v>0.20065385373577813</v>
      </c>
      <c r="D189" s="5">
        <v>-6.0061505022103081E-3</v>
      </c>
      <c r="E189" s="5">
        <v>-4.0751484678806385E-3</v>
      </c>
      <c r="F189" s="5">
        <v>-1.1071086111318585E-2</v>
      </c>
      <c r="G189" s="5">
        <v>-3.4945489464972084E-3</v>
      </c>
      <c r="H189" s="5">
        <v>-9.7720443324469976E-3</v>
      </c>
      <c r="I189" s="5">
        <v>-1.5877006768468011E-2</v>
      </c>
      <c r="J189" s="5">
        <v>-1.089503189649769E-2</v>
      </c>
      <c r="K189" s="5">
        <v>-1.9464265655930991E-3</v>
      </c>
      <c r="L189" s="5">
        <v>-6.0876732280103797E-3</v>
      </c>
      <c r="M189" s="5">
        <v>-8.0526974785993209E-3</v>
      </c>
      <c r="N189" s="5">
        <v>-1.6150891670801644E-2</v>
      </c>
      <c r="O189" s="5">
        <v>-2.698230958041347E-3</v>
      </c>
      <c r="P189" s="5">
        <v>-8.604733835252067E-3</v>
      </c>
      <c r="Q189" s="5">
        <v>-4.8455349525898571E-3</v>
      </c>
      <c r="R189" s="5">
        <v>-3.2689417529536094E-2</v>
      </c>
      <c r="S189" s="5">
        <v>-1.6649347142065449E-3</v>
      </c>
      <c r="T189" s="5">
        <v>-5.7258046539296658E-3</v>
      </c>
      <c r="U189" s="5">
        <v>-5.0750919288173905E-3</v>
      </c>
      <c r="V189" s="5">
        <v>-7.5554710534127146E-3</v>
      </c>
      <c r="W189" s="5">
        <v>6.8734125688035995E-3</v>
      </c>
      <c r="X189" s="5">
        <v>-7.7804451273385099E-3</v>
      </c>
      <c r="Y189" s="5">
        <v>-1.5720594899890587E-2</v>
      </c>
      <c r="Z189" s="5">
        <v>-1.4456812346962744E-2</v>
      </c>
      <c r="AA189" s="5">
        <v>1.9375840373669934E-2</v>
      </c>
      <c r="AB189" s="5">
        <v>8.7883491023033514E-2</v>
      </c>
      <c r="AC189" s="5">
        <v>8.0126381411352726E-3</v>
      </c>
      <c r="AD189" s="5">
        <v>2.383311195561684E-2</v>
      </c>
      <c r="AE189" s="5">
        <v>3.176012525160346E-2</v>
      </c>
      <c r="AF189" s="5">
        <v>8.8173118397945963E-2</v>
      </c>
      <c r="AG189" s="5">
        <v>1.4803279874737901E-2</v>
      </c>
      <c r="AH189" s="5">
        <v>1.0816184692183251E-2</v>
      </c>
      <c r="AI189" s="5">
        <v>7.9474671431436546E-3</v>
      </c>
      <c r="AJ189" s="5">
        <v>3.153258559842901E-2</v>
      </c>
      <c r="AK189" s="5">
        <v>1.0060069743123316E-2</v>
      </c>
      <c r="AL189" s="5">
        <v>7.7974031901603458E-2</v>
      </c>
      <c r="AM189" s="5">
        <v>2.007247741233089E-2</v>
      </c>
      <c r="AN189" s="5">
        <v>3.8928191595651015E-2</v>
      </c>
      <c r="AO189" s="5">
        <v>1.0735061279983683E-2</v>
      </c>
      <c r="AP189" s="5">
        <v>4.9824012668234163E-2</v>
      </c>
      <c r="AQ189" s="5">
        <v>1.4676839091970115E-3</v>
      </c>
      <c r="AR189" s="5">
        <v>6.1480701909431681E-2</v>
      </c>
      <c r="AS189" s="5"/>
      <c r="AT189" s="5"/>
      <c r="AU189" s="5"/>
      <c r="AV189" s="5"/>
      <c r="AW189" s="5"/>
      <c r="AX189" s="5"/>
      <c r="AY189" s="5"/>
      <c r="AZ189" s="5"/>
      <c r="BA189" s="5"/>
      <c r="BB189" s="5"/>
    </row>
    <row r="190" spans="1:54" x14ac:dyDescent="0.25">
      <c r="A190" s="5">
        <v>15150</v>
      </c>
      <c r="B190" s="5"/>
      <c r="C190" s="5">
        <v>0.20146021124783695</v>
      </c>
      <c r="D190" s="5">
        <v>-5.9031188446528032E-3</v>
      </c>
      <c r="E190" s="5">
        <v>-4.0072270654332876E-3</v>
      </c>
      <c r="F190" s="5">
        <v>-1.0891973615828427E-2</v>
      </c>
      <c r="G190" s="5">
        <v>-3.4397268383026965E-3</v>
      </c>
      <c r="H190" s="5">
        <v>-9.6235514893637398E-3</v>
      </c>
      <c r="I190" s="5">
        <v>-1.5643586984560774E-2</v>
      </c>
      <c r="J190" s="5">
        <v>-1.0740256026530316E-2</v>
      </c>
      <c r="K190" s="5">
        <v>-1.9197435770095476E-3</v>
      </c>
      <c r="L190" s="5">
        <v>-6.00725770109037E-3</v>
      </c>
      <c r="M190" s="5">
        <v>-7.9503584126424075E-3</v>
      </c>
      <c r="N190" s="5">
        <v>-1.5953753889144631E-2</v>
      </c>
      <c r="O190" s="5">
        <v>-2.6666574784289321E-3</v>
      </c>
      <c r="P190" s="5">
        <v>-8.5084012403670948E-3</v>
      </c>
      <c r="Q190" s="5">
        <v>-4.7937495105051875E-3</v>
      </c>
      <c r="R190" s="5">
        <v>-3.2356724936863125E-2</v>
      </c>
      <c r="S190" s="5">
        <v>-1.6488419914774319E-3</v>
      </c>
      <c r="T190" s="5">
        <v>-5.6734013214230364E-3</v>
      </c>
      <c r="U190" s="5">
        <v>-5.0312597025282402E-3</v>
      </c>
      <c r="V190" s="5">
        <v>-7.4941246388560163E-3</v>
      </c>
      <c r="W190" s="5">
        <v>6.8211724138194417E-3</v>
      </c>
      <c r="X190" s="5">
        <v>-7.7253651481279219E-3</v>
      </c>
      <c r="Y190" s="5">
        <v>-1.5617525349400405E-2</v>
      </c>
      <c r="Z190" s="5">
        <v>-1.4369616434539201E-2</v>
      </c>
      <c r="AA190" s="5">
        <v>1.9269182560784824E-2</v>
      </c>
      <c r="AB190" s="5">
        <v>8.7446187995470673E-2</v>
      </c>
      <c r="AC190" s="5">
        <v>7.9770200241573025E-3</v>
      </c>
      <c r="AD190" s="5">
        <v>2.3739863190398246E-2</v>
      </c>
      <c r="AE190" s="5">
        <v>3.1652842208767268E-2</v>
      </c>
      <c r="AF190" s="5">
        <v>8.792259553140247E-2</v>
      </c>
      <c r="AG190" s="5">
        <v>1.4769193944262154E-2</v>
      </c>
      <c r="AH190" s="5">
        <v>1.0797127680846135E-2</v>
      </c>
      <c r="AI190" s="5">
        <v>7.9377779019343588E-3</v>
      </c>
      <c r="AJ190" s="5">
        <v>3.1511321023331686E-2</v>
      </c>
      <c r="AK190" s="5">
        <v>1.0058787030584085E-2</v>
      </c>
      <c r="AL190" s="5">
        <v>7.8006893476459477E-2</v>
      </c>
      <c r="AM190" s="5">
        <v>2.0091997699573334E-2</v>
      </c>
      <c r="AN190" s="5">
        <v>3.8987582489370981E-2</v>
      </c>
      <c r="AO190" s="5">
        <v>1.0757400348646117E-2</v>
      </c>
      <c r="AP190" s="5">
        <v>4.9955467442721072E-2</v>
      </c>
      <c r="AQ190" s="5">
        <v>1.4723775325297347E-3</v>
      </c>
      <c r="AR190" s="5">
        <v>6.1711854197690173E-2</v>
      </c>
      <c r="AS190" s="5"/>
      <c r="AT190" s="5"/>
      <c r="AU190" s="5"/>
      <c r="AV190" s="5"/>
      <c r="AW190" s="5"/>
      <c r="AX190" s="5"/>
      <c r="AY190" s="5"/>
      <c r="AZ190" s="5"/>
      <c r="BA190" s="5"/>
      <c r="BB190" s="5"/>
    </row>
    <row r="191" spans="1:54" x14ac:dyDescent="0.25">
      <c r="A191" s="5">
        <v>15140</v>
      </c>
      <c r="B191" s="5"/>
      <c r="C191" s="5">
        <v>0.20223368146523998</v>
      </c>
      <c r="D191" s="5">
        <v>-5.8011437149936475E-3</v>
      </c>
      <c r="E191" s="5">
        <v>-3.939956182588274E-3</v>
      </c>
      <c r="F191" s="5">
        <v>-1.071445287039644E-2</v>
      </c>
      <c r="G191" s="5">
        <v>-3.3853532409169468E-3</v>
      </c>
      <c r="H191" s="5">
        <v>-9.4761662762771239E-3</v>
      </c>
      <c r="I191" s="5">
        <v>-1.5411735579624938E-2</v>
      </c>
      <c r="J191" s="5">
        <v>-1.0586402522482977E-2</v>
      </c>
      <c r="K191" s="5">
        <v>-1.8931987466828226E-3</v>
      </c>
      <c r="L191" s="5">
        <v>-5.9271937456830412E-3</v>
      </c>
      <c r="M191" s="5">
        <v>-7.8483815329630467E-3</v>
      </c>
      <c r="N191" s="5">
        <v>-1.57571436341199E-2</v>
      </c>
      <c r="O191" s="5">
        <v>-2.6351401559377855E-3</v>
      </c>
      <c r="P191" s="5">
        <v>-8.4121498114587707E-3</v>
      </c>
      <c r="Q191" s="5">
        <v>-4.7419569358723487E-3</v>
      </c>
      <c r="R191" s="5">
        <v>-3.2023643462872856E-2</v>
      </c>
      <c r="S191" s="5">
        <v>-1.6327129153429136E-3</v>
      </c>
      <c r="T191" s="5">
        <v>-5.6208188740510916E-3</v>
      </c>
      <c r="U191" s="5">
        <v>-4.9872232915964924E-3</v>
      </c>
      <c r="V191" s="5">
        <v>-7.4324104152336213E-3</v>
      </c>
      <c r="W191" s="5">
        <v>6.7685430738373452E-3</v>
      </c>
      <c r="X191" s="5">
        <v>-7.6697868396078143E-3</v>
      </c>
      <c r="Y191" s="5">
        <v>-1.5513340315305268E-2</v>
      </c>
      <c r="Z191" s="5">
        <v>-1.4281302437683104E-2</v>
      </c>
      <c r="AA191" s="5">
        <v>1.9160912844330712E-2</v>
      </c>
      <c r="AB191" s="5">
        <v>8.7001106732514127E-2</v>
      </c>
      <c r="AC191" s="5">
        <v>7.9406545045518275E-3</v>
      </c>
      <c r="AD191" s="5">
        <v>2.364429068407219E-2</v>
      </c>
      <c r="AE191" s="5">
        <v>3.1542346067708386E-2</v>
      </c>
      <c r="AF191" s="5">
        <v>8.7662878579245873E-2</v>
      </c>
      <c r="AG191" s="5">
        <v>1.4733526868867345E-2</v>
      </c>
      <c r="AH191" s="5">
        <v>1.0776894158411458E-2</v>
      </c>
      <c r="AI191" s="5">
        <v>7.9272132087198615E-3</v>
      </c>
      <c r="AJ191" s="5">
        <v>3.1486557948344547E-2</v>
      </c>
      <c r="AK191" s="5">
        <v>1.0056386160464873E-2</v>
      </c>
      <c r="AL191" s="5">
        <v>7.8031119726665377E-2</v>
      </c>
      <c r="AM191" s="5">
        <v>2.0109315313311359E-2</v>
      </c>
      <c r="AN191" s="5">
        <v>3.9042764831761716E-2</v>
      </c>
      <c r="AO191" s="5">
        <v>1.0778602972178523E-2</v>
      </c>
      <c r="AP191" s="5">
        <v>5.0081791054375144E-2</v>
      </c>
      <c r="AQ191" s="5">
        <v>1.4769251627757621E-3</v>
      </c>
      <c r="AR191" s="5">
        <v>6.1937146540034724E-2</v>
      </c>
      <c r="AS191" s="5"/>
      <c r="AT191" s="5"/>
      <c r="AU191" s="5"/>
      <c r="AV191" s="5"/>
      <c r="AW191" s="5"/>
      <c r="AX191" s="5"/>
      <c r="AY191" s="5"/>
      <c r="AZ191" s="5"/>
      <c r="BA191" s="5"/>
      <c r="BB191" s="5"/>
    </row>
    <row r="192" spans="1:54" x14ac:dyDescent="0.25">
      <c r="A192" s="5">
        <v>15130</v>
      </c>
      <c r="B192" s="5"/>
      <c r="C192" s="5">
        <v>0.20297412113200167</v>
      </c>
      <c r="D192" s="5">
        <v>-5.7002302949029663E-3</v>
      </c>
      <c r="E192" s="5">
        <v>-3.8733402925092025E-3</v>
      </c>
      <c r="F192" s="5">
        <v>-1.0538538379623177E-2</v>
      </c>
      <c r="G192" s="5">
        <v>-3.3314333982271951E-3</v>
      </c>
      <c r="H192" s="5">
        <v>-9.3299050078252347E-3</v>
      </c>
      <c r="I192" s="5">
        <v>-1.5181481408844144E-2</v>
      </c>
      <c r="J192" s="5">
        <v>-1.0433492572912696E-2</v>
      </c>
      <c r="K192" s="5">
        <v>-1.8667960689784529E-3</v>
      </c>
      <c r="L192" s="5">
        <v>-5.8474943896424207E-3</v>
      </c>
      <c r="M192" s="5">
        <v>-7.7467846278933038E-3</v>
      </c>
      <c r="N192" s="5">
        <v>-1.5561097399757213E-2</v>
      </c>
      <c r="O192" s="5">
        <v>-2.6036851758330687E-3</v>
      </c>
      <c r="P192" s="5">
        <v>-8.3159994073593833E-3</v>
      </c>
      <c r="Q192" s="5">
        <v>-4.6901684065318331E-3</v>
      </c>
      <c r="R192" s="5">
        <v>-3.1690247958684095E-2</v>
      </c>
      <c r="S192" s="5">
        <v>-1.6165512441004581E-3</v>
      </c>
      <c r="T192" s="5">
        <v>-5.5680699667126684E-3</v>
      </c>
      <c r="U192" s="5">
        <v>-4.9429936019348445E-3</v>
      </c>
      <c r="V192" s="5">
        <v>-7.3703440546478583E-3</v>
      </c>
      <c r="W192" s="5">
        <v>6.7155382058598527E-3</v>
      </c>
      <c r="X192" s="5">
        <v>-7.6137248881256126E-3</v>
      </c>
      <c r="Y192" s="5">
        <v>-1.5408067733002392E-2</v>
      </c>
      <c r="Z192" s="5">
        <v>-1.4191894294899426E-2</v>
      </c>
      <c r="AA192" s="5">
        <v>1.905106077181163E-2</v>
      </c>
      <c r="AB192" s="5">
        <v>8.6548368959890126E-2</v>
      </c>
      <c r="AC192" s="5">
        <v>7.9035514939738479E-3</v>
      </c>
      <c r="AD192" s="5">
        <v>2.3546420213277856E-2</v>
      </c>
      <c r="AE192" s="5">
        <v>3.1428666033410865E-2</v>
      </c>
      <c r="AF192" s="5">
        <v>8.7394033835366244E-2</v>
      </c>
      <c r="AG192" s="5">
        <v>1.4696287224926668E-2</v>
      </c>
      <c r="AH192" s="5">
        <v>1.0755488483042796E-2</v>
      </c>
      <c r="AI192" s="5">
        <v>7.9157748397266931E-3</v>
      </c>
      <c r="AJ192" s="5">
        <v>3.145829769753538E-2</v>
      </c>
      <c r="AK192" s="5">
        <v>1.0052865718028711E-2</v>
      </c>
      <c r="AL192" s="5">
        <v>7.8046685436782059E-2</v>
      </c>
      <c r="AM192" s="5">
        <v>2.0124420111566753E-2</v>
      </c>
      <c r="AN192" s="5">
        <v>3.9093711946909172E-2</v>
      </c>
      <c r="AO192" s="5">
        <v>1.0798659893648286E-2</v>
      </c>
      <c r="AP192" s="5">
        <v>5.0202931918352567E-2</v>
      </c>
      <c r="AQ192" s="5">
        <v>1.4813250339301511E-3</v>
      </c>
      <c r="AR192" s="5">
        <v>6.2156495018911261E-2</v>
      </c>
      <c r="AS192" s="5"/>
      <c r="AT192" s="5"/>
      <c r="AU192" s="5"/>
      <c r="AV192" s="5"/>
      <c r="AW192" s="5"/>
      <c r="AX192" s="5"/>
      <c r="AY192" s="5"/>
      <c r="AZ192" s="5"/>
      <c r="BA192" s="5"/>
      <c r="BB192" s="5"/>
    </row>
    <row r="193" spans="1:54" x14ac:dyDescent="0.25">
      <c r="A193" s="5">
        <v>15120</v>
      </c>
      <c r="B193" s="5"/>
      <c r="C193" s="5">
        <v>0.20368139879711711</v>
      </c>
      <c r="D193" s="5">
        <v>-5.6003833564421904E-3</v>
      </c>
      <c r="E193" s="5">
        <v>-3.8073835990769548E-3</v>
      </c>
      <c r="F193" s="5">
        <v>-1.0364243944710628E-2</v>
      </c>
      <c r="G193" s="5">
        <v>-3.2779723423336559E-3</v>
      </c>
      <c r="H193" s="5">
        <v>-9.1847834384179757E-3</v>
      </c>
      <c r="I193" s="5">
        <v>-1.4952852474043998E-2</v>
      </c>
      <c r="J193" s="5">
        <v>-1.0281546822729127E-2</v>
      </c>
      <c r="K193" s="5">
        <v>-1.8405394490776637E-3</v>
      </c>
      <c r="L193" s="5">
        <v>-5.7681724078923217E-3</v>
      </c>
      <c r="M193" s="5">
        <v>-7.6455851868447167E-3</v>
      </c>
      <c r="N193" s="5">
        <v>-1.5365651153999248E-2</v>
      </c>
      <c r="O193" s="5">
        <v>-2.5722986479880779E-3</v>
      </c>
      <c r="P193" s="5">
        <v>-8.2199696867657837E-3</v>
      </c>
      <c r="Q193" s="5">
        <v>-4.6383950103940459E-3</v>
      </c>
      <c r="R193" s="5">
        <v>-3.1356612821828798E-2</v>
      </c>
      <c r="S193" s="5">
        <v>-1.6003607206647782E-3</v>
      </c>
      <c r="T193" s="5">
        <v>-5.5151672275046493E-3</v>
      </c>
      <c r="U193" s="5">
        <v>-4.8985815382874831E-3</v>
      </c>
      <c r="V193" s="5">
        <v>-7.3079412600585243E-3</v>
      </c>
      <c r="W193" s="5">
        <v>6.6621715234901294E-3</v>
      </c>
      <c r="X193" s="5">
        <v>-7.5571940749131509E-3</v>
      </c>
      <c r="Y193" s="5">
        <v>-1.5301735788484771E-2</v>
      </c>
      <c r="Z193" s="5">
        <v>-1.4101416225834721E-2</v>
      </c>
      <c r="AA193" s="5">
        <v>1.8939656330407253E-2</v>
      </c>
      <c r="AB193" s="5">
        <v>8.6088098657922399E-2</v>
      </c>
      <c r="AC193" s="5">
        <v>7.8657211309536533E-3</v>
      </c>
      <c r="AD193" s="5">
        <v>2.3446278285251435E-2</v>
      </c>
      <c r="AE193" s="5">
        <v>3.1311832348078453E-2</v>
      </c>
      <c r="AF193" s="5">
        <v>8.7116130618824131E-2</v>
      </c>
      <c r="AG193" s="5">
        <v>1.4657484115751785E-2</v>
      </c>
      <c r="AH193" s="5">
        <v>1.0732915407763432E-2</v>
      </c>
      <c r="AI193" s="5">
        <v>7.9034648654826012E-3</v>
      </c>
      <c r="AJ193" s="5">
        <v>3.1426542766778351E-2</v>
      </c>
      <c r="AK193" s="5">
        <v>1.0048224659690377E-2</v>
      </c>
      <c r="AL193" s="5">
        <v>7.8053568215797203E-2</v>
      </c>
      <c r="AM193" s="5">
        <v>2.0137302657862195E-2</v>
      </c>
      <c r="AN193" s="5">
        <v>3.9140398469590248E-2</v>
      </c>
      <c r="AO193" s="5">
        <v>1.0817562197403095E-2</v>
      </c>
      <c r="AP193" s="5">
        <v>5.0318839920538296E-2</v>
      </c>
      <c r="AQ193" s="5">
        <v>1.4855754194091405E-3</v>
      </c>
      <c r="AR193" s="5">
        <v>6.2369817181533206E-2</v>
      </c>
      <c r="AS193" s="5"/>
      <c r="AT193" s="5"/>
      <c r="AU193" s="5"/>
      <c r="AV193" s="5"/>
      <c r="AW193" s="5"/>
      <c r="AX193" s="5"/>
      <c r="AY193" s="5"/>
      <c r="AZ193" s="5"/>
      <c r="BA193" s="5"/>
      <c r="BB193" s="5"/>
    </row>
    <row r="194" spans="1:54" x14ac:dyDescent="0.25">
      <c r="A194" s="5">
        <v>15110</v>
      </c>
      <c r="B194" s="5"/>
      <c r="C194" s="5">
        <v>0.20435539486875623</v>
      </c>
      <c r="D194" s="5">
        <v>-5.5016072655874491E-3</v>
      </c>
      <c r="E194" s="5">
        <v>-3.7420900386211874E-3</v>
      </c>
      <c r="F194" s="5">
        <v>-1.0191582666437545E-2</v>
      </c>
      <c r="G194" s="5">
        <v>-3.2249748939661531E-3</v>
      </c>
      <c r="H194" s="5">
        <v>-9.0408167620146494E-3</v>
      </c>
      <c r="I194" s="5">
        <v>-1.4725875921208231E-2</v>
      </c>
      <c r="J194" s="5">
        <v>-1.0130585370131808E-2</v>
      </c>
      <c r="K194" s="5">
        <v>-1.8144327022064709E-3</v>
      </c>
      <c r="L194" s="5">
        <v>-5.6892403193779077E-3</v>
      </c>
      <c r="M194" s="5">
        <v>-7.544800395519055E-3</v>
      </c>
      <c r="N194" s="5">
        <v>-1.5170840327756768E-2</v>
      </c>
      <c r="O194" s="5">
        <v>-2.5409866048628389E-3</v>
      </c>
      <c r="P194" s="5">
        <v>-8.1240801012776517E-3</v>
      </c>
      <c r="Q194" s="5">
        <v>-4.5866477412856632E-3</v>
      </c>
      <c r="R194" s="5">
        <v>-3.1022811967041635E-2</v>
      </c>
      <c r="S194" s="5">
        <v>-1.584145071039109E-3</v>
      </c>
      <c r="T194" s="5">
        <v>-5.4621232523905296E-3</v>
      </c>
      <c r="U194" s="5">
        <v>-4.853997999497069E-3</v>
      </c>
      <c r="V194" s="5">
        <v>-7.2452177583100753E-3</v>
      </c>
      <c r="W194" s="5">
        <v>6.6084567907300842E-3</v>
      </c>
      <c r="X194" s="5">
        <v>-7.5002092693077739E-3</v>
      </c>
      <c r="Y194" s="5">
        <v>-1.5194372905288689E-2</v>
      </c>
      <c r="Z194" s="5">
        <v>-1.4009892720002864E-2</v>
      </c>
      <c r="AA194" s="5">
        <v>1.8826729933010038E-2</v>
      </c>
      <c r="AB194" s="5">
        <v>8.5620422004120039E-2</v>
      </c>
      <c r="AC194" s="5">
        <v>7.8271737762613258E-3</v>
      </c>
      <c r="AD194" s="5">
        <v>2.334389212597698E-2</v>
      </c>
      <c r="AE194" s="5">
        <v>3.1191876278110826E-2</v>
      </c>
      <c r="AF194" s="5">
        <v>8.6829241245800645E-2</v>
      </c>
      <c r="AG194" s="5">
        <v>1.4617127168302626E-2</v>
      </c>
      <c r="AH194" s="5">
        <v>1.0709180079120764E-2</v>
      </c>
      <c r="AI194" s="5">
        <v>7.8902856506354018E-3</v>
      </c>
      <c r="AJ194" s="5">
        <v>3.1391296826236606E-2</v>
      </c>
      <c r="AK194" s="5">
        <v>1.0042462314827463E-2</v>
      </c>
      <c r="AL194" s="5">
        <v>7.8051748518955508E-2</v>
      </c>
      <c r="AM194" s="5">
        <v>2.0147954228797414E-2</v>
      </c>
      <c r="AN194" s="5">
        <v>3.9182800363619916E-2</v>
      </c>
      <c r="AO194" s="5">
        <v>1.08353013150872E-2</v>
      </c>
      <c r="AP194" s="5">
        <v>5.0429466449616225E-2</v>
      </c>
      <c r="AQ194" s="5">
        <v>1.4896746331067186E-3</v>
      </c>
      <c r="AR194" s="5">
        <v>6.257703208832778E-2</v>
      </c>
      <c r="AS194" s="5"/>
      <c r="AT194" s="5"/>
      <c r="AU194" s="5"/>
      <c r="AV194" s="5"/>
      <c r="AW194" s="5"/>
      <c r="AX194" s="5"/>
      <c r="AY194" s="5"/>
      <c r="AZ194" s="5"/>
      <c r="BA194" s="5"/>
      <c r="BB194" s="5"/>
    </row>
    <row r="195" spans="1:54" x14ac:dyDescent="0.25">
      <c r="A195" s="5">
        <v>15100</v>
      </c>
      <c r="B195" s="5"/>
      <c r="C195" s="5">
        <v>0.20499600166211823</v>
      </c>
      <c r="D195" s="5">
        <v>-5.4039059859230971E-3</v>
      </c>
      <c r="E195" s="5">
        <v>-3.6774632817724419E-3</v>
      </c>
      <c r="F195" s="5">
        <v>-1.0020566948472014E-2</v>
      </c>
      <c r="G195" s="5">
        <v>-3.1724456630085654E-3</v>
      </c>
      <c r="H195" s="5">
        <v>-8.8980196122020409E-3</v>
      </c>
      <c r="I195" s="5">
        <v>-1.4500578038475782E-2</v>
      </c>
      <c r="J195" s="5">
        <v>-9.9806277638692514E-3</v>
      </c>
      <c r="K195" s="5">
        <v>-1.7884795529199895E-3</v>
      </c>
      <c r="L195" s="5">
        <v>-5.610710384180739E-3</v>
      </c>
      <c r="M195" s="5">
        <v>-7.444447131320679E-3</v>
      </c>
      <c r="N195" s="5">
        <v>-1.4976699804336061E-2</v>
      </c>
      <c r="O195" s="5">
        <v>-2.5097549995387628E-3</v>
      </c>
      <c r="P195" s="5">
        <v>-8.028349888593472E-3</v>
      </c>
      <c r="Q195" s="5">
        <v>-4.5349374948721556E-3</v>
      </c>
      <c r="R195" s="5">
        <v>-3.0688918797473881E-2</v>
      </c>
      <c r="S195" s="5">
        <v>-1.5679080028034233E-3</v>
      </c>
      <c r="T195" s="5">
        <v>-5.408950599910708E-3</v>
      </c>
      <c r="U195" s="5">
        <v>-4.8092538737938397E-3</v>
      </c>
      <c r="V195" s="5">
        <v>-7.182189293170058E-3</v>
      </c>
      <c r="W195" s="5">
        <v>6.5544078157692125E-3</v>
      </c>
      <c r="X195" s="5">
        <v>-7.4427854219416556E-3</v>
      </c>
      <c r="Y195" s="5">
        <v>-1.5086007731335904E-2</v>
      </c>
      <c r="Z195" s="5">
        <v>-1.3917348525378121E-2</v>
      </c>
      <c r="AA195" s="5">
        <v>1.8712312404040095E-2</v>
      </c>
      <c r="AB195" s="5">
        <v>8.5145467314572607E-2</v>
      </c>
      <c r="AC195" s="5">
        <v>7.7879200081474838E-3</v>
      </c>
      <c r="AD195" s="5">
        <v>2.3239289667930391E-2</v>
      </c>
      <c r="AE195" s="5">
        <v>3.1068830100494438E-2</v>
      </c>
      <c r="AF195" s="5">
        <v>8.6533440999830541E-2</v>
      </c>
      <c r="AG195" s="5">
        <v>1.4575226529597756E-2</v>
      </c>
      <c r="AH195" s="5">
        <v>1.0684288035627331E-2</v>
      </c>
      <c r="AI195" s="5">
        <v>7.8762398536068E-3</v>
      </c>
      <c r="AJ195" s="5">
        <v>3.1352564722197475E-2</v>
      </c>
      <c r="AK195" s="5">
        <v>1.0035578387390432E-2</v>
      </c>
      <c r="AL195" s="5">
        <v>7.8041209668100506E-2</v>
      </c>
      <c r="AM195" s="5">
        <v>2.0156366821266699E-2</v>
      </c>
      <c r="AN195" s="5">
        <v>3.9220894939562725E-2</v>
      </c>
      <c r="AO195" s="5">
        <v>1.0851869031502122E-2</v>
      </c>
      <c r="AP195" s="5">
        <v>5.0534764428523629E-2</v>
      </c>
      <c r="AQ195" s="5">
        <v>1.493621030436582E-3</v>
      </c>
      <c r="AR195" s="5">
        <v>6.2778060360932225E-2</v>
      </c>
      <c r="AS195" s="5"/>
      <c r="AT195" s="5"/>
      <c r="AU195" s="5"/>
      <c r="AV195" s="5"/>
      <c r="AW195" s="5"/>
      <c r="AX195" s="5"/>
      <c r="AY195" s="5"/>
      <c r="AZ195" s="5"/>
      <c r="BA195" s="5"/>
      <c r="BB195" s="5"/>
    </row>
    <row r="196" spans="1:54" x14ac:dyDescent="0.25">
      <c r="A196" s="5">
        <v>15090</v>
      </c>
      <c r="B196" s="5"/>
      <c r="C196" s="5">
        <v>0.20560312344090642</v>
      </c>
      <c r="D196" s="5">
        <v>-5.3072830825011217E-3</v>
      </c>
      <c r="E196" s="5">
        <v>-3.6135067354324452E-3</v>
      </c>
      <c r="F196" s="5">
        <v>-9.851208501014893E-3</v>
      </c>
      <c r="G196" s="5">
        <v>-3.1203890491293559E-3</v>
      </c>
      <c r="H196" s="5">
        <v>-8.7564060625702437E-3</v>
      </c>
      <c r="I196" s="5">
        <v>-1.4276984254616484E-2</v>
      </c>
      <c r="J196" s="5">
        <v>-9.8316930008180269E-3</v>
      </c>
      <c r="K196" s="5">
        <v>-1.7626836344418462E-3</v>
      </c>
      <c r="L196" s="5">
        <v>-5.5325946007977519E-3</v>
      </c>
      <c r="M196" s="5">
        <v>-7.3445419589726934E-3</v>
      </c>
      <c r="N196" s="5">
        <v>-1.4783263909242741E-2</v>
      </c>
      <c r="O196" s="5">
        <v>-2.4786097038103022E-3</v>
      </c>
      <c r="P196" s="5">
        <v>-7.9327980658676894E-3</v>
      </c>
      <c r="Q196" s="5">
        <v>-4.4832750646586171E-3</v>
      </c>
      <c r="R196" s="5">
        <v>-3.0355006176348159E-2</v>
      </c>
      <c r="S196" s="5">
        <v>-1.5516532036204606E-3</v>
      </c>
      <c r="T196" s="5">
        <v>-5.3556617859376043E-3</v>
      </c>
      <c r="U196" s="5">
        <v>-4.7643600341100417E-3</v>
      </c>
      <c r="V196" s="5">
        <v>-7.1188716183834917E-3</v>
      </c>
      <c r="W196" s="5">
        <v>6.5000384447685784E-3</v>
      </c>
      <c r="X196" s="5">
        <v>-7.384937557904073E-3</v>
      </c>
      <c r="Y196" s="5">
        <v>-1.4976669125679376E-2</v>
      </c>
      <c r="Z196" s="5">
        <v>-1.3823808636863139E-2</v>
      </c>
      <c r="AA196" s="5">
        <v>1.859643496504686E-2</v>
      </c>
      <c r="AB196" s="5">
        <v>8.4663364984189457E-2</v>
      </c>
      <c r="AC196" s="5">
        <v>7.7479706174631751E-3</v>
      </c>
      <c r="AD196" s="5">
        <v>2.3132499537424026E-2</v>
      </c>
      <c r="AE196" s="5">
        <v>3.0942727088616645E-2</v>
      </c>
      <c r="AF196" s="5">
        <v>8.6228808100333537E-2</v>
      </c>
      <c r="AG196" s="5">
        <v>1.4531792862826867E-2</v>
      </c>
      <c r="AH196" s="5">
        <v>1.0658245205978542E-2</v>
      </c>
      <c r="AI196" s="5">
        <v>7.8613304260807069E-3</v>
      </c>
      <c r="AJ196" s="5">
        <v>3.1310352478255365E-2</v>
      </c>
      <c r="AK196" s="5">
        <v>1.0027572957309511E-2</v>
      </c>
      <c r="AL196" s="5">
        <v>7.802193787050557E-2</v>
      </c>
      <c r="AM196" s="5">
        <v>2.016253315931054E-2</v>
      </c>
      <c r="AN196" s="5">
        <v>3.9254660871791941E-2</v>
      </c>
      <c r="AO196" s="5">
        <v>1.0867257490306686E-2</v>
      </c>
      <c r="AP196" s="5">
        <v>5.0634688345263523E-2</v>
      </c>
      <c r="AQ196" s="5">
        <v>1.4974130093586471E-3</v>
      </c>
      <c r="AR196" s="5">
        <v>6.2972824229703253E-2</v>
      </c>
      <c r="AS196" s="5"/>
      <c r="AT196" s="5"/>
      <c r="AU196" s="5"/>
      <c r="AV196" s="5"/>
      <c r="AW196" s="5"/>
      <c r="AX196" s="5"/>
      <c r="AY196" s="5"/>
      <c r="AZ196" s="5"/>
      <c r="BA196" s="5"/>
      <c r="BB196" s="5"/>
    </row>
    <row r="197" spans="1:54" x14ac:dyDescent="0.25">
      <c r="A197" s="5">
        <v>15080</v>
      </c>
      <c r="B197" s="5"/>
      <c r="C197" s="5">
        <v>0.20617667645239046</v>
      </c>
      <c r="D197" s="5">
        <v>-5.2117417258618851E-3</v>
      </c>
      <c r="E197" s="5">
        <v>-3.5502235448598872E-3</v>
      </c>
      <c r="F197" s="5">
        <v>-9.6835183447685144E-3</v>
      </c>
      <c r="G197" s="5">
        <v>-3.0688092425168274E-3</v>
      </c>
      <c r="H197" s="5">
        <v>-8.6159896273828324E-3</v>
      </c>
      <c r="I197" s="5">
        <v>-1.4055119137981308E-2</v>
      </c>
      <c r="J197" s="5">
        <v>-9.683799523881164E-3</v>
      </c>
      <c r="K197" s="5">
        <v>-1.7370484880587505E-3</v>
      </c>
      <c r="L197" s="5">
        <v>-5.4549047035848969E-3</v>
      </c>
      <c r="M197" s="5">
        <v>-7.2451011263375466E-3</v>
      </c>
      <c r="N197" s="5">
        <v>-1.4590566400366175E-2</v>
      </c>
      <c r="O197" s="5">
        <v>-2.4475565063344488E-3</v>
      </c>
      <c r="P197" s="5">
        <v>-7.8374434232324503E-3</v>
      </c>
      <c r="Q197" s="5">
        <v>-4.4316711380712531E-3</v>
      </c>
      <c r="R197" s="5">
        <v>-3.002114639907047E-2</v>
      </c>
      <c r="S197" s="5">
        <v>-1.5353843397604493E-3</v>
      </c>
      <c r="T197" s="5">
        <v>-5.3022692784791296E-3</v>
      </c>
      <c r="U197" s="5">
        <v>-4.7193273334225766E-3</v>
      </c>
      <c r="V197" s="5">
        <v>-7.0552804907475699E-3</v>
      </c>
      <c r="W197" s="5">
        <v>6.4453625556437398E-3</v>
      </c>
      <c r="X197" s="5">
        <v>-7.3266807698810664E-3</v>
      </c>
      <c r="Y197" s="5">
        <v>-1.4866386145161415E-2</v>
      </c>
      <c r="Z197" s="5">
        <v>-1.3729298284639599E-2</v>
      </c>
      <c r="AA197" s="5">
        <v>1.8479129220107193E-2</v>
      </c>
      <c r="AB197" s="5">
        <v>8.4174247425823162E-2</v>
      </c>
      <c r="AC197" s="5">
        <v>7.7073366026622122E-3</v>
      </c>
      <c r="AD197" s="5">
        <v>2.3023551041559839E-2</v>
      </c>
      <c r="AE197" s="5">
        <v>3.0813601497510574E-2</v>
      </c>
      <c r="AF197" s="5">
        <v>8.5915423669460145E-2</v>
      </c>
      <c r="AG197" s="5">
        <v>1.448683734316685E-2</v>
      </c>
      <c r="AH197" s="5">
        <v>1.0631057907047593E-2</v>
      </c>
      <c r="AI197" s="5">
        <v>7.8455606123256603E-3</v>
      </c>
      <c r="AJ197" s="5">
        <v>3.1264667295838856E-2</v>
      </c>
      <c r="AK197" s="5">
        <v>1.0018446481696362E-2</v>
      </c>
      <c r="AL197" s="5">
        <v>7.7993922236171881E-2</v>
      </c>
      <c r="AM197" s="5">
        <v>2.0166446700594264E-2</v>
      </c>
      <c r="AN197" s="5">
        <v>3.928407821488035E-2</v>
      </c>
      <c r="AO197" s="5">
        <v>1.0881459199551257E-2</v>
      </c>
      <c r="AP197" s="5">
        <v>5.0729194283048763E-2</v>
      </c>
      <c r="AQ197" s="5">
        <v>1.5010490113892667E-3</v>
      </c>
      <c r="AR197" s="5">
        <v>6.3161247580703156E-2</v>
      </c>
      <c r="AS197" s="5"/>
      <c r="AT197" s="5"/>
      <c r="AU197" s="5"/>
      <c r="AV197" s="5"/>
      <c r="AW197" s="5"/>
      <c r="AX197" s="5"/>
      <c r="AY197" s="5"/>
      <c r="AZ197" s="5"/>
      <c r="BA197" s="5"/>
      <c r="BB197" s="5"/>
    </row>
    <row r="198" spans="1:54" x14ac:dyDescent="0.25">
      <c r="A198" s="5">
        <v>15070</v>
      </c>
      <c r="B198" s="5"/>
      <c r="C198" s="5">
        <v>0.20671658895602413</v>
      </c>
      <c r="D198" s="5">
        <v>-5.1172846962120183E-3</v>
      </c>
      <c r="E198" s="5">
        <v>-3.4876165958690939E-3</v>
      </c>
      <c r="F198" s="5">
        <v>-9.5175068152244698E-3</v>
      </c>
      <c r="G198" s="5">
        <v>-3.0177102247175925E-3</v>
      </c>
      <c r="H198" s="5">
        <v>-8.4767832625381734E-3</v>
      </c>
      <c r="I198" s="5">
        <v>-1.3835006395923555E-2</v>
      </c>
      <c r="J198" s="5">
        <v>-9.536965220204096E-3</v>
      </c>
      <c r="K198" s="5">
        <v>-1.7115775625701011E-3</v>
      </c>
      <c r="L198" s="5">
        <v>-5.3776521603656766E-3</v>
      </c>
      <c r="M198" s="5">
        <v>-7.1461405604438047E-3</v>
      </c>
      <c r="N198" s="5">
        <v>-1.4398640458548013E-2</v>
      </c>
      <c r="O198" s="5">
        <v>-2.4166011108390007E-3</v>
      </c>
      <c r="P198" s="5">
        <v>-7.7423045174872E-3</v>
      </c>
      <c r="Q198" s="5">
        <v>-4.3801362926215396E-3</v>
      </c>
      <c r="R198" s="5">
        <v>-2.9687411165815646E-2</v>
      </c>
      <c r="S198" s="5">
        <v>-1.5191050546454526E-3</v>
      </c>
      <c r="T198" s="5">
        <v>-5.2487854925334521E-3</v>
      </c>
      <c r="U198" s="5">
        <v>-4.674166600126763E-3</v>
      </c>
      <c r="V198" s="5">
        <v>-6.9914316632112795E-3</v>
      </c>
      <c r="W198" s="5">
        <v>6.3903940518508905E-3</v>
      </c>
      <c r="X198" s="5">
        <v>-7.2680302112770644E-3</v>
      </c>
      <c r="Y198" s="5">
        <v>-1.4755188030992964E-2</v>
      </c>
      <c r="Z198" s="5">
        <v>-1.3633842922409314E-2</v>
      </c>
      <c r="AA198" s="5">
        <v>1.8360427141029971E-2</v>
      </c>
      <c r="AB198" s="5">
        <v>8.3678249008316691E-2</v>
      </c>
      <c r="AC198" s="5">
        <v>7.6660291646889894E-3</v>
      </c>
      <c r="AD198" s="5">
        <v>2.2912474154799078E-2</v>
      </c>
      <c r="AE198" s="5">
        <v>3.0681488548540241E-2</v>
      </c>
      <c r="AF198" s="5">
        <v>8.5593371697270493E-2</v>
      </c>
      <c r="AG198" s="5">
        <v>1.4440371653303554E-2</v>
      </c>
      <c r="AH198" s="5">
        <v>1.060273284165794E-2</v>
      </c>
      <c r="AI198" s="5">
        <v>7.8289339483511664E-3</v>
      </c>
      <c r="AJ198" s="5">
        <v>3.1215517554078125E-2</v>
      </c>
      <c r="AK198" s="5">
        <v>1.0008199795838571E-2</v>
      </c>
      <c r="AL198" s="5">
        <v>7.7957154793573055E-2</v>
      </c>
      <c r="AM198" s="5">
        <v>2.0168101642507087E-2</v>
      </c>
      <c r="AN198" s="5">
        <v>3.9309128419306789E-2</v>
      </c>
      <c r="AO198" s="5">
        <v>1.0894467037041137E-2</v>
      </c>
      <c r="AP198" s="5">
        <v>5.0818239949751688E-2</v>
      </c>
      <c r="AQ198" s="5">
        <v>1.5045275225943281E-3</v>
      </c>
      <c r="AR198" s="5">
        <v>6.3343256002124732E-2</v>
      </c>
      <c r="AS198" s="5"/>
      <c r="AT198" s="5"/>
      <c r="AU198" s="5"/>
      <c r="AV198" s="5"/>
      <c r="AW198" s="5"/>
      <c r="AX198" s="5"/>
      <c r="AY198" s="5"/>
      <c r="AZ198" s="5"/>
      <c r="BA198" s="5"/>
      <c r="BB198" s="5"/>
    </row>
    <row r="199" spans="1:54" x14ac:dyDescent="0.25">
      <c r="A199" s="5">
        <v>15060</v>
      </c>
      <c r="B199" s="5"/>
      <c r="C199" s="5">
        <v>0.2072228012455942</v>
      </c>
      <c r="D199" s="5">
        <v>-5.0239143877544726E-3</v>
      </c>
      <c r="E199" s="5">
        <v>-3.4256885171389342E-3</v>
      </c>
      <c r="F199" s="5">
        <v>-9.353183567264417E-3</v>
      </c>
      <c r="G199" s="5">
        <v>-2.9670957695764888E-3</v>
      </c>
      <c r="H199" s="5">
        <v>-8.338799366818278E-3</v>
      </c>
      <c r="I199" s="5">
        <v>-1.3616668874686821E-2</v>
      </c>
      <c r="J199" s="5">
        <v>-9.3912074197065147E-3</v>
      </c>
      <c r="K199" s="5">
        <v>-1.6862742137925691E-3</v>
      </c>
      <c r="L199" s="5">
        <v>-5.3008481702046242E-3</v>
      </c>
      <c r="M199" s="5">
        <v>-7.0476758637199226E-3</v>
      </c>
      <c r="N199" s="5">
        <v>-1.4207518678538547E-2</v>
      </c>
      <c r="O199" s="5">
        <v>-2.3857491343902458E-3</v>
      </c>
      <c r="P199" s="5">
        <v>-7.6473996659591811E-3</v>
      </c>
      <c r="Q199" s="5">
        <v>-4.3286809921551416E-3</v>
      </c>
      <c r="R199" s="5">
        <v>-2.9353871554601608E-2</v>
      </c>
      <c r="S199" s="5">
        <v>-1.502818967414186E-3</v>
      </c>
      <c r="T199" s="5">
        <v>-5.1952227849985152E-3</v>
      </c>
      <c r="U199" s="5">
        <v>-4.6288886334443094E-3</v>
      </c>
      <c r="V199" s="5">
        <v>-6.9273408780043929E-3</v>
      </c>
      <c r="W199" s="5">
        <v>6.3351468561803539E-3</v>
      </c>
      <c r="X199" s="5">
        <v>-7.2090010893231015E-3</v>
      </c>
      <c r="Y199" s="5">
        <v>-1.464310419526331E-2</v>
      </c>
      <c r="Z199" s="5">
        <v>-1.3537468215533616E-2</v>
      </c>
      <c r="AA199" s="5">
        <v>1.8240361052376523E-2</v>
      </c>
      <c r="AB199" s="5">
        <v>8.3175505993515669E-2</v>
      </c>
      <c r="AC199" s="5">
        <v>7.6240597017552172E-3</v>
      </c>
      <c r="AD199" s="5">
        <v>2.2799299505157012E-2</v>
      </c>
      <c r="AE199" s="5">
        <v>3.0546424413534334E-2</v>
      </c>
      <c r="AF199" s="5">
        <v>8.5262739005264626E-2</v>
      </c>
      <c r="AG199" s="5">
        <v>1.4392407978661179E-2</v>
      </c>
      <c r="AH199" s="5">
        <v>1.057327709613423E-2</v>
      </c>
      <c r="AI199" s="5">
        <v>7.8114542608977624E-3</v>
      </c>
      <c r="AJ199" s="5">
        <v>3.1162912809010023E-2</v>
      </c>
      <c r="AK199" s="5">
        <v>9.9968341139853555E-3</v>
      </c>
      <c r="AL199" s="5">
        <v>7.7911630503826851E-2</v>
      </c>
      <c r="AM199" s="5">
        <v>2.0167492927874748E-2</v>
      </c>
      <c r="AN199" s="5">
        <v>3.932979434646295E-2</v>
      </c>
      <c r="AO199" s="5">
        <v>1.0906274255524213E-2</v>
      </c>
      <c r="AP199" s="5">
        <v>5.0901784706633826E-2</v>
      </c>
      <c r="AQ199" s="5">
        <v>1.5078470745644042E-3</v>
      </c>
      <c r="AR199" s="5">
        <v>6.3518776830118293E-2</v>
      </c>
      <c r="AS199" s="5"/>
      <c r="AT199" s="5"/>
      <c r="AU199" s="5"/>
      <c r="AV199" s="5"/>
      <c r="AW199" s="5"/>
      <c r="AX199" s="5"/>
      <c r="AY199" s="5"/>
      <c r="AZ199" s="5"/>
      <c r="BA199" s="5"/>
      <c r="BB199" s="5"/>
    </row>
    <row r="200" spans="1:54" x14ac:dyDescent="0.25">
      <c r="A200" s="5">
        <v>15050</v>
      </c>
      <c r="B200" s="5"/>
      <c r="C200" s="5">
        <v>0.20769526566487945</v>
      </c>
      <c r="D200" s="5">
        <v>-4.931632813166496E-3</v>
      </c>
      <c r="E200" s="5">
        <v>-3.3644416826290025E-3</v>
      </c>
      <c r="F200" s="5">
        <v>-9.1905575800669374E-3</v>
      </c>
      <c r="G200" s="5">
        <v>-2.9169694442763069E-3</v>
      </c>
      <c r="H200" s="5">
        <v>-8.2020497834214643E-3</v>
      </c>
      <c r="I200" s="5">
        <v>-1.3400128559755281E-2</v>
      </c>
      <c r="J200" s="5">
        <v>-9.2465428939281884E-3</v>
      </c>
      <c r="K200" s="5">
        <v>-1.6611417041194232E-3</v>
      </c>
      <c r="L200" s="5">
        <v>-5.2245036613461438E-3</v>
      </c>
      <c r="M200" s="5">
        <v>-6.9497223104356427E-3</v>
      </c>
      <c r="N200" s="5">
        <v>-1.4017233060343717E-2</v>
      </c>
      <c r="O200" s="5">
        <v>-2.3550061057209019E-3</v>
      </c>
      <c r="P200" s="5">
        <v>-7.552746940537822E-3</v>
      </c>
      <c r="Q200" s="5">
        <v>-4.2773155831875211E-3</v>
      </c>
      <c r="R200" s="5">
        <v>-2.9020597994867513E-2</v>
      </c>
      <c r="S200" s="5">
        <v>-1.4865296715081166E-3</v>
      </c>
      <c r="T200" s="5">
        <v>-5.1415934496392007E-3</v>
      </c>
      <c r="U200" s="5">
        <v>-4.5835041988682912E-3</v>
      </c>
      <c r="V200" s="5">
        <v>-6.8630238598002286E-3</v>
      </c>
      <c r="W200" s="5">
        <v>6.2796349045612515E-3</v>
      </c>
      <c r="X200" s="5">
        <v>-7.1496086581761499E-3</v>
      </c>
      <c r="Y200" s="5">
        <v>-1.4530164207389071E-2</v>
      </c>
      <c r="Z200" s="5">
        <v>-1.3440200029079044E-2</v>
      </c>
      <c r="AA200" s="5">
        <v>1.8118963616307264E-2</v>
      </c>
      <c r="AB200" s="5">
        <v>8.2666156472286964E-2</v>
      </c>
      <c r="AC200" s="5">
        <v>7.5814398040089537E-3</v>
      </c>
      <c r="AD200" s="5">
        <v>2.2684058360031515E-2</v>
      </c>
      <c r="AE200" s="5">
        <v>3.0408446198378996E-2</v>
      </c>
      <c r="AF200" s="5">
        <v>8.492361520828573E-2</v>
      </c>
      <c r="AG200" s="5">
        <v>1.4342959002341777E-2</v>
      </c>
      <c r="AH200" s="5">
        <v>1.0542698137632461E-2</v>
      </c>
      <c r="AI200" s="5">
        <v>7.793125666260922E-3</v>
      </c>
      <c r="AJ200" s="5">
        <v>3.1106863792118144E-2</v>
      </c>
      <c r="AK200" s="5">
        <v>9.9843510299227074E-3</v>
      </c>
      <c r="AL200" s="5">
        <v>7.7857347273275118E-2</v>
      </c>
      <c r="AM200" s="5">
        <v>2.0164616250279786E-2</v>
      </c>
      <c r="AN200" s="5">
        <v>3.9346060282945718E-2</v>
      </c>
      <c r="AO200" s="5">
        <v>1.0916874487698061E-2</v>
      </c>
      <c r="AP200" s="5">
        <v>5.0979789596330205E-2</v>
      </c>
      <c r="AQ200" s="5">
        <v>1.5110062453711382E-3</v>
      </c>
      <c r="AR200" s="5">
        <v>6.3687739193984599E-2</v>
      </c>
      <c r="AS200" s="5"/>
      <c r="AT200" s="5"/>
      <c r="AU200" s="5"/>
      <c r="AV200" s="5"/>
      <c r="AW200" s="5"/>
      <c r="AX200" s="5"/>
      <c r="AY200" s="5"/>
      <c r="AZ200" s="5"/>
      <c r="BA200" s="5"/>
      <c r="BB200" s="5"/>
    </row>
    <row r="201" spans="1:54" x14ac:dyDescent="0.25">
      <c r="A201" s="6">
        <v>15040</v>
      </c>
      <c r="B201" s="5"/>
      <c r="C201" s="6">
        <v>0.20813394661680298</v>
      </c>
      <c r="D201" s="6">
        <v>-4.8404416082206804E-3</v>
      </c>
      <c r="E201" s="6">
        <v>-3.3038782141005412E-3</v>
      </c>
      <c r="F201" s="6">
        <v>-9.0296371623145334E-3</v>
      </c>
      <c r="G201" s="6">
        <v>-2.8673346104757134E-3</v>
      </c>
      <c r="H201" s="6">
        <v>-8.0665458017749395E-3</v>
      </c>
      <c r="I201" s="6">
        <v>-1.3185406576661823E-2</v>
      </c>
      <c r="J201" s="6">
        <v>-9.1029878551863886E-3</v>
      </c>
      <c r="K201" s="6">
        <v>-1.6361832021344665E-3</v>
      </c>
      <c r="L201" s="6">
        <v>-5.1486292893184876E-3</v>
      </c>
      <c r="M201" s="6">
        <v>-6.8522948433522414E-3</v>
      </c>
      <c r="N201" s="6">
        <v>-1.3827815000965717E-2</v>
      </c>
      <c r="O201" s="6">
        <v>-2.3243774636189421E-3</v>
      </c>
      <c r="P201" s="6">
        <v>-7.4583641618858262E-3</v>
      </c>
      <c r="Q201" s="6">
        <v>-4.2260502913282465E-3</v>
      </c>
      <c r="R201" s="6">
        <v>-2.8687660241570812E-2</v>
      </c>
      <c r="S201" s="6">
        <v>-1.4702407332797462E-3</v>
      </c>
      <c r="T201" s="6">
        <v>-5.087909712115259E-3</v>
      </c>
      <c r="U201" s="6">
        <v>-4.5380240236479637E-3</v>
      </c>
      <c r="V201" s="6">
        <v>-6.7984963089165852E-3</v>
      </c>
      <c r="W201" s="6">
        <v>6.2238721398817738E-3</v>
      </c>
      <c r="X201" s="6">
        <v>-7.0898682120142014E-3</v>
      </c>
      <c r="Y201" s="6">
        <v>-1.4416397780511556E-2</v>
      </c>
      <c r="Z201" s="6">
        <v>-1.3342064415777389E-2</v>
      </c>
      <c r="AA201" s="6">
        <v>1.7996267817264752E-2</v>
      </c>
      <c r="AB201" s="6">
        <v>8.215034029958683E-2</v>
      </c>
      <c r="AC201" s="6">
        <v>7.538181248099381E-3</v>
      </c>
      <c r="AD201" s="6">
        <v>2.2566782611674559E-2</v>
      </c>
      <c r="AE201" s="6">
        <v>3.0267591926079241E-2</v>
      </c>
      <c r="AF201" s="6">
        <v>8.457609267481779E-2</v>
      </c>
      <c r="AG201" s="6">
        <v>1.4292037899777524E-2</v>
      </c>
      <c r="AH201" s="6">
        <v>1.0511003811250447E-2</v>
      </c>
      <c r="AI201" s="6">
        <v>7.7739525689488904E-3</v>
      </c>
      <c r="AJ201" s="6">
        <v>3.1047382408206186E-2</v>
      </c>
      <c r="AK201" s="6">
        <v>9.9707525173367249E-3</v>
      </c>
      <c r="AL201" s="6">
        <v>7.7794305964455066E-2</v>
      </c>
      <c r="AM201" s="6">
        <v>2.0159468058983207E-2</v>
      </c>
      <c r="AN201" s="6">
        <v>3.9357911954120431E-2</v>
      </c>
      <c r="AO201" s="6">
        <v>1.092626175103174E-2</v>
      </c>
      <c r="AP201" s="6">
        <v>5.1052217370063505E-2</v>
      </c>
      <c r="AQ201" s="5">
        <v>1.5140036605040476E-3</v>
      </c>
      <c r="AR201" s="5">
        <v>6.3850074060695997E-2</v>
      </c>
    </row>
    <row r="202" spans="1:54" x14ac:dyDescent="0.25">
      <c r="A202" s="6">
        <v>15030</v>
      </c>
      <c r="B202" s="5"/>
      <c r="C202" s="6">
        <v>0.20853882056606707</v>
      </c>
      <c r="D202" s="6">
        <v>-4.7503420365443043E-3</v>
      </c>
      <c r="E202" s="6">
        <v>-3.2439999837390295E-3</v>
      </c>
      <c r="F202" s="6">
        <v>-8.8704299576934809E-3</v>
      </c>
      <c r="G202" s="6">
        <v>-2.8181944255433081E-3</v>
      </c>
      <c r="H202" s="6">
        <v>-7.9322981596232182E-3</v>
      </c>
      <c r="I202" s="6">
        <v>-1.2972523192248179E-2</v>
      </c>
      <c r="J202" s="6">
        <v>-8.9605579560429645E-3</v>
      </c>
      <c r="K202" s="6">
        <v>-1.6114017822802958E-3</v>
      </c>
      <c r="L202" s="6">
        <v>-5.0732354352026072E-3</v>
      </c>
      <c r="M202" s="6">
        <v>-6.7554080705815034E-3</v>
      </c>
      <c r="N202" s="6">
        <v>-1.3639295286539604E-2</v>
      </c>
      <c r="O202" s="6">
        <v>-2.2938685553779621E-3</v>
      </c>
      <c r="P202" s="6">
        <v>-7.364268893829613E-3</v>
      </c>
      <c r="Q202" s="6">
        <v>-4.1748952177956128E-3</v>
      </c>
      <c r="R202" s="6">
        <v>-2.8355127349816888E-2</v>
      </c>
      <c r="S202" s="6">
        <v>-1.453955690623798E-3</v>
      </c>
      <c r="T202" s="6">
        <v>-5.0341837250731823E-3</v>
      </c>
      <c r="U202" s="6">
        <v>-4.4924587923163232E-3</v>
      </c>
      <c r="V202" s="6">
        <v>-6.7337738945593417E-3</v>
      </c>
      <c r="W202" s="6">
        <v>6.167872505828763E-3</v>
      </c>
      <c r="X202" s="6">
        <v>-7.0297950781316914E-3</v>
      </c>
      <c r="Y202" s="6">
        <v>-1.430183475785172E-2</v>
      </c>
      <c r="Z202" s="6">
        <v>-1.3243087603908108E-2</v>
      </c>
      <c r="AA202" s="6">
        <v>1.7872306946503155E-2</v>
      </c>
      <c r="AB202" s="6">
        <v>8.1628199028621465E-2</v>
      </c>
      <c r="AC202" s="6">
        <v>7.494295991641033E-3</v>
      </c>
      <c r="AD202" s="6">
        <v>2.2447504762315881E-2</v>
      </c>
      <c r="AE202" s="6">
        <v>3.0123900519299661E-2</v>
      </c>
      <c r="AF202" s="6">
        <v>8.4220266485701176E-2</v>
      </c>
      <c r="AG202" s="6">
        <v>1.4239658333098343E-2</v>
      </c>
      <c r="AH202" s="6">
        <v>1.0478202336919921E-2</v>
      </c>
      <c r="AI202" s="6">
        <v>7.7539396601747686E-3</v>
      </c>
      <c r="AJ202" s="6">
        <v>3.0984481732602948E-2</v>
      </c>
      <c r="AK202" s="6">
        <v>9.9560409299637338E-3</v>
      </c>
      <c r="AL202" s="6">
        <v>7.7722510405445575E-2</v>
      </c>
      <c r="AM202" s="6">
        <v>2.0152045563441894E-2</v>
      </c>
      <c r="AN202" s="6">
        <v>3.9365336536940992E-2</v>
      </c>
      <c r="AO202" s="6">
        <v>1.0934430452397673E-2</v>
      </c>
      <c r="AP202" s="6">
        <v>5.1119032514063224E-2</v>
      </c>
      <c r="AQ202" s="5">
        <v>1.5168379937869473E-3</v>
      </c>
      <c r="AR202" s="5">
        <v>6.4005714278709644E-2</v>
      </c>
    </row>
    <row r="203" spans="1:54" x14ac:dyDescent="0.25">
      <c r="A203" s="6">
        <v>15020</v>
      </c>
      <c r="B203" s="5"/>
      <c r="C203" s="6">
        <v>0.20890987603526215</v>
      </c>
      <c r="D203" s="6">
        <v>-4.6613349945124564E-3</v>
      </c>
      <c r="E203" s="6">
        <v>-3.1848086168756303E-3</v>
      </c>
      <c r="F203" s="6">
        <v>-8.7129429506798937E-3</v>
      </c>
      <c r="G203" s="6">
        <v>-2.7695518438862528E-3</v>
      </c>
      <c r="H203" s="6">
        <v>-7.7993170453881152E-3</v>
      </c>
      <c r="I203" s="6">
        <v>-1.2761497816372803E-2</v>
      </c>
      <c r="J203" s="6">
        <v>-8.8192682890779282E-3</v>
      </c>
      <c r="K203" s="6">
        <v>-1.5868004245806842E-3</v>
      </c>
      <c r="L203" s="6">
        <v>-4.9983322040658669E-3</v>
      </c>
      <c r="M203" s="6">
        <v>-6.6590762626544467E-3</v>
      </c>
      <c r="N203" s="6">
        <v>-1.345170408486808E-2</v>
      </c>
      <c r="O203" s="6">
        <v>-2.2634846353096483E-3</v>
      </c>
      <c r="P203" s="6">
        <v>-7.2704784379315698E-3</v>
      </c>
      <c r="Q203" s="6">
        <v>-4.1238603360235632E-3</v>
      </c>
      <c r="R203" s="6">
        <v>-2.8023067650035548E-2</v>
      </c>
      <c r="S203" s="6">
        <v>-1.4376780516321707E-3</v>
      </c>
      <c r="T203" s="6">
        <v>-4.9804275633046468E-3</v>
      </c>
      <c r="U203" s="6">
        <v>-4.4468191422632058E-3</v>
      </c>
      <c r="V203" s="6">
        <v>-6.6688722481128187E-3</v>
      </c>
      <c r="W203" s="6">
        <v>6.111649940750797E-3</v>
      </c>
      <c r="X203" s="6">
        <v>-6.9694046100397212E-3</v>
      </c>
      <c r="Y203" s="6">
        <v>-1.418650509903161E-2</v>
      </c>
      <c r="Z203" s="6">
        <v>-1.3143295985111375E-2</v>
      </c>
      <c r="AA203" s="6">
        <v>1.7747114586474922E-2</v>
      </c>
      <c r="AB203" s="6">
        <v>8.1099875844144423E-2</v>
      </c>
      <c r="AC203" s="6">
        <v>7.4497961675809828E-3</v>
      </c>
      <c r="AD203" s="6">
        <v>2.2326257908948675E-2</v>
      </c>
      <c r="AE203" s="6">
        <v>2.9977411782395651E-2</v>
      </c>
      <c r="AF203" s="6">
        <v>8.3856234391290654E-2</v>
      </c>
      <c r="AG203" s="6">
        <v>1.4185834445218346E-2</v>
      </c>
      <c r="AH203" s="6">
        <v>1.0444302306081597E-2</v>
      </c>
      <c r="AI203" s="6">
        <v>7.7330919161832448E-3</v>
      </c>
      <c r="AJ203" s="6">
        <v>3.0918176007698139E-2</v>
      </c>
      <c r="AK203" s="6">
        <v>9.9402190015260884E-3</v>
      </c>
      <c r="AL203" s="6">
        <v>7.7641967397573369E-2</v>
      </c>
      <c r="AM203" s="6">
        <v>2.0142346737416363E-2</v>
      </c>
      <c r="AN203" s="6">
        <v>3.9368322672013428E-2</v>
      </c>
      <c r="AO203" s="6">
        <v>1.0941375392509143E-2</v>
      </c>
      <c r="AP203" s="6">
        <v>5.1180201275166134E-2</v>
      </c>
      <c r="AQ203" s="5">
        <v>1.5195079682731923E-3</v>
      </c>
      <c r="AR203" s="5">
        <v>6.4154594621037064E-2</v>
      </c>
    </row>
    <row r="204" spans="1:54" x14ac:dyDescent="0.25">
      <c r="A204" s="6">
        <v>15010</v>
      </c>
      <c r="B204" s="5"/>
      <c r="C204" s="6">
        <v>0.20924711359445003</v>
      </c>
      <c r="D204" s="6">
        <v>-4.5734210162697436E-3</v>
      </c>
      <c r="E204" s="6">
        <v>-3.126305494804524E-3</v>
      </c>
      <c r="F204" s="6">
        <v>-8.5571824726047747E-3</v>
      </c>
      <c r="G204" s="6">
        <v>-2.7214096183713213E-3</v>
      </c>
      <c r="H204" s="6">
        <v>-7.6676121007958923E-3</v>
      </c>
      <c r="I204" s="6">
        <v>-1.255234900405996E-2</v>
      </c>
      <c r="J204" s="6">
        <v>-8.6791333869670924E-3</v>
      </c>
      <c r="K204" s="6">
        <v>-1.5623820144166777E-3</v>
      </c>
      <c r="L204" s="6">
        <v>-4.9239294235600547E-3</v>
      </c>
      <c r="M204" s="6">
        <v>-6.5633133497994033E-3</v>
      </c>
      <c r="N204" s="6">
        <v>-1.3265070938356268E-2</v>
      </c>
      <c r="O204" s="6">
        <v>-2.2332308633188761E-3</v>
      </c>
      <c r="P204" s="6">
        <v>-7.1770098282465623E-3</v>
      </c>
      <c r="Q204" s="6">
        <v>-4.0729554883624109E-3</v>
      </c>
      <c r="R204" s="6">
        <v>-2.7691548723717162E-2</v>
      </c>
      <c r="S204" s="6">
        <v>-1.4214112932733885E-3</v>
      </c>
      <c r="T204" s="6">
        <v>-4.9266532189747875E-3</v>
      </c>
      <c r="U204" s="6">
        <v>-4.4011156593565196E-3</v>
      </c>
      <c r="V204" s="6">
        <v>-6.6038069564813753E-3</v>
      </c>
      <c r="W204" s="6">
        <v>6.0552183715488501E-3</v>
      </c>
      <c r="X204" s="6">
        <v>-6.9087121805758616E-3</v>
      </c>
      <c r="Y204" s="6">
        <v>-1.4070438866371802E-2</v>
      </c>
      <c r="Z204" s="6">
        <v>-1.3042716102139912E-2</v>
      </c>
      <c r="AA204" s="6">
        <v>1.7620724595084951E-2</v>
      </c>
      <c r="AB204" s="6">
        <v>8.0565515494935777E-2</v>
      </c>
      <c r="AC204" s="6">
        <v>7.4046940784728609E-3</v>
      </c>
      <c r="AD204" s="6">
        <v>2.2203075727787083E-2</v>
      </c>
      <c r="AE204" s="6">
        <v>2.9828166382946081E-2</v>
      </c>
      <c r="AF204" s="6">
        <v>8.3484096767082044E-2</v>
      </c>
      <c r="AG204" s="6">
        <v>1.4130580853644012E-2</v>
      </c>
      <c r="AH204" s="6">
        <v>1.040931267814489E-2</v>
      </c>
      <c r="AI204" s="6">
        <v>7.7114145964125346E-3</v>
      </c>
      <c r="AJ204" s="6">
        <v>3.0848480638808691E-2</v>
      </c>
      <c r="AK204" s="6">
        <v>9.9232898454528241E-3</v>
      </c>
      <c r="AL204" s="6">
        <v>7.7552686721465744E-2</v>
      </c>
      <c r="AM204" s="6">
        <v>2.0130370322663578E-2</v>
      </c>
      <c r="AN204" s="6">
        <v>3.9366860474889839E-2</v>
      </c>
      <c r="AO204" s="6">
        <v>1.0947091770159019E-2</v>
      </c>
      <c r="AP204" s="6">
        <v>5.1235691685573917E-2</v>
      </c>
      <c r="AQ204" s="5">
        <v>1.5220123571189576E-3</v>
      </c>
      <c r="AR204" s="5">
        <v>6.429665182753283E-2</v>
      </c>
    </row>
    <row r="205" spans="1:54" x14ac:dyDescent="0.25">
      <c r="A205" s="6">
        <v>15000</v>
      </c>
      <c r="B205" s="5"/>
      <c r="C205" s="6">
        <v>0.20955054584422206</v>
      </c>
      <c r="D205" s="6">
        <v>-4.4866002788760103E-3</v>
      </c>
      <c r="E205" s="6">
        <v>-3.06849175769315E-3</v>
      </c>
      <c r="F205" s="6">
        <v>-8.4031542079911377E-3</v>
      </c>
      <c r="G205" s="6">
        <v>-2.6737703018365248E-3</v>
      </c>
      <c r="H205" s="6">
        <v>-7.5371924237670144E-3</v>
      </c>
      <c r="I205" s="6">
        <v>-1.2345094458084556E-2</v>
      </c>
      <c r="J205" s="6">
        <v>-8.5401672228606791E-3</v>
      </c>
      <c r="K205" s="6">
        <v>-1.5381493423561017E-3</v>
      </c>
      <c r="L205" s="6">
        <v>-4.8500366426830798E-3</v>
      </c>
      <c r="M205" s="6">
        <v>-6.4681329194300249E-3</v>
      </c>
      <c r="N205" s="6">
        <v>-1.3079424757348034E-2</v>
      </c>
      <c r="O205" s="6">
        <v>-2.2031123035419768E-3</v>
      </c>
      <c r="P205" s="6">
        <v>-7.083879826264794E-3</v>
      </c>
      <c r="Q205" s="6">
        <v>-4.0221903828749819E-3</v>
      </c>
      <c r="R205" s="6">
        <v>-2.7360637379721657E-2</v>
      </c>
      <c r="S205" s="6">
        <v>-1.4051588600972648E-3</v>
      </c>
      <c r="T205" s="6">
        <v>-4.8728725969227719E-3</v>
      </c>
      <c r="U205" s="6">
        <v>-4.3553588736144821E-3</v>
      </c>
      <c r="V205" s="6">
        <v>-6.5385935554863623E-3</v>
      </c>
      <c r="W205" s="6">
        <v>5.9985917075982189E-3</v>
      </c>
      <c r="X205" s="6">
        <v>-6.8477331750278854E-3</v>
      </c>
      <c r="Y205" s="6">
        <v>-1.3953666211173721E-2</v>
      </c>
      <c r="Z205" s="6">
        <v>-1.2941374636557878E-2</v>
      </c>
      <c r="AA205" s="6">
        <v>1.7493171089822832E-2</v>
      </c>
      <c r="AB205" s="6">
        <v>8.0025264225508305E-2</v>
      </c>
      <c r="AC205" s="6">
        <v>7.3590021906614995E-3</v>
      </c>
      <c r="AD205" s="6">
        <v>2.2077992458405814E-2</v>
      </c>
      <c r="AE205" s="6">
        <v>2.9676205832799792E-2</v>
      </c>
      <c r="AF205" s="6">
        <v>8.3103956567834536E-2</v>
      </c>
      <c r="AG205" s="6">
        <v>1.407391264400799E-2</v>
      </c>
      <c r="AH205" s="6">
        <v>1.037324277673398E-2</v>
      </c>
      <c r="AI205" s="6">
        <v>7.6889132414922233E-3</v>
      </c>
      <c r="AJ205" s="6">
        <v>3.0775412189375666E-2</v>
      </c>
      <c r="AK205" s="6">
        <v>9.9052569543842221E-3</v>
      </c>
      <c r="AL205" s="6">
        <v>7.7454681141436763E-2</v>
      </c>
      <c r="AM205" s="6">
        <v>2.011611583221018E-2</v>
      </c>
      <c r="AN205" s="6">
        <v>3.936094154658018E-2</v>
      </c>
      <c r="AO205" s="6">
        <v>1.0951575186255429E-2</v>
      </c>
      <c r="AP205" s="6">
        <v>5.1285473586745137E-2</v>
      </c>
      <c r="AQ205" s="5">
        <v>1.5243499844337777E-3</v>
      </c>
      <c r="AR205" s="5">
        <v>6.4431824646367625E-2</v>
      </c>
    </row>
    <row r="206" spans="1:54" x14ac:dyDescent="0.25">
      <c r="AR206" s="5"/>
    </row>
  </sheetData>
  <pageMargins left="0.7" right="0.7" top="0.78740157499999996" bottom="0.78740157499999996"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1E7E6F-037B-46B2-8C4F-34EDD951406A}">
  <sheetPr codeName="Tabelle15"/>
  <dimension ref="A1:F9"/>
  <sheetViews>
    <sheetView workbookViewId="0">
      <selection sqref="A1:F9"/>
    </sheetView>
  </sheetViews>
  <sheetFormatPr baseColWidth="10" defaultRowHeight="15" x14ac:dyDescent="0.25"/>
  <cols>
    <col min="1" max="1" width="23.42578125" bestFit="1" customWidth="1"/>
    <col min="2" max="3" width="12.42578125" bestFit="1" customWidth="1"/>
    <col min="4" max="4" width="7.85546875" bestFit="1" customWidth="1"/>
    <col min="5" max="5" width="9.85546875" bestFit="1" customWidth="1"/>
    <col min="6" max="6" width="11.5703125" bestFit="1" customWidth="1"/>
  </cols>
  <sheetData>
    <row r="1" spans="1:6" x14ac:dyDescent="0.25">
      <c r="A1" t="s">
        <v>94</v>
      </c>
      <c r="B1" t="s">
        <v>95</v>
      </c>
      <c r="C1" t="s">
        <v>122</v>
      </c>
      <c r="D1" t="s">
        <v>97</v>
      </c>
      <c r="E1" t="s">
        <v>96</v>
      </c>
      <c r="F1" t="s">
        <v>73</v>
      </c>
    </row>
    <row r="2" spans="1:6" x14ac:dyDescent="0.25">
      <c r="A2" t="s">
        <v>98</v>
      </c>
      <c r="B2" t="s">
        <v>400</v>
      </c>
      <c r="C2" t="s">
        <v>401</v>
      </c>
      <c r="D2">
        <v>26</v>
      </c>
      <c r="E2">
        <v>4128</v>
      </c>
      <c r="F2" t="s">
        <v>402</v>
      </c>
    </row>
    <row r="3" spans="1:6" x14ac:dyDescent="0.25">
      <c r="A3" t="s">
        <v>70</v>
      </c>
      <c r="B3" t="s">
        <v>401</v>
      </c>
      <c r="C3" t="s">
        <v>397</v>
      </c>
      <c r="D3">
        <v>24</v>
      </c>
      <c r="E3">
        <v>3716</v>
      </c>
      <c r="F3" t="s">
        <v>399</v>
      </c>
    </row>
    <row r="4" spans="1:6" x14ac:dyDescent="0.25">
      <c r="A4" t="s">
        <v>395</v>
      </c>
      <c r="B4" t="s">
        <v>403</v>
      </c>
      <c r="C4" t="s">
        <v>404</v>
      </c>
      <c r="D4">
        <v>47</v>
      </c>
      <c r="E4">
        <v>7443</v>
      </c>
      <c r="F4" t="s">
        <v>405</v>
      </c>
    </row>
    <row r="5" spans="1:6" x14ac:dyDescent="0.25">
      <c r="A5" t="s">
        <v>139</v>
      </c>
      <c r="B5" t="s">
        <v>406</v>
      </c>
      <c r="C5" t="s">
        <v>407</v>
      </c>
      <c r="D5">
        <v>44</v>
      </c>
      <c r="E5">
        <v>6980</v>
      </c>
      <c r="F5" t="s">
        <v>408</v>
      </c>
    </row>
    <row r="6" spans="1:6" x14ac:dyDescent="0.25">
      <c r="A6" t="s">
        <v>99</v>
      </c>
      <c r="B6" t="s">
        <v>409</v>
      </c>
      <c r="C6" t="s">
        <v>410</v>
      </c>
      <c r="D6">
        <v>44</v>
      </c>
      <c r="E6">
        <v>6957</v>
      </c>
      <c r="F6" t="s">
        <v>408</v>
      </c>
    </row>
    <row r="7" spans="1:6" x14ac:dyDescent="0.25">
      <c r="A7" t="s">
        <v>372</v>
      </c>
      <c r="B7" t="s">
        <v>400</v>
      </c>
      <c r="C7" t="s">
        <v>411</v>
      </c>
      <c r="D7">
        <v>55</v>
      </c>
      <c r="E7">
        <v>8600</v>
      </c>
      <c r="F7" t="s">
        <v>402</v>
      </c>
    </row>
    <row r="8" spans="1:6" x14ac:dyDescent="0.25">
      <c r="A8" t="s">
        <v>389</v>
      </c>
      <c r="B8" t="s">
        <v>412</v>
      </c>
      <c r="C8" t="s">
        <v>398</v>
      </c>
      <c r="D8">
        <v>-21</v>
      </c>
      <c r="E8">
        <v>-3286</v>
      </c>
      <c r="F8" t="s">
        <v>399</v>
      </c>
    </row>
    <row r="9" spans="1:6" x14ac:dyDescent="0.25">
      <c r="A9" t="s">
        <v>202</v>
      </c>
      <c r="B9" t="s">
        <v>400</v>
      </c>
      <c r="C9" t="s">
        <v>411</v>
      </c>
      <c r="D9">
        <v>55</v>
      </c>
      <c r="E9">
        <v>8600</v>
      </c>
      <c r="F9" t="s">
        <v>402</v>
      </c>
    </row>
  </sheetData>
  <phoneticPr fontId="19" type="noConversion"/>
  <pageMargins left="0.7" right="0.7" top="0.78740157499999996" bottom="0.78740157499999996"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18B5B-A8C0-4A10-97DB-5C96A37EF324}">
  <sheetPr codeName="Tabelle9"/>
  <dimension ref="A1:E10"/>
  <sheetViews>
    <sheetView workbookViewId="0">
      <selection sqref="A1:E10"/>
    </sheetView>
  </sheetViews>
  <sheetFormatPr baseColWidth="10" defaultRowHeight="15" x14ac:dyDescent="0.25"/>
  <cols>
    <col min="1" max="1" width="12" bestFit="1" customWidth="1"/>
    <col min="2" max="2" width="8.140625" bestFit="1" customWidth="1"/>
    <col min="3" max="4" width="10.7109375" bestFit="1" customWidth="1"/>
    <col min="5" max="5" width="9.140625" bestFit="1" customWidth="1"/>
  </cols>
  <sheetData>
    <row r="1" spans="1:5" x14ac:dyDescent="0.25">
      <c r="A1" t="s">
        <v>73</v>
      </c>
      <c r="B1" t="s">
        <v>150</v>
      </c>
      <c r="C1" t="s">
        <v>151</v>
      </c>
      <c r="D1" t="s">
        <v>152</v>
      </c>
      <c r="E1" t="s">
        <v>153</v>
      </c>
    </row>
    <row r="2" spans="1:5" x14ac:dyDescent="0.25">
      <c r="A2" t="s">
        <v>813</v>
      </c>
      <c r="B2" t="s">
        <v>144</v>
      </c>
      <c r="C2" t="s">
        <v>814</v>
      </c>
      <c r="D2" t="s">
        <v>814</v>
      </c>
      <c r="E2" t="s">
        <v>144</v>
      </c>
    </row>
    <row r="3" spans="1:5" x14ac:dyDescent="0.25">
      <c r="A3" t="s">
        <v>815</v>
      </c>
      <c r="B3" t="s">
        <v>144</v>
      </c>
      <c r="C3" t="s">
        <v>816</v>
      </c>
      <c r="D3" t="s">
        <v>816</v>
      </c>
      <c r="E3" t="s">
        <v>144</v>
      </c>
    </row>
    <row r="4" spans="1:5" x14ac:dyDescent="0.25">
      <c r="A4" t="s">
        <v>817</v>
      </c>
      <c r="B4" t="s">
        <v>144</v>
      </c>
      <c r="C4" t="s">
        <v>818</v>
      </c>
      <c r="D4" t="s">
        <v>818</v>
      </c>
      <c r="E4" t="s">
        <v>144</v>
      </c>
    </row>
    <row r="5" spans="1:5" x14ac:dyDescent="0.25">
      <c r="A5" t="s">
        <v>819</v>
      </c>
      <c r="B5" t="s">
        <v>144</v>
      </c>
      <c r="C5" t="s">
        <v>820</v>
      </c>
      <c r="D5" t="s">
        <v>820</v>
      </c>
      <c r="E5" t="s">
        <v>144</v>
      </c>
    </row>
    <row r="6" spans="1:5" x14ac:dyDescent="0.25">
      <c r="A6" t="s">
        <v>821</v>
      </c>
      <c r="B6" t="s">
        <v>144</v>
      </c>
      <c r="C6" t="s">
        <v>822</v>
      </c>
      <c r="D6" t="s">
        <v>822</v>
      </c>
      <c r="E6" t="s">
        <v>144</v>
      </c>
    </row>
    <row r="7" spans="1:5" x14ac:dyDescent="0.25">
      <c r="A7" t="s">
        <v>823</v>
      </c>
      <c r="B7" t="s">
        <v>144</v>
      </c>
      <c r="C7" t="s">
        <v>820</v>
      </c>
      <c r="D7" t="s">
        <v>820</v>
      </c>
      <c r="E7" t="s">
        <v>144</v>
      </c>
    </row>
    <row r="8" spans="1:5" x14ac:dyDescent="0.25">
      <c r="A8" t="s">
        <v>824</v>
      </c>
      <c r="B8" t="s">
        <v>144</v>
      </c>
      <c r="C8" t="s">
        <v>818</v>
      </c>
      <c r="D8" t="s">
        <v>818</v>
      </c>
      <c r="E8" t="s">
        <v>144</v>
      </c>
    </row>
    <row r="9" spans="1:5" x14ac:dyDescent="0.25">
      <c r="A9" t="s">
        <v>825</v>
      </c>
      <c r="B9" t="s">
        <v>144</v>
      </c>
      <c r="C9" t="s">
        <v>826</v>
      </c>
      <c r="D9" t="s">
        <v>826</v>
      </c>
      <c r="E9" t="s">
        <v>144</v>
      </c>
    </row>
    <row r="10" spans="1:5" x14ac:dyDescent="0.25">
      <c r="A10" t="s">
        <v>827</v>
      </c>
      <c r="B10" t="s">
        <v>144</v>
      </c>
      <c r="C10" t="s">
        <v>828</v>
      </c>
      <c r="D10" t="s">
        <v>828</v>
      </c>
      <c r="E10" t="s">
        <v>144</v>
      </c>
    </row>
  </sheetData>
  <phoneticPr fontId="19" type="noConversion"/>
  <pageMargins left="0.7" right="0.7" top="0.78740157499999996" bottom="0.78740157499999996"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C7AC5-D81E-4589-A037-7A28F248BCB8}">
  <sheetPr codeName="Tabelle10"/>
  <dimension ref="A1:D8"/>
  <sheetViews>
    <sheetView workbookViewId="0">
      <selection sqref="A1:D8"/>
    </sheetView>
  </sheetViews>
  <sheetFormatPr baseColWidth="10" defaultRowHeight="15" x14ac:dyDescent="0.25"/>
  <cols>
    <col min="1" max="1" width="17.42578125" bestFit="1" customWidth="1"/>
    <col min="2" max="2" width="9.28515625" bestFit="1" customWidth="1"/>
    <col min="3" max="3" width="5.85546875" bestFit="1" customWidth="1"/>
    <col min="4" max="4" width="8.42578125" bestFit="1" customWidth="1"/>
  </cols>
  <sheetData>
    <row r="1" spans="1:4" x14ac:dyDescent="0.25">
      <c r="A1" t="s">
        <v>154</v>
      </c>
      <c r="B1" t="s">
        <v>95</v>
      </c>
      <c r="C1" t="s">
        <v>155</v>
      </c>
      <c r="D1" t="s">
        <v>73</v>
      </c>
    </row>
    <row r="2" spans="1:4" x14ac:dyDescent="0.25">
      <c r="A2" t="s">
        <v>156</v>
      </c>
      <c r="B2">
        <v>15501.02</v>
      </c>
      <c r="C2">
        <v>0.13</v>
      </c>
      <c r="D2" s="74">
        <v>0.36944444444444446</v>
      </c>
    </row>
    <row r="3" spans="1:4" x14ac:dyDescent="0.25">
      <c r="A3" t="s">
        <v>157</v>
      </c>
      <c r="B3">
        <v>15505</v>
      </c>
      <c r="C3">
        <v>0.15</v>
      </c>
      <c r="D3" s="74">
        <v>0.36944444444444446</v>
      </c>
    </row>
    <row r="4" spans="1:4" x14ac:dyDescent="0.25">
      <c r="A4" t="s">
        <v>158</v>
      </c>
      <c r="B4">
        <v>15571.86</v>
      </c>
      <c r="C4">
        <v>-1.33</v>
      </c>
      <c r="D4" s="74">
        <v>0.74652777777777779</v>
      </c>
    </row>
    <row r="5" spans="1:4" x14ac:dyDescent="0.25">
      <c r="A5" t="s">
        <v>159</v>
      </c>
      <c r="B5">
        <v>26575.43</v>
      </c>
      <c r="C5">
        <v>-2.2400000000000002</v>
      </c>
      <c r="D5" s="74">
        <v>0.74652777777777779</v>
      </c>
    </row>
    <row r="6" spans="1:4" x14ac:dyDescent="0.25">
      <c r="A6" t="s">
        <v>327</v>
      </c>
      <c r="B6">
        <v>3008.29</v>
      </c>
      <c r="C6">
        <v>-1.9</v>
      </c>
      <c r="D6" s="74">
        <v>0.74652777777777779</v>
      </c>
    </row>
    <row r="7" spans="1:4" x14ac:dyDescent="0.25">
      <c r="A7" t="s">
        <v>160</v>
      </c>
      <c r="B7">
        <v>12956.58</v>
      </c>
      <c r="C7">
        <v>-1.69</v>
      </c>
      <c r="D7" s="74">
        <v>0.74652777777777779</v>
      </c>
    </row>
    <row r="8" spans="1:4" x14ac:dyDescent="0.25">
      <c r="A8" t="s">
        <v>161</v>
      </c>
      <c r="B8">
        <v>24.53</v>
      </c>
      <c r="D8" s="74">
        <v>0.36875000000000002</v>
      </c>
    </row>
  </sheetData>
  <phoneticPr fontId="19" type="noConversion"/>
  <pageMargins left="0.7" right="0.7" top="0.78740157499999996" bottom="0.78740157499999996"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A8D7F-A99E-4F43-AECB-C764C95B9FE4}">
  <sheetPr codeName="Tabelle11"/>
  <dimension ref="A1:E21"/>
  <sheetViews>
    <sheetView workbookViewId="0">
      <selection sqref="A1:E21"/>
    </sheetView>
  </sheetViews>
  <sheetFormatPr baseColWidth="10" defaultRowHeight="15" x14ac:dyDescent="0.25"/>
  <cols>
    <col min="1" max="1" width="9.140625" bestFit="1" customWidth="1"/>
    <col min="2" max="2" width="9.7109375" bestFit="1" customWidth="1"/>
    <col min="3" max="3" width="12" bestFit="1" customWidth="1"/>
    <col min="4" max="4" width="12.5703125" bestFit="1" customWidth="1"/>
  </cols>
  <sheetData>
    <row r="1" spans="1:5" x14ac:dyDescent="0.25">
      <c r="A1" t="s">
        <v>72</v>
      </c>
      <c r="B1" t="s">
        <v>100</v>
      </c>
      <c r="C1" t="s">
        <v>0</v>
      </c>
      <c r="D1" t="s">
        <v>1</v>
      </c>
      <c r="E1" t="s">
        <v>2</v>
      </c>
    </row>
    <row r="2" spans="1:5" x14ac:dyDescent="0.25">
      <c r="A2">
        <v>27122021</v>
      </c>
      <c r="B2">
        <v>15890</v>
      </c>
      <c r="D2">
        <v>15900</v>
      </c>
      <c r="E2">
        <v>15666</v>
      </c>
    </row>
    <row r="3" spans="1:5" x14ac:dyDescent="0.25">
      <c r="A3">
        <v>28122021</v>
      </c>
      <c r="B3">
        <v>15938</v>
      </c>
      <c r="D3">
        <v>15978.5</v>
      </c>
      <c r="E3">
        <v>15831</v>
      </c>
    </row>
    <row r="4" spans="1:5" x14ac:dyDescent="0.25">
      <c r="A4">
        <v>29122021</v>
      </c>
      <c r="B4">
        <v>15860</v>
      </c>
      <c r="D4">
        <v>15967</v>
      </c>
      <c r="E4">
        <v>15801</v>
      </c>
    </row>
    <row r="5" spans="1:5" x14ac:dyDescent="0.25">
      <c r="A5">
        <v>30122021</v>
      </c>
      <c r="B5">
        <v>15894.5</v>
      </c>
      <c r="D5">
        <v>15895</v>
      </c>
      <c r="E5">
        <v>15831.5</v>
      </c>
    </row>
    <row r="6" spans="1:5" x14ac:dyDescent="0.25">
      <c r="A6">
        <v>3012022</v>
      </c>
      <c r="B6">
        <v>16059</v>
      </c>
      <c r="D6">
        <v>16067</v>
      </c>
      <c r="E6">
        <v>15868</v>
      </c>
    </row>
    <row r="7" spans="1:5" x14ac:dyDescent="0.25">
      <c r="A7">
        <v>4012022</v>
      </c>
      <c r="B7">
        <v>16147</v>
      </c>
      <c r="D7">
        <v>16200</v>
      </c>
      <c r="E7">
        <v>16032.5</v>
      </c>
    </row>
    <row r="8" spans="1:5" x14ac:dyDescent="0.25">
      <c r="A8">
        <v>5012022</v>
      </c>
      <c r="B8">
        <v>16086</v>
      </c>
      <c r="D8">
        <v>16284</v>
      </c>
      <c r="E8">
        <v>16077</v>
      </c>
    </row>
    <row r="9" spans="1:5" x14ac:dyDescent="0.25">
      <c r="A9">
        <v>6012022</v>
      </c>
      <c r="B9">
        <v>16032</v>
      </c>
      <c r="D9">
        <v>16153.5</v>
      </c>
      <c r="E9">
        <v>15969</v>
      </c>
    </row>
    <row r="10" spans="1:5" x14ac:dyDescent="0.25">
      <c r="A10">
        <v>7012022</v>
      </c>
      <c r="B10">
        <v>15959</v>
      </c>
      <c r="D10">
        <v>16071</v>
      </c>
      <c r="E10">
        <v>15860.5</v>
      </c>
    </row>
    <row r="11" spans="1:5" x14ac:dyDescent="0.25">
      <c r="A11">
        <v>10012022</v>
      </c>
      <c r="B11">
        <v>15859</v>
      </c>
      <c r="D11">
        <v>16012.5</v>
      </c>
      <c r="E11">
        <v>15724</v>
      </c>
    </row>
    <row r="12" spans="1:5" x14ac:dyDescent="0.25">
      <c r="A12">
        <v>11012022</v>
      </c>
      <c r="B12">
        <v>15984</v>
      </c>
      <c r="D12">
        <v>16004</v>
      </c>
      <c r="E12">
        <v>15855</v>
      </c>
    </row>
    <row r="13" spans="1:5" x14ac:dyDescent="0.25">
      <c r="A13">
        <v>12012022</v>
      </c>
      <c r="B13">
        <v>16011</v>
      </c>
      <c r="D13">
        <v>16080.5</v>
      </c>
      <c r="E13">
        <v>15953.5</v>
      </c>
    </row>
    <row r="14" spans="1:5" x14ac:dyDescent="0.25">
      <c r="A14">
        <v>13012022</v>
      </c>
      <c r="B14">
        <v>15920</v>
      </c>
      <c r="D14">
        <v>16091.5</v>
      </c>
      <c r="E14">
        <v>15893</v>
      </c>
    </row>
    <row r="15" spans="1:5" x14ac:dyDescent="0.25">
      <c r="A15">
        <v>14012022</v>
      </c>
      <c r="B15">
        <v>15963</v>
      </c>
      <c r="D15">
        <v>15974</v>
      </c>
      <c r="E15">
        <v>15835.5</v>
      </c>
    </row>
    <row r="16" spans="1:5" x14ac:dyDescent="0.25">
      <c r="A16">
        <v>17012022</v>
      </c>
      <c r="B16">
        <v>15938</v>
      </c>
      <c r="D16">
        <v>15975</v>
      </c>
      <c r="E16">
        <v>15896</v>
      </c>
    </row>
    <row r="17" spans="1:5" x14ac:dyDescent="0.25">
      <c r="A17">
        <v>18012022</v>
      </c>
      <c r="B17">
        <v>15791</v>
      </c>
      <c r="D17">
        <v>15938</v>
      </c>
      <c r="E17">
        <v>15674</v>
      </c>
    </row>
    <row r="18" spans="1:5" x14ac:dyDescent="0.25">
      <c r="A18">
        <v>19012022</v>
      </c>
      <c r="B18">
        <v>15765</v>
      </c>
      <c r="D18">
        <v>15902.5</v>
      </c>
      <c r="E18">
        <v>15629.5</v>
      </c>
    </row>
    <row r="19" spans="1:5" x14ac:dyDescent="0.25">
      <c r="A19">
        <v>20012022</v>
      </c>
      <c r="B19">
        <v>15733</v>
      </c>
      <c r="D19">
        <v>15923</v>
      </c>
      <c r="E19">
        <v>15673</v>
      </c>
    </row>
    <row r="20" spans="1:5" x14ac:dyDescent="0.25">
      <c r="A20">
        <v>21012022</v>
      </c>
      <c r="B20">
        <v>15441</v>
      </c>
      <c r="D20">
        <v>15745.5</v>
      </c>
      <c r="E20">
        <v>15441</v>
      </c>
    </row>
    <row r="21" spans="1:5" x14ac:dyDescent="0.25">
      <c r="A21">
        <v>24012022</v>
      </c>
      <c r="B21">
        <v>15273</v>
      </c>
      <c r="D21">
        <v>15588.5</v>
      </c>
      <c r="E21">
        <v>14839</v>
      </c>
    </row>
  </sheetData>
  <phoneticPr fontId="19" type="noConversion"/>
  <pageMargins left="0.7" right="0.7" top="0.78740157499999996" bottom="0.78740157499999996"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FFCEF-7D25-4437-A10E-70140917E08D}">
  <sheetPr codeName="Tabelle12"/>
  <dimension ref="A1:K3"/>
  <sheetViews>
    <sheetView workbookViewId="0">
      <selection sqref="A1:K3"/>
    </sheetView>
  </sheetViews>
  <sheetFormatPr baseColWidth="10" defaultRowHeight="15" x14ac:dyDescent="0.25"/>
  <cols>
    <col min="1" max="2" width="11.140625" bestFit="1" customWidth="1"/>
    <col min="3" max="3" width="19.28515625" bestFit="1" customWidth="1"/>
    <col min="4" max="4" width="19.140625" bestFit="1" customWidth="1"/>
    <col min="5" max="5" width="20.140625" bestFit="1" customWidth="1"/>
    <col min="6" max="6" width="11.140625" bestFit="1" customWidth="1"/>
    <col min="7" max="7" width="17.5703125" bestFit="1" customWidth="1"/>
    <col min="8" max="8" width="11.140625" bestFit="1" customWidth="1"/>
    <col min="10" max="11" width="12.140625" bestFit="1" customWidth="1"/>
  </cols>
  <sheetData>
    <row r="1" spans="1:11" x14ac:dyDescent="0.25">
      <c r="A1" t="s">
        <v>14</v>
      </c>
      <c r="B1" t="s">
        <v>15</v>
      </c>
      <c r="C1" t="s">
        <v>16</v>
      </c>
      <c r="D1" t="s">
        <v>17</v>
      </c>
      <c r="E1" t="s">
        <v>18</v>
      </c>
      <c r="F1" t="s">
        <v>19</v>
      </c>
      <c r="G1" t="s">
        <v>162</v>
      </c>
      <c r="H1" t="s">
        <v>163</v>
      </c>
      <c r="I1" t="s">
        <v>164</v>
      </c>
      <c r="J1" t="s">
        <v>165</v>
      </c>
      <c r="K1" t="s">
        <v>166</v>
      </c>
    </row>
    <row r="2" spans="1:11" x14ac:dyDescent="0.25">
      <c r="A2" t="s">
        <v>0</v>
      </c>
      <c r="B2">
        <v>14520</v>
      </c>
      <c r="C2" t="s">
        <v>438</v>
      </c>
      <c r="D2" t="s">
        <v>443</v>
      </c>
      <c r="E2" t="s">
        <v>167</v>
      </c>
      <c r="F2">
        <v>6.7599999999999993E-2</v>
      </c>
      <c r="G2" t="s">
        <v>168</v>
      </c>
      <c r="H2">
        <v>0.18809999999999999</v>
      </c>
      <c r="I2" t="s">
        <v>169</v>
      </c>
      <c r="J2">
        <v>0</v>
      </c>
      <c r="K2" t="s">
        <v>20</v>
      </c>
    </row>
    <row r="3" spans="1:11" x14ac:dyDescent="0.25">
      <c r="A3" t="s">
        <v>122</v>
      </c>
      <c r="B3">
        <v>14627</v>
      </c>
      <c r="C3" t="s">
        <v>170</v>
      </c>
      <c r="D3" t="s">
        <v>431</v>
      </c>
      <c r="E3" t="s">
        <v>171</v>
      </c>
      <c r="F3">
        <v>-7.0599999999999996E-2</v>
      </c>
      <c r="G3" t="s">
        <v>172</v>
      </c>
      <c r="H3">
        <v>0.20449999999999999</v>
      </c>
      <c r="I3" t="s">
        <v>173</v>
      </c>
      <c r="J3">
        <v>0</v>
      </c>
      <c r="K3" t="s">
        <v>20</v>
      </c>
    </row>
  </sheetData>
  <phoneticPr fontId="19" type="noConversion"/>
  <pageMargins left="0.7" right="0.7" top="0.78740157499999996" bottom="0.78740157499999996"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F2C11-46D7-457F-82A0-EC40A6521414}">
  <sheetPr codeName="Tabelle13"/>
  <dimension ref="A1:H24"/>
  <sheetViews>
    <sheetView workbookViewId="0">
      <selection sqref="A1:H24"/>
    </sheetView>
  </sheetViews>
  <sheetFormatPr baseColWidth="10" defaultRowHeight="15" x14ac:dyDescent="0.25"/>
  <cols>
    <col min="1" max="1" width="9.140625" bestFit="1" customWidth="1"/>
    <col min="2" max="2" width="8.42578125" bestFit="1" customWidth="1"/>
    <col min="3" max="4" width="8" bestFit="1" customWidth="1"/>
    <col min="5" max="5" width="9.7109375" bestFit="1" customWidth="1"/>
    <col min="6" max="6" width="11.140625" bestFit="1" customWidth="1"/>
    <col min="7" max="7" width="9.140625" bestFit="1" customWidth="1"/>
  </cols>
  <sheetData>
    <row r="1" spans="1:8" x14ac:dyDescent="0.25">
      <c r="A1" t="s">
        <v>72</v>
      </c>
      <c r="B1" t="s">
        <v>174</v>
      </c>
      <c r="C1" t="s">
        <v>175</v>
      </c>
      <c r="D1" t="s">
        <v>176</v>
      </c>
      <c r="E1" t="s">
        <v>100</v>
      </c>
      <c r="F1" t="s">
        <v>19</v>
      </c>
      <c r="G1" t="s">
        <v>177</v>
      </c>
      <c r="H1" t="s">
        <v>178</v>
      </c>
    </row>
    <row r="2" spans="1:8" x14ac:dyDescent="0.25">
      <c r="A2">
        <v>201022</v>
      </c>
      <c r="B2">
        <v>12745</v>
      </c>
      <c r="C2">
        <v>12766</v>
      </c>
      <c r="D2">
        <v>12700</v>
      </c>
      <c r="E2">
        <v>12701</v>
      </c>
      <c r="F2" t="s">
        <v>449</v>
      </c>
      <c r="G2" t="s">
        <v>144</v>
      </c>
      <c r="H2" t="s">
        <v>144</v>
      </c>
    </row>
    <row r="3" spans="1:8" x14ac:dyDescent="0.25">
      <c r="A3">
        <v>191022</v>
      </c>
      <c r="B3">
        <v>12907</v>
      </c>
      <c r="C3">
        <v>12974</v>
      </c>
      <c r="D3">
        <v>12671</v>
      </c>
      <c r="E3">
        <v>12748</v>
      </c>
      <c r="F3" t="s">
        <v>179</v>
      </c>
      <c r="G3" t="s">
        <v>144</v>
      </c>
      <c r="H3" t="s">
        <v>144</v>
      </c>
    </row>
    <row r="4" spans="1:8" x14ac:dyDescent="0.25">
      <c r="A4">
        <v>181022</v>
      </c>
      <c r="B4">
        <v>12815</v>
      </c>
      <c r="C4">
        <v>12934</v>
      </c>
      <c r="D4">
        <v>12743.5</v>
      </c>
      <c r="E4">
        <v>12902</v>
      </c>
      <c r="F4" t="s">
        <v>179</v>
      </c>
      <c r="G4" t="s">
        <v>144</v>
      </c>
      <c r="H4" t="s">
        <v>144</v>
      </c>
    </row>
    <row r="5" spans="1:8" x14ac:dyDescent="0.25">
      <c r="A5">
        <v>171022</v>
      </c>
      <c r="B5">
        <v>12421</v>
      </c>
      <c r="C5">
        <v>12719.5</v>
      </c>
      <c r="D5">
        <v>12395</v>
      </c>
      <c r="E5">
        <v>12676</v>
      </c>
      <c r="F5" t="s">
        <v>179</v>
      </c>
      <c r="G5" t="s">
        <v>144</v>
      </c>
      <c r="H5" t="s">
        <v>144</v>
      </c>
    </row>
    <row r="6" spans="1:8" x14ac:dyDescent="0.25">
      <c r="A6">
        <v>161022</v>
      </c>
      <c r="B6">
        <v>12346</v>
      </c>
      <c r="C6">
        <v>12373</v>
      </c>
      <c r="D6">
        <v>12341</v>
      </c>
      <c r="E6">
        <v>12373</v>
      </c>
      <c r="F6" t="s">
        <v>179</v>
      </c>
      <c r="G6" t="s">
        <v>144</v>
      </c>
      <c r="H6" t="s">
        <v>144</v>
      </c>
    </row>
    <row r="7" spans="1:8" x14ac:dyDescent="0.25">
      <c r="A7">
        <v>151022</v>
      </c>
      <c r="B7">
        <v>12353</v>
      </c>
      <c r="C7">
        <v>12353</v>
      </c>
      <c r="D7">
        <v>12318</v>
      </c>
      <c r="E7">
        <v>12338</v>
      </c>
      <c r="F7" t="s">
        <v>179</v>
      </c>
      <c r="G7" t="s">
        <v>144</v>
      </c>
      <c r="H7" t="s">
        <v>144</v>
      </c>
    </row>
    <row r="8" spans="1:8" x14ac:dyDescent="0.25">
      <c r="A8">
        <v>141022</v>
      </c>
      <c r="B8">
        <v>12465</v>
      </c>
      <c r="C8">
        <v>12680</v>
      </c>
      <c r="D8">
        <v>12343</v>
      </c>
      <c r="E8">
        <v>12348</v>
      </c>
      <c r="F8" t="s">
        <v>179</v>
      </c>
      <c r="G8" t="s">
        <v>144</v>
      </c>
      <c r="H8" t="s">
        <v>144</v>
      </c>
    </row>
    <row r="9" spans="1:8" x14ac:dyDescent="0.25">
      <c r="A9">
        <v>131022</v>
      </c>
      <c r="B9">
        <v>12151.5</v>
      </c>
      <c r="C9">
        <v>12496.5</v>
      </c>
      <c r="D9">
        <v>11997.5</v>
      </c>
      <c r="E9">
        <v>12465</v>
      </c>
      <c r="F9" t="s">
        <v>179</v>
      </c>
      <c r="G9" t="s">
        <v>144</v>
      </c>
      <c r="H9" t="s">
        <v>144</v>
      </c>
    </row>
    <row r="10" spans="1:8" x14ac:dyDescent="0.25">
      <c r="A10">
        <v>121022</v>
      </c>
      <c r="B10">
        <v>12192.5</v>
      </c>
      <c r="C10">
        <v>12301.5</v>
      </c>
      <c r="D10">
        <v>12102</v>
      </c>
      <c r="E10">
        <v>12182.5</v>
      </c>
      <c r="F10" t="s">
        <v>179</v>
      </c>
      <c r="G10" t="s">
        <v>144</v>
      </c>
      <c r="H10" t="s">
        <v>144</v>
      </c>
    </row>
    <row r="11" spans="1:8" x14ac:dyDescent="0.25">
      <c r="A11">
        <v>111022</v>
      </c>
      <c r="B11">
        <v>12211</v>
      </c>
      <c r="C11">
        <v>12281</v>
      </c>
      <c r="D11">
        <v>12096.5</v>
      </c>
      <c r="E11">
        <v>12161.5</v>
      </c>
      <c r="F11" t="s">
        <v>179</v>
      </c>
      <c r="G11" t="s">
        <v>144</v>
      </c>
      <c r="H11" t="s">
        <v>144</v>
      </c>
    </row>
    <row r="12" spans="1:8" x14ac:dyDescent="0.25">
      <c r="A12">
        <v>101022</v>
      </c>
      <c r="B12">
        <v>12158</v>
      </c>
      <c r="C12">
        <v>12412</v>
      </c>
      <c r="D12">
        <v>12120.5</v>
      </c>
      <c r="E12">
        <v>12323</v>
      </c>
      <c r="F12" t="s">
        <v>179</v>
      </c>
      <c r="G12" t="s">
        <v>144</v>
      </c>
      <c r="H12" t="s">
        <v>144</v>
      </c>
    </row>
    <row r="13" spans="1:8" x14ac:dyDescent="0.25">
      <c r="A13">
        <v>91022</v>
      </c>
      <c r="B13">
        <v>12228</v>
      </c>
      <c r="C13">
        <v>12228</v>
      </c>
      <c r="D13">
        <v>12146</v>
      </c>
      <c r="E13">
        <v>12158</v>
      </c>
      <c r="F13" t="s">
        <v>179</v>
      </c>
      <c r="G13" t="s">
        <v>144</v>
      </c>
      <c r="H13" t="s">
        <v>144</v>
      </c>
    </row>
    <row r="14" spans="1:8" x14ac:dyDescent="0.25">
      <c r="A14">
        <v>81022</v>
      </c>
      <c r="B14">
        <v>12228</v>
      </c>
      <c r="C14">
        <v>12228</v>
      </c>
      <c r="D14">
        <v>12228</v>
      </c>
      <c r="E14">
        <v>12228</v>
      </c>
      <c r="F14" t="s">
        <v>179</v>
      </c>
      <c r="G14" t="s">
        <v>144</v>
      </c>
      <c r="H14" t="s">
        <v>144</v>
      </c>
    </row>
    <row r="15" spans="1:8" x14ac:dyDescent="0.25">
      <c r="A15">
        <v>71022</v>
      </c>
      <c r="B15">
        <v>12433</v>
      </c>
      <c r="C15">
        <v>12498</v>
      </c>
      <c r="D15">
        <v>12195.5</v>
      </c>
      <c r="E15">
        <v>12228</v>
      </c>
      <c r="F15" t="s">
        <v>179</v>
      </c>
      <c r="G15" t="s">
        <v>144</v>
      </c>
      <c r="H15" t="s">
        <v>144</v>
      </c>
    </row>
    <row r="16" spans="1:8" x14ac:dyDescent="0.25">
      <c r="A16">
        <v>61022</v>
      </c>
      <c r="B16">
        <v>12670</v>
      </c>
      <c r="C16">
        <v>12703</v>
      </c>
      <c r="D16">
        <v>12418</v>
      </c>
      <c r="E16">
        <v>12438</v>
      </c>
      <c r="F16" t="s">
        <v>179</v>
      </c>
      <c r="G16" t="s">
        <v>144</v>
      </c>
      <c r="H16" t="s">
        <v>144</v>
      </c>
    </row>
    <row r="17" spans="1:8" x14ac:dyDescent="0.25">
      <c r="A17">
        <v>51022</v>
      </c>
      <c r="B17">
        <v>12649</v>
      </c>
      <c r="C17">
        <v>12665</v>
      </c>
      <c r="D17">
        <v>12455.5</v>
      </c>
      <c r="E17">
        <v>12590</v>
      </c>
      <c r="F17" t="s">
        <v>179</v>
      </c>
      <c r="G17" t="s">
        <v>144</v>
      </c>
      <c r="H17" t="s">
        <v>144</v>
      </c>
    </row>
    <row r="18" spans="1:8" x14ac:dyDescent="0.25">
      <c r="A18">
        <v>41022</v>
      </c>
      <c r="B18">
        <v>12399</v>
      </c>
      <c r="C18">
        <v>12675</v>
      </c>
      <c r="D18">
        <v>12348</v>
      </c>
      <c r="E18">
        <v>12649</v>
      </c>
      <c r="F18" t="s">
        <v>179</v>
      </c>
      <c r="G18" t="s">
        <v>144</v>
      </c>
      <c r="H18" t="s">
        <v>144</v>
      </c>
    </row>
    <row r="19" spans="1:8" x14ac:dyDescent="0.25">
      <c r="A19">
        <v>31022</v>
      </c>
      <c r="B19">
        <v>11909</v>
      </c>
      <c r="C19">
        <v>12274</v>
      </c>
      <c r="D19">
        <v>11850</v>
      </c>
      <c r="E19">
        <v>12243</v>
      </c>
      <c r="F19" t="s">
        <v>179</v>
      </c>
      <c r="G19" t="s">
        <v>144</v>
      </c>
      <c r="H19" t="s">
        <v>144</v>
      </c>
    </row>
    <row r="20" spans="1:8" x14ac:dyDescent="0.25">
      <c r="A20">
        <v>21022</v>
      </c>
      <c r="B20">
        <v>11968</v>
      </c>
      <c r="C20">
        <v>11968</v>
      </c>
      <c r="D20">
        <v>11880</v>
      </c>
      <c r="E20">
        <v>11909</v>
      </c>
      <c r="F20" t="s">
        <v>179</v>
      </c>
      <c r="G20" t="s">
        <v>144</v>
      </c>
      <c r="H20" t="s">
        <v>144</v>
      </c>
    </row>
    <row r="21" spans="1:8" x14ac:dyDescent="0.25">
      <c r="A21">
        <v>11022</v>
      </c>
      <c r="B21">
        <v>11968</v>
      </c>
      <c r="C21">
        <v>11968</v>
      </c>
      <c r="D21">
        <v>11968</v>
      </c>
      <c r="E21">
        <v>11968</v>
      </c>
      <c r="F21" t="s">
        <v>179</v>
      </c>
      <c r="G21" t="s">
        <v>144</v>
      </c>
      <c r="H21" t="s">
        <v>144</v>
      </c>
    </row>
    <row r="22" spans="1:8" x14ac:dyDescent="0.25">
      <c r="A22">
        <v>300922</v>
      </c>
      <c r="B22">
        <v>12004</v>
      </c>
      <c r="C22">
        <v>12138.5</v>
      </c>
      <c r="D22">
        <v>11931</v>
      </c>
      <c r="E22">
        <v>11968</v>
      </c>
      <c r="F22" t="s">
        <v>179</v>
      </c>
      <c r="G22" t="s">
        <v>144</v>
      </c>
      <c r="H22" t="s">
        <v>144</v>
      </c>
    </row>
    <row r="23" spans="1:8" x14ac:dyDescent="0.25">
      <c r="A23">
        <v>290922</v>
      </c>
      <c r="B23">
        <v>12289</v>
      </c>
      <c r="C23">
        <v>12289</v>
      </c>
      <c r="D23">
        <v>11867.5</v>
      </c>
      <c r="E23">
        <v>12004</v>
      </c>
      <c r="F23" t="s">
        <v>179</v>
      </c>
      <c r="G23" t="s">
        <v>144</v>
      </c>
      <c r="H23" t="s">
        <v>144</v>
      </c>
    </row>
    <row r="24" spans="1:8" x14ac:dyDescent="0.25">
      <c r="A24">
        <v>280922</v>
      </c>
      <c r="B24">
        <v>11963</v>
      </c>
      <c r="C24">
        <v>12321.5</v>
      </c>
      <c r="D24">
        <v>11862</v>
      </c>
      <c r="E24">
        <v>12289</v>
      </c>
      <c r="F24" t="s">
        <v>179</v>
      </c>
      <c r="G24" t="s">
        <v>144</v>
      </c>
      <c r="H24" t="s">
        <v>144</v>
      </c>
    </row>
  </sheetData>
  <phoneticPr fontId="19" type="noConversion"/>
  <pageMargins left="0.7" right="0.7" top="0.78740157499999996" bottom="0.78740157499999996"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6F125F-E4B6-4E09-B0E1-25D090064019}">
  <sheetPr codeName="Tabelle14"/>
  <dimension ref="A1:F38"/>
  <sheetViews>
    <sheetView workbookViewId="0">
      <selection sqref="A1:F2"/>
    </sheetView>
  </sheetViews>
  <sheetFormatPr baseColWidth="10" defaultRowHeight="15" x14ac:dyDescent="0.25"/>
  <cols>
    <col min="1" max="1" width="11.140625" bestFit="1" customWidth="1"/>
    <col min="2" max="2" width="11.85546875" bestFit="1" customWidth="1"/>
    <col min="3" max="3" width="8.28515625" bestFit="1" customWidth="1"/>
    <col min="4" max="4" width="5.85546875" bestFit="1" customWidth="1"/>
    <col min="5" max="5" width="7.85546875" bestFit="1" customWidth="1"/>
    <col min="6" max="7" width="4.28515625" bestFit="1" customWidth="1"/>
  </cols>
  <sheetData>
    <row r="1" spans="1:6" x14ac:dyDescent="0.25">
      <c r="A1" t="s">
        <v>14</v>
      </c>
      <c r="B1" t="s">
        <v>94</v>
      </c>
      <c r="C1" t="s">
        <v>180</v>
      </c>
      <c r="D1" t="s">
        <v>181</v>
      </c>
      <c r="E1" t="s">
        <v>97</v>
      </c>
      <c r="F1" t="s">
        <v>140</v>
      </c>
    </row>
    <row r="2" spans="1:6" x14ac:dyDescent="0.25">
      <c r="A2" t="s">
        <v>20</v>
      </c>
      <c r="B2" t="s">
        <v>182</v>
      </c>
      <c r="C2">
        <v>15948.8</v>
      </c>
      <c r="D2">
        <v>-51.2</v>
      </c>
      <c r="E2">
        <v>-3.2000000000000002E-3</v>
      </c>
      <c r="F2" t="s">
        <v>20</v>
      </c>
    </row>
    <row r="38" ht="17.25" customHeight="1" x14ac:dyDescent="0.25"/>
  </sheetData>
  <phoneticPr fontId="19" type="noConversion"/>
  <pageMargins left="0.7" right="0.7" top="0.78740157499999996" bottom="0.78740157499999996"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4581C-46EB-4A6A-BCA1-5454AC8DB839}">
  <sheetPr codeName="Tabelle38"/>
  <dimension ref="A1:B11"/>
  <sheetViews>
    <sheetView workbookViewId="0">
      <selection sqref="A1:B11"/>
    </sheetView>
  </sheetViews>
  <sheetFormatPr baseColWidth="10" defaultRowHeight="15" x14ac:dyDescent="0.25"/>
  <cols>
    <col min="1" max="2" width="11.140625" bestFit="1" customWidth="1"/>
  </cols>
  <sheetData>
    <row r="1" spans="1:2" x14ac:dyDescent="0.25">
      <c r="A1" t="s">
        <v>14</v>
      </c>
      <c r="B1" t="s">
        <v>15</v>
      </c>
    </row>
    <row r="2" spans="1:2" x14ac:dyDescent="0.25">
      <c r="A2">
        <v>20092023</v>
      </c>
      <c r="B2">
        <v>3.934E-2</v>
      </c>
    </row>
    <row r="3" spans="1:2" x14ac:dyDescent="0.25">
      <c r="A3">
        <v>19092023</v>
      </c>
      <c r="B3">
        <v>3.934E-2</v>
      </c>
    </row>
    <row r="4" spans="1:2" x14ac:dyDescent="0.25">
      <c r="A4">
        <v>18092023</v>
      </c>
      <c r="B4">
        <v>3.9030000000000002E-2</v>
      </c>
    </row>
    <row r="5" spans="1:2" x14ac:dyDescent="0.25">
      <c r="A5">
        <v>15092023</v>
      </c>
      <c r="B5">
        <v>3.8780000000000002E-2</v>
      </c>
    </row>
    <row r="6" spans="1:2" x14ac:dyDescent="0.25">
      <c r="A6">
        <v>14092023</v>
      </c>
      <c r="B6">
        <v>3.8670000000000003E-2</v>
      </c>
    </row>
    <row r="7" spans="1:2" x14ac:dyDescent="0.25">
      <c r="A7">
        <v>13092023</v>
      </c>
      <c r="B7">
        <v>3.8449999999999998E-2</v>
      </c>
    </row>
    <row r="8" spans="1:2" x14ac:dyDescent="0.25">
      <c r="A8">
        <v>12092023</v>
      </c>
      <c r="B8">
        <v>3.8240000000000003E-2</v>
      </c>
    </row>
    <row r="9" spans="1:2" x14ac:dyDescent="0.25">
      <c r="A9">
        <v>11092023</v>
      </c>
      <c r="B9">
        <v>3.8219999999999997E-2</v>
      </c>
    </row>
    <row r="10" spans="1:2" x14ac:dyDescent="0.25">
      <c r="A10">
        <v>8092023</v>
      </c>
      <c r="B10">
        <v>3.7999999999999999E-2</v>
      </c>
    </row>
    <row r="11" spans="1:2" x14ac:dyDescent="0.25">
      <c r="A11">
        <v>7092023</v>
      </c>
      <c r="B11">
        <v>3.7990000000000003E-2</v>
      </c>
    </row>
  </sheetData>
  <pageMargins left="0.7" right="0.7" top="0.78740157499999996" bottom="0.78740157499999996"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A9931-AF80-4896-B5B0-9677F9F7AAC9}">
  <sheetPr codeName="Tabelle36"/>
  <dimension ref="A1:R148"/>
  <sheetViews>
    <sheetView workbookViewId="0">
      <selection sqref="A1:R148"/>
    </sheetView>
  </sheetViews>
  <sheetFormatPr baseColWidth="10" defaultRowHeight="15" x14ac:dyDescent="0.25"/>
  <cols>
    <col min="1" max="1" width="13.28515625" bestFit="1" customWidth="1"/>
    <col min="2" max="2" width="12.85546875" bestFit="1" customWidth="1"/>
    <col min="3" max="3" width="15.7109375" bestFit="1" customWidth="1"/>
    <col min="4" max="4" width="7.28515625" bestFit="1" customWidth="1"/>
    <col min="5" max="5" width="6.85546875" bestFit="1" customWidth="1"/>
    <col min="6" max="6" width="11" bestFit="1" customWidth="1"/>
    <col min="7" max="7" width="9.28515625" bestFit="1" customWidth="1"/>
    <col min="8" max="8" width="11.28515625" bestFit="1" customWidth="1"/>
    <col min="9" max="9" width="9.5703125" bestFit="1" customWidth="1"/>
    <col min="10" max="10" width="21.7109375" bestFit="1" customWidth="1"/>
    <col min="11" max="11" width="11.5703125" bestFit="1" customWidth="1"/>
    <col min="12" max="12" width="10.7109375" bestFit="1" customWidth="1"/>
    <col min="13" max="13" width="8.140625" bestFit="1" customWidth="1"/>
    <col min="14" max="14" width="20.5703125" bestFit="1" customWidth="1"/>
    <col min="15" max="15" width="17.85546875" bestFit="1" customWidth="1"/>
    <col min="16" max="16" width="20.85546875" bestFit="1" customWidth="1"/>
    <col min="17" max="17" width="20.140625" bestFit="1" customWidth="1"/>
    <col min="18" max="18" width="17" bestFit="1" customWidth="1"/>
  </cols>
  <sheetData>
    <row r="1" spans="1:18" x14ac:dyDescent="0.25">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25">
      <c r="A2" t="s">
        <v>529</v>
      </c>
      <c r="B2">
        <v>0</v>
      </c>
      <c r="C2" t="s">
        <v>132</v>
      </c>
      <c r="D2" t="s">
        <v>132</v>
      </c>
      <c r="E2" t="s">
        <v>132</v>
      </c>
      <c r="F2" t="s">
        <v>132</v>
      </c>
      <c r="G2" t="s">
        <v>132</v>
      </c>
      <c r="H2" t="s">
        <v>132</v>
      </c>
      <c r="I2" t="s">
        <v>132</v>
      </c>
      <c r="J2">
        <v>0</v>
      </c>
      <c r="K2" t="s">
        <v>505</v>
      </c>
      <c r="L2" t="s">
        <v>595</v>
      </c>
      <c r="M2" s="74">
        <v>0.77552083333333333</v>
      </c>
      <c r="N2" t="s">
        <v>505</v>
      </c>
      <c r="O2">
        <v>0</v>
      </c>
      <c r="P2">
        <v>500</v>
      </c>
      <c r="Q2" t="s">
        <v>553</v>
      </c>
      <c r="R2" t="s">
        <v>132</v>
      </c>
    </row>
    <row r="3" spans="1:18" x14ac:dyDescent="0.25">
      <c r="A3" t="s">
        <v>531</v>
      </c>
      <c r="B3">
        <v>0</v>
      </c>
      <c r="C3" t="s">
        <v>132</v>
      </c>
      <c r="D3" t="s">
        <v>132</v>
      </c>
      <c r="E3" t="s">
        <v>132</v>
      </c>
      <c r="F3" t="s">
        <v>132</v>
      </c>
      <c r="G3" t="s">
        <v>132</v>
      </c>
      <c r="H3" t="s">
        <v>132</v>
      </c>
      <c r="I3" t="s">
        <v>132</v>
      </c>
      <c r="J3">
        <v>0</v>
      </c>
      <c r="K3" t="s">
        <v>505</v>
      </c>
      <c r="L3" t="s">
        <v>595</v>
      </c>
      <c r="M3" s="74">
        <v>0.77552083333333333</v>
      </c>
      <c r="N3" t="s">
        <v>505</v>
      </c>
      <c r="O3">
        <v>0</v>
      </c>
      <c r="P3">
        <v>0</v>
      </c>
      <c r="Q3" t="s">
        <v>473</v>
      </c>
      <c r="R3" t="s">
        <v>132</v>
      </c>
    </row>
    <row r="4" spans="1:18" x14ac:dyDescent="0.25">
      <c r="A4" t="s">
        <v>532</v>
      </c>
      <c r="B4">
        <v>0</v>
      </c>
      <c r="C4" t="s">
        <v>132</v>
      </c>
      <c r="D4" t="s">
        <v>132</v>
      </c>
      <c r="E4" t="s">
        <v>132</v>
      </c>
      <c r="F4" t="s">
        <v>132</v>
      </c>
      <c r="G4" t="s">
        <v>132</v>
      </c>
      <c r="H4" t="s">
        <v>132</v>
      </c>
      <c r="I4" t="s">
        <v>132</v>
      </c>
      <c r="J4">
        <v>0</v>
      </c>
      <c r="K4" t="s">
        <v>505</v>
      </c>
      <c r="L4" t="s">
        <v>595</v>
      </c>
      <c r="M4" s="74">
        <v>0.77552083333333333</v>
      </c>
      <c r="N4" t="s">
        <v>505</v>
      </c>
      <c r="O4">
        <v>0</v>
      </c>
      <c r="P4">
        <v>95</v>
      </c>
      <c r="Q4" t="s">
        <v>473</v>
      </c>
      <c r="R4" t="s">
        <v>132</v>
      </c>
    </row>
    <row r="5" spans="1:18" x14ac:dyDescent="0.25">
      <c r="A5" t="s">
        <v>534</v>
      </c>
      <c r="B5">
        <v>0</v>
      </c>
      <c r="C5" t="s">
        <v>132</v>
      </c>
      <c r="D5" t="s">
        <v>132</v>
      </c>
      <c r="E5" t="s">
        <v>132</v>
      </c>
      <c r="F5" t="s">
        <v>132</v>
      </c>
      <c r="G5" t="s">
        <v>132</v>
      </c>
      <c r="H5" t="s">
        <v>132</v>
      </c>
      <c r="I5" t="s">
        <v>132</v>
      </c>
      <c r="J5">
        <v>0</v>
      </c>
      <c r="K5" t="s">
        <v>505</v>
      </c>
      <c r="L5" t="s">
        <v>595</v>
      </c>
      <c r="M5" s="74">
        <v>0.77552083333333333</v>
      </c>
      <c r="N5" t="s">
        <v>505</v>
      </c>
      <c r="O5">
        <v>0</v>
      </c>
      <c r="P5">
        <v>2</v>
      </c>
      <c r="Q5" t="s">
        <v>473</v>
      </c>
      <c r="R5" t="s">
        <v>132</v>
      </c>
    </row>
    <row r="6" spans="1:18" x14ac:dyDescent="0.25">
      <c r="A6" t="s">
        <v>535</v>
      </c>
      <c r="B6">
        <v>0</v>
      </c>
      <c r="C6" t="s">
        <v>132</v>
      </c>
      <c r="D6" t="s">
        <v>132</v>
      </c>
      <c r="E6" t="s">
        <v>132</v>
      </c>
      <c r="F6" t="s">
        <v>132</v>
      </c>
      <c r="G6" t="s">
        <v>132</v>
      </c>
      <c r="H6" t="s">
        <v>132</v>
      </c>
      <c r="I6" t="s">
        <v>132</v>
      </c>
      <c r="J6">
        <v>0</v>
      </c>
      <c r="K6" t="s">
        <v>505</v>
      </c>
      <c r="L6" t="s">
        <v>595</v>
      </c>
      <c r="M6" s="74">
        <v>0.77552083333333333</v>
      </c>
      <c r="N6" t="s">
        <v>505</v>
      </c>
      <c r="O6">
        <v>0</v>
      </c>
      <c r="P6">
        <v>381</v>
      </c>
      <c r="Q6" t="s">
        <v>473</v>
      </c>
      <c r="R6" t="s">
        <v>132</v>
      </c>
    </row>
    <row r="7" spans="1:18" x14ac:dyDescent="0.25">
      <c r="A7" t="s">
        <v>536</v>
      </c>
      <c r="B7">
        <v>0</v>
      </c>
      <c r="C7" t="s">
        <v>132</v>
      </c>
      <c r="D7" t="s">
        <v>132</v>
      </c>
      <c r="E7" t="s">
        <v>132</v>
      </c>
      <c r="F7" t="s">
        <v>132</v>
      </c>
      <c r="G7" t="s">
        <v>132</v>
      </c>
      <c r="H7" t="s">
        <v>132</v>
      </c>
      <c r="I7" t="s">
        <v>132</v>
      </c>
      <c r="J7">
        <v>0</v>
      </c>
      <c r="K7" t="s">
        <v>505</v>
      </c>
      <c r="L7" t="s">
        <v>595</v>
      </c>
      <c r="M7" s="74">
        <v>0.77552083333333333</v>
      </c>
      <c r="N7" t="s">
        <v>505</v>
      </c>
      <c r="O7">
        <v>0</v>
      </c>
      <c r="P7">
        <v>77</v>
      </c>
      <c r="Q7" t="s">
        <v>473</v>
      </c>
      <c r="R7" t="s">
        <v>132</v>
      </c>
    </row>
    <row r="8" spans="1:18" x14ac:dyDescent="0.25">
      <c r="A8" t="s">
        <v>537</v>
      </c>
      <c r="B8">
        <v>0</v>
      </c>
      <c r="C8" t="s">
        <v>132</v>
      </c>
      <c r="D8" t="s">
        <v>132</v>
      </c>
      <c r="E8" t="s">
        <v>132</v>
      </c>
      <c r="F8" t="s">
        <v>132</v>
      </c>
      <c r="G8" t="s">
        <v>132</v>
      </c>
      <c r="H8" t="s">
        <v>132</v>
      </c>
      <c r="I8" t="s">
        <v>132</v>
      </c>
      <c r="J8">
        <v>0</v>
      </c>
      <c r="K8" t="s">
        <v>505</v>
      </c>
      <c r="L8" t="s">
        <v>595</v>
      </c>
      <c r="M8" s="74">
        <v>0.77552083333333333</v>
      </c>
      <c r="N8" t="s">
        <v>505</v>
      </c>
      <c r="O8">
        <v>0</v>
      </c>
      <c r="P8">
        <v>55</v>
      </c>
      <c r="Q8" t="s">
        <v>473</v>
      </c>
      <c r="R8" t="s">
        <v>132</v>
      </c>
    </row>
    <row r="9" spans="1:18" x14ac:dyDescent="0.25">
      <c r="A9" t="s">
        <v>538</v>
      </c>
      <c r="B9">
        <v>0</v>
      </c>
      <c r="C9" t="s">
        <v>132</v>
      </c>
      <c r="D9" t="s">
        <v>132</v>
      </c>
      <c r="E9" t="s">
        <v>132</v>
      </c>
      <c r="F9" t="s">
        <v>132</v>
      </c>
      <c r="G9" t="s">
        <v>132</v>
      </c>
      <c r="H9" t="s">
        <v>132</v>
      </c>
      <c r="I9" t="s">
        <v>132</v>
      </c>
      <c r="J9">
        <v>0</v>
      </c>
      <c r="K9" t="s">
        <v>505</v>
      </c>
      <c r="L9" t="s">
        <v>595</v>
      </c>
      <c r="M9" s="74">
        <v>0.77552083333333333</v>
      </c>
      <c r="N9" t="s">
        <v>505</v>
      </c>
      <c r="O9">
        <v>0</v>
      </c>
      <c r="P9">
        <v>100</v>
      </c>
      <c r="Q9" t="s">
        <v>473</v>
      </c>
      <c r="R9" t="s">
        <v>132</v>
      </c>
    </row>
    <row r="10" spans="1:18" x14ac:dyDescent="0.25">
      <c r="A10" t="s">
        <v>539</v>
      </c>
      <c r="B10">
        <v>0</v>
      </c>
      <c r="C10" t="s">
        <v>132</v>
      </c>
      <c r="D10" t="s">
        <v>132</v>
      </c>
      <c r="E10" t="s">
        <v>132</v>
      </c>
      <c r="F10" t="s">
        <v>132</v>
      </c>
      <c r="G10" t="s">
        <v>132</v>
      </c>
      <c r="H10" t="s">
        <v>132</v>
      </c>
      <c r="I10" t="s">
        <v>132</v>
      </c>
      <c r="J10">
        <v>0</v>
      </c>
      <c r="K10" t="s">
        <v>505</v>
      </c>
      <c r="L10" t="s">
        <v>595</v>
      </c>
      <c r="M10" s="74">
        <v>0.77552083333333333</v>
      </c>
      <c r="N10" t="s">
        <v>505</v>
      </c>
      <c r="O10">
        <v>0</v>
      </c>
      <c r="P10">
        <v>20</v>
      </c>
      <c r="Q10" t="s">
        <v>473</v>
      </c>
      <c r="R10" t="s">
        <v>132</v>
      </c>
    </row>
    <row r="11" spans="1:18" x14ac:dyDescent="0.25">
      <c r="A11" t="s">
        <v>540</v>
      </c>
      <c r="B11">
        <v>0</v>
      </c>
      <c r="C11" t="s">
        <v>132</v>
      </c>
      <c r="D11" t="s">
        <v>132</v>
      </c>
      <c r="E11" t="s">
        <v>132</v>
      </c>
      <c r="F11" t="s">
        <v>132</v>
      </c>
      <c r="G11" t="s">
        <v>132</v>
      </c>
      <c r="H11" t="s">
        <v>132</v>
      </c>
      <c r="I11" t="s">
        <v>132</v>
      </c>
      <c r="J11">
        <v>0</v>
      </c>
      <c r="K11" t="s">
        <v>505</v>
      </c>
      <c r="L11" t="s">
        <v>595</v>
      </c>
      <c r="M11" s="74">
        <v>0.77552083333333333</v>
      </c>
      <c r="N11" t="s">
        <v>505</v>
      </c>
      <c r="O11">
        <v>0</v>
      </c>
      <c r="P11">
        <v>2.6949999999999998</v>
      </c>
      <c r="Q11" t="s">
        <v>473</v>
      </c>
      <c r="R11" t="s">
        <v>132</v>
      </c>
    </row>
    <row r="12" spans="1:18" x14ac:dyDescent="0.25">
      <c r="A12" t="s">
        <v>541</v>
      </c>
      <c r="B12">
        <v>0</v>
      </c>
      <c r="C12" t="s">
        <v>132</v>
      </c>
      <c r="D12" t="s">
        <v>132</v>
      </c>
      <c r="E12" t="s">
        <v>132</v>
      </c>
      <c r="F12" t="s">
        <v>132</v>
      </c>
      <c r="G12" t="s">
        <v>132</v>
      </c>
      <c r="H12" t="s">
        <v>132</v>
      </c>
      <c r="I12" t="s">
        <v>132</v>
      </c>
      <c r="J12">
        <v>0</v>
      </c>
      <c r="K12" t="s">
        <v>505</v>
      </c>
      <c r="L12" t="s">
        <v>595</v>
      </c>
      <c r="M12" s="74">
        <v>0.77552083333333333</v>
      </c>
      <c r="N12" t="s">
        <v>505</v>
      </c>
      <c r="O12">
        <v>0</v>
      </c>
      <c r="P12">
        <v>264</v>
      </c>
      <c r="Q12" t="s">
        <v>485</v>
      </c>
      <c r="R12" t="s">
        <v>132</v>
      </c>
    </row>
    <row r="13" spans="1:18" x14ac:dyDescent="0.25">
      <c r="A13" t="s">
        <v>542</v>
      </c>
      <c r="B13">
        <v>0</v>
      </c>
      <c r="C13" t="s">
        <v>132</v>
      </c>
      <c r="D13" t="s">
        <v>132</v>
      </c>
      <c r="E13" t="s">
        <v>132</v>
      </c>
      <c r="F13" t="s">
        <v>132</v>
      </c>
      <c r="G13" t="s">
        <v>132</v>
      </c>
      <c r="H13" t="s">
        <v>132</v>
      </c>
      <c r="I13" t="s">
        <v>132</v>
      </c>
      <c r="J13">
        <v>0</v>
      </c>
      <c r="K13" t="s">
        <v>505</v>
      </c>
      <c r="L13" t="s">
        <v>595</v>
      </c>
      <c r="M13" s="74">
        <v>0.77552083333333333</v>
      </c>
      <c r="N13" t="s">
        <v>505</v>
      </c>
      <c r="O13">
        <v>0</v>
      </c>
      <c r="P13">
        <v>599</v>
      </c>
      <c r="Q13" t="s">
        <v>525</v>
      </c>
      <c r="R13" t="s">
        <v>132</v>
      </c>
    </row>
    <row r="14" spans="1:18" x14ac:dyDescent="0.25">
      <c r="A14" t="s">
        <v>543</v>
      </c>
      <c r="B14">
        <v>0</v>
      </c>
      <c r="C14" t="s">
        <v>132</v>
      </c>
      <c r="D14" t="s">
        <v>132</v>
      </c>
      <c r="E14" t="s">
        <v>132</v>
      </c>
      <c r="F14" t="s">
        <v>132</v>
      </c>
      <c r="G14" t="s">
        <v>132</v>
      </c>
      <c r="H14" t="s">
        <v>132</v>
      </c>
      <c r="I14" t="s">
        <v>132</v>
      </c>
      <c r="J14">
        <v>0</v>
      </c>
      <c r="K14" t="s">
        <v>505</v>
      </c>
      <c r="L14" t="s">
        <v>595</v>
      </c>
      <c r="M14" s="74">
        <v>0.77552083333333333</v>
      </c>
      <c r="N14" t="s">
        <v>505</v>
      </c>
      <c r="O14">
        <v>0</v>
      </c>
      <c r="P14">
        <v>1.734</v>
      </c>
      <c r="Q14" t="s">
        <v>516</v>
      </c>
      <c r="R14" t="s">
        <v>132</v>
      </c>
    </row>
    <row r="15" spans="1:18" x14ac:dyDescent="0.25">
      <c r="A15" t="s">
        <v>544</v>
      </c>
      <c r="B15">
        <v>0</v>
      </c>
      <c r="C15" t="s">
        <v>132</v>
      </c>
      <c r="D15" t="s">
        <v>132</v>
      </c>
      <c r="E15" t="s">
        <v>132</v>
      </c>
      <c r="F15" t="s">
        <v>132</v>
      </c>
      <c r="G15" t="s">
        <v>132</v>
      </c>
      <c r="H15" t="s">
        <v>132</v>
      </c>
      <c r="I15" t="s">
        <v>132</v>
      </c>
      <c r="J15">
        <v>0</v>
      </c>
      <c r="K15" t="s">
        <v>505</v>
      </c>
      <c r="L15" t="s">
        <v>595</v>
      </c>
      <c r="M15" s="74">
        <v>0.77552083333333333</v>
      </c>
      <c r="N15" t="s">
        <v>505</v>
      </c>
      <c r="O15">
        <v>0</v>
      </c>
      <c r="P15">
        <v>917</v>
      </c>
      <c r="Q15" t="s">
        <v>473</v>
      </c>
      <c r="R15" t="s">
        <v>132</v>
      </c>
    </row>
    <row r="16" spans="1:18" x14ac:dyDescent="0.25">
      <c r="A16" t="s">
        <v>545</v>
      </c>
      <c r="B16">
        <v>0</v>
      </c>
      <c r="C16" t="s">
        <v>132</v>
      </c>
      <c r="D16" t="s">
        <v>132</v>
      </c>
      <c r="E16" t="s">
        <v>132</v>
      </c>
      <c r="F16" t="s">
        <v>132</v>
      </c>
      <c r="G16" t="s">
        <v>132</v>
      </c>
      <c r="H16" t="s">
        <v>132</v>
      </c>
      <c r="I16" t="s">
        <v>132</v>
      </c>
      <c r="J16">
        <v>0</v>
      </c>
      <c r="K16" t="s">
        <v>505</v>
      </c>
      <c r="L16" t="s">
        <v>595</v>
      </c>
      <c r="M16" s="74">
        <v>0.77552083333333333</v>
      </c>
      <c r="N16" t="s">
        <v>505</v>
      </c>
      <c r="O16">
        <v>0</v>
      </c>
      <c r="P16">
        <v>26</v>
      </c>
      <c r="Q16" t="s">
        <v>513</v>
      </c>
      <c r="R16" t="s">
        <v>132</v>
      </c>
    </row>
    <row r="17" spans="1:18" x14ac:dyDescent="0.25">
      <c r="A17" t="s">
        <v>546</v>
      </c>
      <c r="B17">
        <v>0</v>
      </c>
      <c r="C17" t="s">
        <v>132</v>
      </c>
      <c r="D17" t="s">
        <v>132</v>
      </c>
      <c r="E17" t="s">
        <v>132</v>
      </c>
      <c r="F17" t="s">
        <v>132</v>
      </c>
      <c r="G17" t="s">
        <v>132</v>
      </c>
      <c r="H17" t="s">
        <v>132</v>
      </c>
      <c r="I17" t="s">
        <v>132</v>
      </c>
      <c r="J17">
        <v>0</v>
      </c>
      <c r="K17" t="s">
        <v>505</v>
      </c>
      <c r="L17" t="s">
        <v>595</v>
      </c>
      <c r="M17" s="74">
        <v>0.77552083333333333</v>
      </c>
      <c r="N17" t="s">
        <v>505</v>
      </c>
      <c r="O17">
        <v>0</v>
      </c>
      <c r="P17">
        <v>943</v>
      </c>
      <c r="Q17" t="s">
        <v>547</v>
      </c>
      <c r="R17" t="s">
        <v>132</v>
      </c>
    </row>
    <row r="18" spans="1:18" x14ac:dyDescent="0.25">
      <c r="A18" t="s">
        <v>474</v>
      </c>
      <c r="B18">
        <v>0</v>
      </c>
      <c r="C18" t="s">
        <v>132</v>
      </c>
      <c r="D18" t="s">
        <v>132</v>
      </c>
      <c r="E18" t="s">
        <v>132</v>
      </c>
      <c r="F18" t="s">
        <v>132</v>
      </c>
      <c r="G18" t="s">
        <v>132</v>
      </c>
      <c r="H18" t="s">
        <v>132</v>
      </c>
      <c r="I18" t="s">
        <v>132</v>
      </c>
      <c r="J18">
        <v>0</v>
      </c>
      <c r="K18" t="s">
        <v>505</v>
      </c>
      <c r="L18" t="s">
        <v>595</v>
      </c>
      <c r="M18" s="74">
        <v>0.77552083333333333</v>
      </c>
      <c r="N18" t="s">
        <v>505</v>
      </c>
      <c r="O18">
        <v>0</v>
      </c>
      <c r="P18">
        <v>4.984</v>
      </c>
      <c r="Q18" t="s">
        <v>596</v>
      </c>
      <c r="R18" t="s">
        <v>132</v>
      </c>
    </row>
    <row r="19" spans="1:18" x14ac:dyDescent="0.25">
      <c r="A19" t="s">
        <v>549</v>
      </c>
      <c r="B19">
        <v>0</v>
      </c>
      <c r="C19" t="s">
        <v>132</v>
      </c>
      <c r="D19" t="s">
        <v>132</v>
      </c>
      <c r="E19" t="s">
        <v>132</v>
      </c>
      <c r="F19" t="s">
        <v>132</v>
      </c>
      <c r="G19" t="s">
        <v>132</v>
      </c>
      <c r="H19" t="s">
        <v>132</v>
      </c>
      <c r="I19" t="s">
        <v>132</v>
      </c>
      <c r="J19">
        <v>0</v>
      </c>
      <c r="K19" t="s">
        <v>505</v>
      </c>
      <c r="L19" t="s">
        <v>595</v>
      </c>
      <c r="M19" s="74">
        <v>0.77552083333333333</v>
      </c>
      <c r="N19" t="s">
        <v>505</v>
      </c>
      <c r="O19">
        <v>0</v>
      </c>
      <c r="P19">
        <v>646</v>
      </c>
      <c r="Q19" t="s">
        <v>596</v>
      </c>
      <c r="R19" t="s">
        <v>132</v>
      </c>
    </row>
    <row r="20" spans="1:18" x14ac:dyDescent="0.25">
      <c r="A20" t="s">
        <v>589</v>
      </c>
      <c r="B20">
        <v>0</v>
      </c>
      <c r="C20" t="s">
        <v>132</v>
      </c>
      <c r="D20" t="s">
        <v>132</v>
      </c>
      <c r="E20" t="s">
        <v>132</v>
      </c>
      <c r="F20" t="s">
        <v>132</v>
      </c>
      <c r="G20" t="s">
        <v>132</v>
      </c>
      <c r="H20" t="s">
        <v>132</v>
      </c>
      <c r="I20" t="s">
        <v>132</v>
      </c>
      <c r="J20">
        <v>0</v>
      </c>
      <c r="K20" t="s">
        <v>505</v>
      </c>
      <c r="L20" t="s">
        <v>595</v>
      </c>
      <c r="M20" s="74">
        <v>0.77552083333333333</v>
      </c>
      <c r="N20" t="s">
        <v>505</v>
      </c>
      <c r="O20">
        <v>0</v>
      </c>
      <c r="P20">
        <v>0</v>
      </c>
      <c r="Q20" t="s">
        <v>590</v>
      </c>
      <c r="R20" t="s">
        <v>132</v>
      </c>
    </row>
    <row r="21" spans="1:18" x14ac:dyDescent="0.25">
      <c r="A21" t="s">
        <v>476</v>
      </c>
      <c r="B21">
        <v>0</v>
      </c>
      <c r="C21" t="s">
        <v>132</v>
      </c>
      <c r="D21" t="s">
        <v>132</v>
      </c>
      <c r="E21" t="s">
        <v>132</v>
      </c>
      <c r="F21" t="s">
        <v>132</v>
      </c>
      <c r="G21" t="s">
        <v>132</v>
      </c>
      <c r="H21" t="s">
        <v>132</v>
      </c>
      <c r="I21" t="s">
        <v>132</v>
      </c>
      <c r="J21">
        <v>0</v>
      </c>
      <c r="K21" t="s">
        <v>505</v>
      </c>
      <c r="L21" t="s">
        <v>595</v>
      </c>
      <c r="M21" s="74">
        <v>0.77552083333333333</v>
      </c>
      <c r="N21" t="s">
        <v>505</v>
      </c>
      <c r="O21">
        <v>0</v>
      </c>
      <c r="P21">
        <v>272</v>
      </c>
      <c r="Q21" t="s">
        <v>597</v>
      </c>
      <c r="R21" t="s">
        <v>132</v>
      </c>
    </row>
    <row r="22" spans="1:18" x14ac:dyDescent="0.25">
      <c r="A22" t="s">
        <v>518</v>
      </c>
      <c r="B22">
        <v>0</v>
      </c>
      <c r="C22" t="s">
        <v>132</v>
      </c>
      <c r="D22" t="s">
        <v>132</v>
      </c>
      <c r="E22" t="s">
        <v>132</v>
      </c>
      <c r="F22" t="s">
        <v>132</v>
      </c>
      <c r="G22" t="s">
        <v>132</v>
      </c>
      <c r="H22" t="s">
        <v>132</v>
      </c>
      <c r="I22" t="s">
        <v>132</v>
      </c>
      <c r="J22">
        <v>0</v>
      </c>
      <c r="K22" t="s">
        <v>505</v>
      </c>
      <c r="L22" t="s">
        <v>595</v>
      </c>
      <c r="M22" s="74">
        <v>0.77552083333333333</v>
      </c>
      <c r="N22" t="s">
        <v>505</v>
      </c>
      <c r="O22">
        <v>0</v>
      </c>
      <c r="P22">
        <v>181</v>
      </c>
      <c r="Q22" t="s">
        <v>524</v>
      </c>
      <c r="R22" t="s">
        <v>132</v>
      </c>
    </row>
    <row r="23" spans="1:18" x14ac:dyDescent="0.25">
      <c r="A23" t="s">
        <v>519</v>
      </c>
      <c r="B23">
        <v>0</v>
      </c>
      <c r="C23" t="s">
        <v>132</v>
      </c>
      <c r="D23" t="s">
        <v>132</v>
      </c>
      <c r="E23" t="s">
        <v>132</v>
      </c>
      <c r="F23" t="s">
        <v>132</v>
      </c>
      <c r="G23" t="s">
        <v>132</v>
      </c>
      <c r="H23" t="s">
        <v>132</v>
      </c>
      <c r="I23" t="s">
        <v>132</v>
      </c>
      <c r="J23">
        <v>-50</v>
      </c>
      <c r="K23" t="s">
        <v>505</v>
      </c>
      <c r="L23" t="s">
        <v>595</v>
      </c>
      <c r="M23" s="74">
        <v>0.77552083333333333</v>
      </c>
      <c r="N23" t="s">
        <v>505</v>
      </c>
      <c r="O23">
        <v>2</v>
      </c>
      <c r="P23">
        <v>639</v>
      </c>
      <c r="Q23" t="s">
        <v>595</v>
      </c>
      <c r="R23" t="s">
        <v>132</v>
      </c>
    </row>
    <row r="24" spans="1:18" x14ac:dyDescent="0.25">
      <c r="A24" t="s">
        <v>520</v>
      </c>
      <c r="B24">
        <v>0</v>
      </c>
      <c r="C24" t="s">
        <v>132</v>
      </c>
      <c r="D24" t="s">
        <v>132</v>
      </c>
      <c r="E24" t="s">
        <v>132</v>
      </c>
      <c r="F24" t="s">
        <v>132</v>
      </c>
      <c r="G24" t="s">
        <v>132</v>
      </c>
      <c r="H24" t="s">
        <v>132</v>
      </c>
      <c r="I24" t="s">
        <v>132</v>
      </c>
      <c r="J24">
        <v>-66.67</v>
      </c>
      <c r="K24" t="s">
        <v>505</v>
      </c>
      <c r="L24" t="s">
        <v>595</v>
      </c>
      <c r="M24" s="74">
        <v>0.77552083333333333</v>
      </c>
      <c r="N24" t="s">
        <v>505</v>
      </c>
      <c r="O24">
        <v>0</v>
      </c>
      <c r="P24">
        <v>239</v>
      </c>
      <c r="Q24" t="s">
        <v>552</v>
      </c>
      <c r="R24" t="s">
        <v>132</v>
      </c>
    </row>
    <row r="25" spans="1:18" x14ac:dyDescent="0.25">
      <c r="A25" t="s">
        <v>477</v>
      </c>
      <c r="B25">
        <v>0</v>
      </c>
      <c r="C25" t="s">
        <v>132</v>
      </c>
      <c r="D25" t="s">
        <v>132</v>
      </c>
      <c r="E25" t="s">
        <v>132</v>
      </c>
      <c r="F25" t="s">
        <v>132</v>
      </c>
      <c r="G25" t="s">
        <v>132</v>
      </c>
      <c r="H25" t="s">
        <v>132</v>
      </c>
      <c r="I25" t="s">
        <v>132</v>
      </c>
      <c r="J25">
        <v>-66.67</v>
      </c>
      <c r="K25" t="s">
        <v>505</v>
      </c>
      <c r="L25" t="s">
        <v>595</v>
      </c>
      <c r="M25" s="74">
        <v>0.77552083333333333</v>
      </c>
      <c r="N25" t="s">
        <v>505</v>
      </c>
      <c r="O25">
        <v>0</v>
      </c>
      <c r="P25">
        <v>841</v>
      </c>
      <c r="Q25" t="s">
        <v>592</v>
      </c>
      <c r="R25" t="s">
        <v>132</v>
      </c>
    </row>
    <row r="26" spans="1:18" x14ac:dyDescent="0.25">
      <c r="A26" t="s">
        <v>521</v>
      </c>
      <c r="B26">
        <v>0</v>
      </c>
      <c r="C26" t="s">
        <v>132</v>
      </c>
      <c r="D26" t="s">
        <v>132</v>
      </c>
      <c r="E26" t="s">
        <v>132</v>
      </c>
      <c r="F26" t="s">
        <v>132</v>
      </c>
      <c r="G26" t="s">
        <v>132</v>
      </c>
      <c r="H26" t="s">
        <v>132</v>
      </c>
      <c r="I26" t="s">
        <v>132</v>
      </c>
      <c r="J26">
        <v>-75</v>
      </c>
      <c r="K26" t="s">
        <v>505</v>
      </c>
      <c r="L26" t="s">
        <v>595</v>
      </c>
      <c r="M26" s="74">
        <v>0.77552083333333333</v>
      </c>
      <c r="N26" t="s">
        <v>505</v>
      </c>
      <c r="O26">
        <v>0</v>
      </c>
      <c r="P26">
        <v>52</v>
      </c>
      <c r="Q26" t="s">
        <v>524</v>
      </c>
      <c r="R26" t="s">
        <v>132</v>
      </c>
    </row>
    <row r="27" spans="1:18" x14ac:dyDescent="0.25">
      <c r="A27" t="s">
        <v>522</v>
      </c>
      <c r="B27">
        <v>0</v>
      </c>
      <c r="C27" t="s">
        <v>132</v>
      </c>
      <c r="D27" t="s">
        <v>132</v>
      </c>
      <c r="E27" t="s">
        <v>132</v>
      </c>
      <c r="F27" t="s">
        <v>132</v>
      </c>
      <c r="G27" t="s">
        <v>132</v>
      </c>
      <c r="H27" t="s">
        <v>132</v>
      </c>
      <c r="I27" t="s">
        <v>132</v>
      </c>
      <c r="J27">
        <v>-80</v>
      </c>
      <c r="K27" t="s">
        <v>505</v>
      </c>
      <c r="L27" t="s">
        <v>595</v>
      </c>
      <c r="M27" s="74">
        <v>0.77552083333333333</v>
      </c>
      <c r="N27" t="s">
        <v>505</v>
      </c>
      <c r="O27">
        <v>26</v>
      </c>
      <c r="P27">
        <v>2.0750000000000002</v>
      </c>
      <c r="Q27" t="s">
        <v>595</v>
      </c>
      <c r="R27" t="s">
        <v>132</v>
      </c>
    </row>
    <row r="28" spans="1:18" x14ac:dyDescent="0.25">
      <c r="A28" t="s">
        <v>484</v>
      </c>
      <c r="B28">
        <v>0</v>
      </c>
      <c r="C28" t="s">
        <v>132</v>
      </c>
      <c r="D28" t="s">
        <v>132</v>
      </c>
      <c r="E28" t="s">
        <v>132</v>
      </c>
      <c r="F28" t="s">
        <v>132</v>
      </c>
      <c r="G28" t="s">
        <v>132</v>
      </c>
      <c r="H28" t="s">
        <v>132</v>
      </c>
      <c r="I28" t="s">
        <v>132</v>
      </c>
      <c r="J28">
        <v>-83.33</v>
      </c>
      <c r="K28" t="s">
        <v>505</v>
      </c>
      <c r="L28" t="s">
        <v>595</v>
      </c>
      <c r="M28" s="74">
        <v>0.77552083333333333</v>
      </c>
      <c r="N28" t="s">
        <v>505</v>
      </c>
      <c r="O28">
        <v>0</v>
      </c>
      <c r="P28">
        <v>130</v>
      </c>
      <c r="Q28" t="s">
        <v>596</v>
      </c>
      <c r="R28" t="s">
        <v>132</v>
      </c>
    </row>
    <row r="29" spans="1:18" x14ac:dyDescent="0.25">
      <c r="A29" t="s">
        <v>478</v>
      </c>
      <c r="B29">
        <v>0</v>
      </c>
      <c r="C29" t="s">
        <v>132</v>
      </c>
      <c r="D29" t="s">
        <v>132</v>
      </c>
      <c r="E29" t="s">
        <v>132</v>
      </c>
      <c r="F29" t="s">
        <v>132</v>
      </c>
      <c r="G29" t="s">
        <v>132</v>
      </c>
      <c r="H29" t="s">
        <v>132</v>
      </c>
      <c r="I29" t="s">
        <v>132</v>
      </c>
      <c r="J29">
        <v>-85.71</v>
      </c>
      <c r="K29" t="s">
        <v>505</v>
      </c>
      <c r="L29" t="s">
        <v>595</v>
      </c>
      <c r="M29" s="74">
        <v>0.77552083333333333</v>
      </c>
      <c r="N29" t="s">
        <v>505</v>
      </c>
      <c r="O29">
        <v>0</v>
      </c>
      <c r="P29">
        <v>6.5880000000000001</v>
      </c>
      <c r="Q29" t="s">
        <v>596</v>
      </c>
      <c r="R29" t="s">
        <v>132</v>
      </c>
    </row>
    <row r="30" spans="1:18" x14ac:dyDescent="0.25">
      <c r="A30" t="s">
        <v>482</v>
      </c>
      <c r="B30">
        <v>0</v>
      </c>
      <c r="C30" t="s">
        <v>132</v>
      </c>
      <c r="D30" t="s">
        <v>132</v>
      </c>
      <c r="E30" t="s">
        <v>132</v>
      </c>
      <c r="F30" t="s">
        <v>132</v>
      </c>
      <c r="G30" t="s">
        <v>132</v>
      </c>
      <c r="H30" t="s">
        <v>132</v>
      </c>
      <c r="I30" t="s">
        <v>132</v>
      </c>
      <c r="J30">
        <v>-75</v>
      </c>
      <c r="K30" t="s">
        <v>507</v>
      </c>
      <c r="L30" t="s">
        <v>595</v>
      </c>
      <c r="M30" s="74">
        <v>0.77552083333333333</v>
      </c>
      <c r="N30" t="s">
        <v>507</v>
      </c>
      <c r="O30">
        <v>0</v>
      </c>
      <c r="P30">
        <v>142</v>
      </c>
      <c r="Q30" t="s">
        <v>595</v>
      </c>
      <c r="R30" t="s">
        <v>132</v>
      </c>
    </row>
    <row r="31" spans="1:18" x14ac:dyDescent="0.25">
      <c r="A31" t="s">
        <v>479</v>
      </c>
      <c r="B31">
        <v>0</v>
      </c>
      <c r="C31" t="s">
        <v>132</v>
      </c>
      <c r="D31" t="s">
        <v>132</v>
      </c>
      <c r="E31" t="s">
        <v>132</v>
      </c>
      <c r="F31" t="s">
        <v>132</v>
      </c>
      <c r="G31" t="s">
        <v>132</v>
      </c>
      <c r="H31" t="s">
        <v>132</v>
      </c>
      <c r="I31" t="s">
        <v>132</v>
      </c>
      <c r="J31">
        <v>-77.78</v>
      </c>
      <c r="K31" t="s">
        <v>507</v>
      </c>
      <c r="L31" t="s">
        <v>595</v>
      </c>
      <c r="M31" s="74">
        <v>0.77552083333333333</v>
      </c>
      <c r="N31" t="s">
        <v>507</v>
      </c>
      <c r="O31">
        <v>2.8540000000000001</v>
      </c>
      <c r="P31">
        <v>4.2069999999999999</v>
      </c>
      <c r="Q31" t="s">
        <v>595</v>
      </c>
      <c r="R31" t="s">
        <v>132</v>
      </c>
    </row>
    <row r="32" spans="1:18" x14ac:dyDescent="0.25">
      <c r="A32" t="s">
        <v>480</v>
      </c>
      <c r="B32">
        <v>0</v>
      </c>
      <c r="C32" t="s">
        <v>132</v>
      </c>
      <c r="D32" t="s">
        <v>132</v>
      </c>
      <c r="E32" t="s">
        <v>132</v>
      </c>
      <c r="F32" t="s">
        <v>132</v>
      </c>
      <c r="G32" t="s">
        <v>132</v>
      </c>
      <c r="H32" t="s">
        <v>132</v>
      </c>
      <c r="I32" t="s">
        <v>132</v>
      </c>
      <c r="J32">
        <v>-72.73</v>
      </c>
      <c r="K32" t="s">
        <v>508</v>
      </c>
      <c r="L32" t="s">
        <v>595</v>
      </c>
      <c r="M32" s="74">
        <v>0.77552083333333333</v>
      </c>
      <c r="N32" t="s">
        <v>508</v>
      </c>
      <c r="O32">
        <v>0</v>
      </c>
      <c r="P32">
        <v>1.345</v>
      </c>
      <c r="Q32" t="s">
        <v>596</v>
      </c>
      <c r="R32" t="s">
        <v>132</v>
      </c>
    </row>
    <row r="33" spans="1:18" x14ac:dyDescent="0.25">
      <c r="A33" t="s">
        <v>469</v>
      </c>
      <c r="B33">
        <v>0</v>
      </c>
      <c r="C33" t="s">
        <v>132</v>
      </c>
      <c r="D33" t="s">
        <v>132</v>
      </c>
      <c r="E33" t="s">
        <v>132</v>
      </c>
      <c r="F33" t="s">
        <v>132</v>
      </c>
      <c r="G33" t="s">
        <v>132</v>
      </c>
      <c r="H33" t="s">
        <v>132</v>
      </c>
      <c r="I33" t="s">
        <v>132</v>
      </c>
      <c r="J33">
        <v>-76.92</v>
      </c>
      <c r="K33" t="s">
        <v>508</v>
      </c>
      <c r="L33" t="s">
        <v>595</v>
      </c>
      <c r="M33" s="74">
        <v>0.77552083333333333</v>
      </c>
      <c r="N33" t="s">
        <v>508</v>
      </c>
      <c r="O33">
        <v>0</v>
      </c>
      <c r="P33">
        <v>6.33</v>
      </c>
      <c r="Q33" t="s">
        <v>595</v>
      </c>
      <c r="R33" t="s">
        <v>132</v>
      </c>
    </row>
    <row r="34" spans="1:18" x14ac:dyDescent="0.25">
      <c r="A34" t="s">
        <v>471</v>
      </c>
      <c r="B34">
        <v>0</v>
      </c>
      <c r="C34" t="s">
        <v>132</v>
      </c>
      <c r="D34" t="s">
        <v>132</v>
      </c>
      <c r="E34" t="s">
        <v>132</v>
      </c>
      <c r="F34" t="s">
        <v>132</v>
      </c>
      <c r="G34" t="s">
        <v>132</v>
      </c>
      <c r="H34" t="s">
        <v>132</v>
      </c>
      <c r="I34" t="s">
        <v>132</v>
      </c>
      <c r="J34">
        <v>-68.75</v>
      </c>
      <c r="K34" t="s">
        <v>501</v>
      </c>
      <c r="L34" t="s">
        <v>595</v>
      </c>
      <c r="M34" s="74">
        <v>0.77552083333333333</v>
      </c>
      <c r="N34" t="s">
        <v>501</v>
      </c>
      <c r="O34">
        <v>54</v>
      </c>
      <c r="P34">
        <v>1.401</v>
      </c>
      <c r="Q34" t="s">
        <v>595</v>
      </c>
      <c r="R34" t="s">
        <v>132</v>
      </c>
    </row>
    <row r="35" spans="1:18" x14ac:dyDescent="0.25">
      <c r="A35" t="s">
        <v>472</v>
      </c>
      <c r="B35">
        <v>0</v>
      </c>
      <c r="C35" t="s">
        <v>132</v>
      </c>
      <c r="D35" t="s">
        <v>132</v>
      </c>
      <c r="E35" t="s">
        <v>132</v>
      </c>
      <c r="F35" t="s">
        <v>132</v>
      </c>
      <c r="G35" t="s">
        <v>132</v>
      </c>
      <c r="H35" t="s">
        <v>132</v>
      </c>
      <c r="I35" t="s">
        <v>132</v>
      </c>
      <c r="J35">
        <v>-68.42</v>
      </c>
      <c r="K35" t="s">
        <v>464</v>
      </c>
      <c r="L35" t="s">
        <v>595</v>
      </c>
      <c r="M35" s="74">
        <v>0.77552083333333333</v>
      </c>
      <c r="N35" t="s">
        <v>464</v>
      </c>
      <c r="O35">
        <v>757</v>
      </c>
      <c r="P35">
        <v>8.6859999999999999</v>
      </c>
      <c r="Q35" t="s">
        <v>595</v>
      </c>
      <c r="R35" t="s">
        <v>132</v>
      </c>
    </row>
    <row r="36" spans="1:18" x14ac:dyDescent="0.25">
      <c r="A36" t="s">
        <v>465</v>
      </c>
      <c r="B36">
        <v>0</v>
      </c>
      <c r="C36" t="s">
        <v>132</v>
      </c>
      <c r="D36" t="s">
        <v>132</v>
      </c>
      <c r="E36" t="s">
        <v>132</v>
      </c>
      <c r="F36" t="s">
        <v>132</v>
      </c>
      <c r="G36" t="s">
        <v>132</v>
      </c>
      <c r="H36" t="s">
        <v>132</v>
      </c>
      <c r="I36" t="s">
        <v>132</v>
      </c>
      <c r="J36">
        <v>-65.22</v>
      </c>
      <c r="K36" t="s">
        <v>510</v>
      </c>
      <c r="L36" t="s">
        <v>595</v>
      </c>
      <c r="M36" s="74">
        <v>0.77552083333333333</v>
      </c>
      <c r="N36" t="s">
        <v>510</v>
      </c>
      <c r="O36">
        <v>30</v>
      </c>
      <c r="P36">
        <v>1.179</v>
      </c>
      <c r="Q36" t="s">
        <v>596</v>
      </c>
      <c r="R36" t="s">
        <v>132</v>
      </c>
    </row>
    <row r="37" spans="1:18" x14ac:dyDescent="0.25">
      <c r="A37" t="s">
        <v>247</v>
      </c>
      <c r="B37">
        <v>0</v>
      </c>
      <c r="C37" t="s">
        <v>132</v>
      </c>
      <c r="D37" t="s">
        <v>132</v>
      </c>
      <c r="E37" t="s">
        <v>132</v>
      </c>
      <c r="F37" t="s">
        <v>132</v>
      </c>
      <c r="G37" t="s">
        <v>132</v>
      </c>
      <c r="H37" t="s">
        <v>132</v>
      </c>
      <c r="I37" t="s">
        <v>132</v>
      </c>
      <c r="J37">
        <v>-59.26</v>
      </c>
      <c r="K37" t="s">
        <v>503</v>
      </c>
      <c r="L37" t="s">
        <v>595</v>
      </c>
      <c r="M37" s="74">
        <v>0.77552083333333333</v>
      </c>
      <c r="N37" t="s">
        <v>503</v>
      </c>
      <c r="O37">
        <v>339</v>
      </c>
      <c r="P37">
        <v>9.0510000000000002</v>
      </c>
      <c r="Q37" t="s">
        <v>595</v>
      </c>
      <c r="R37" t="s">
        <v>132</v>
      </c>
    </row>
    <row r="38" spans="1:18" x14ac:dyDescent="0.25">
      <c r="A38" t="s">
        <v>466</v>
      </c>
      <c r="B38">
        <v>0</v>
      </c>
      <c r="C38" t="s">
        <v>132</v>
      </c>
      <c r="D38" t="s">
        <v>132</v>
      </c>
      <c r="E38" t="s">
        <v>132</v>
      </c>
      <c r="F38" t="s">
        <v>132</v>
      </c>
      <c r="G38" t="s">
        <v>132</v>
      </c>
      <c r="H38" t="s">
        <v>132</v>
      </c>
      <c r="I38" t="s">
        <v>132</v>
      </c>
      <c r="J38">
        <v>-54.55</v>
      </c>
      <c r="K38" t="s">
        <v>528</v>
      </c>
      <c r="L38" t="s">
        <v>595</v>
      </c>
      <c r="M38" s="74">
        <v>0.77552083333333333</v>
      </c>
      <c r="N38" t="s">
        <v>528</v>
      </c>
      <c r="O38">
        <v>22</v>
      </c>
      <c r="P38">
        <v>1.53</v>
      </c>
      <c r="Q38" t="s">
        <v>595</v>
      </c>
      <c r="R38" t="s">
        <v>132</v>
      </c>
    </row>
    <row r="39" spans="1:18" x14ac:dyDescent="0.25">
      <c r="A39" t="s">
        <v>467</v>
      </c>
      <c r="B39">
        <v>0</v>
      </c>
      <c r="C39" t="s">
        <v>132</v>
      </c>
      <c r="D39" t="s">
        <v>132</v>
      </c>
      <c r="E39" t="s">
        <v>132</v>
      </c>
      <c r="F39" t="s">
        <v>132</v>
      </c>
      <c r="G39" t="s">
        <v>132</v>
      </c>
      <c r="H39" t="s">
        <v>132</v>
      </c>
      <c r="I39" t="s">
        <v>132</v>
      </c>
      <c r="J39">
        <v>-47.5</v>
      </c>
      <c r="K39" t="s">
        <v>585</v>
      </c>
      <c r="L39" t="s">
        <v>595</v>
      </c>
      <c r="M39" s="74">
        <v>0.77552083333333333</v>
      </c>
      <c r="N39" t="s">
        <v>585</v>
      </c>
      <c r="O39">
        <v>607</v>
      </c>
      <c r="P39">
        <v>2.8010000000000002</v>
      </c>
      <c r="Q39" t="s">
        <v>595</v>
      </c>
      <c r="R39" t="s">
        <v>132</v>
      </c>
    </row>
    <row r="40" spans="1:18" x14ac:dyDescent="0.25">
      <c r="A40" t="s">
        <v>468</v>
      </c>
      <c r="B40">
        <v>0</v>
      </c>
      <c r="C40" t="s">
        <v>132</v>
      </c>
      <c r="D40" t="s">
        <v>132</v>
      </c>
      <c r="E40" t="s">
        <v>132</v>
      </c>
      <c r="F40" t="s">
        <v>132</v>
      </c>
      <c r="G40" t="s">
        <v>132</v>
      </c>
      <c r="H40" t="s">
        <v>132</v>
      </c>
      <c r="I40" t="s">
        <v>132</v>
      </c>
      <c r="J40">
        <v>-39.58</v>
      </c>
      <c r="K40" t="s">
        <v>598</v>
      </c>
      <c r="L40" t="s">
        <v>595</v>
      </c>
      <c r="M40" s="74">
        <v>0.77552083333333333</v>
      </c>
      <c r="N40" t="s">
        <v>598</v>
      </c>
      <c r="O40">
        <v>159</v>
      </c>
      <c r="P40">
        <v>2.2029999999999998</v>
      </c>
      <c r="Q40" t="s">
        <v>595</v>
      </c>
      <c r="R40" t="s">
        <v>132</v>
      </c>
    </row>
    <row r="41" spans="1:18" x14ac:dyDescent="0.25">
      <c r="A41" t="s">
        <v>248</v>
      </c>
      <c r="B41">
        <v>0</v>
      </c>
      <c r="C41" t="s">
        <v>132</v>
      </c>
      <c r="D41" t="s">
        <v>132</v>
      </c>
      <c r="E41" t="s">
        <v>132</v>
      </c>
      <c r="F41" t="s">
        <v>132</v>
      </c>
      <c r="G41" t="s">
        <v>132</v>
      </c>
      <c r="H41" t="s">
        <v>132</v>
      </c>
      <c r="I41" t="s">
        <v>132</v>
      </c>
      <c r="J41">
        <v>-32.200000000000003</v>
      </c>
      <c r="K41" t="s">
        <v>599</v>
      </c>
      <c r="L41" t="s">
        <v>595</v>
      </c>
      <c r="M41" s="74">
        <v>0.77552083333333333</v>
      </c>
      <c r="N41" t="s">
        <v>599</v>
      </c>
      <c r="O41">
        <v>224</v>
      </c>
      <c r="P41">
        <v>7.7069999999999999</v>
      </c>
      <c r="Q41" t="s">
        <v>595</v>
      </c>
      <c r="R41" t="s">
        <v>132</v>
      </c>
    </row>
    <row r="42" spans="1:18" x14ac:dyDescent="0.25">
      <c r="A42" t="s">
        <v>461</v>
      </c>
      <c r="B42">
        <v>0</v>
      </c>
      <c r="C42" t="s">
        <v>132</v>
      </c>
      <c r="D42" t="s">
        <v>132</v>
      </c>
      <c r="E42" t="s">
        <v>132</v>
      </c>
      <c r="F42" t="s">
        <v>132</v>
      </c>
      <c r="G42" t="s">
        <v>132</v>
      </c>
      <c r="H42" t="s">
        <v>132</v>
      </c>
      <c r="I42" t="s">
        <v>132</v>
      </c>
      <c r="J42">
        <v>-23.61</v>
      </c>
      <c r="K42" t="s">
        <v>600</v>
      </c>
      <c r="L42" t="s">
        <v>595</v>
      </c>
      <c r="M42" s="74">
        <v>0.77552083333333333</v>
      </c>
      <c r="N42" t="s">
        <v>600</v>
      </c>
      <c r="O42">
        <v>11.865</v>
      </c>
      <c r="P42">
        <v>2.0499999999999998</v>
      </c>
      <c r="Q42" t="s">
        <v>595</v>
      </c>
      <c r="R42" t="s">
        <v>132</v>
      </c>
    </row>
    <row r="43" spans="1:18" x14ac:dyDescent="0.25">
      <c r="A43" t="s">
        <v>249</v>
      </c>
      <c r="B43">
        <v>0</v>
      </c>
      <c r="C43" t="s">
        <v>132</v>
      </c>
      <c r="D43" t="s">
        <v>132</v>
      </c>
      <c r="E43" t="s">
        <v>132</v>
      </c>
      <c r="F43" t="s">
        <v>132</v>
      </c>
      <c r="G43" t="s">
        <v>132</v>
      </c>
      <c r="H43" t="s">
        <v>132</v>
      </c>
      <c r="I43" t="s">
        <v>132</v>
      </c>
      <c r="J43">
        <v>-13.48</v>
      </c>
      <c r="K43" t="s">
        <v>601</v>
      </c>
      <c r="L43" t="s">
        <v>595</v>
      </c>
      <c r="M43" s="74">
        <v>0.77552083333333333</v>
      </c>
      <c r="N43" t="s">
        <v>601</v>
      </c>
      <c r="O43">
        <v>644</v>
      </c>
      <c r="P43">
        <v>3.7090000000000001</v>
      </c>
      <c r="Q43" t="s">
        <v>595</v>
      </c>
      <c r="R43" t="s">
        <v>132</v>
      </c>
    </row>
    <row r="44" spans="1:18" x14ac:dyDescent="0.25">
      <c r="A44" t="s">
        <v>459</v>
      </c>
      <c r="B44">
        <v>0</v>
      </c>
      <c r="C44" t="s">
        <v>132</v>
      </c>
      <c r="D44" t="s">
        <v>132</v>
      </c>
      <c r="E44" t="s">
        <v>132</v>
      </c>
      <c r="F44" t="s">
        <v>132</v>
      </c>
      <c r="G44" t="s">
        <v>132</v>
      </c>
      <c r="H44" t="s">
        <v>132</v>
      </c>
      <c r="I44" t="s">
        <v>132</v>
      </c>
      <c r="J44">
        <v>-3.6</v>
      </c>
      <c r="K44" t="s">
        <v>602</v>
      </c>
      <c r="L44" t="s">
        <v>595</v>
      </c>
      <c r="M44" s="74">
        <v>0.77552083333333333</v>
      </c>
      <c r="N44" t="s">
        <v>602</v>
      </c>
      <c r="O44">
        <v>639</v>
      </c>
      <c r="P44">
        <v>2.5830000000000002</v>
      </c>
      <c r="Q44" t="s">
        <v>595</v>
      </c>
      <c r="R44" t="s">
        <v>132</v>
      </c>
    </row>
    <row r="45" spans="1:18" x14ac:dyDescent="0.25">
      <c r="A45" t="s">
        <v>250</v>
      </c>
      <c r="B45">
        <v>0</v>
      </c>
      <c r="C45" t="s">
        <v>132</v>
      </c>
      <c r="D45" t="s">
        <v>132</v>
      </c>
      <c r="E45" t="s">
        <v>132</v>
      </c>
      <c r="F45" t="s">
        <v>132</v>
      </c>
      <c r="G45" t="s">
        <v>132</v>
      </c>
      <c r="H45" t="s">
        <v>132</v>
      </c>
      <c r="I45" t="s">
        <v>132</v>
      </c>
      <c r="J45">
        <v>7.91</v>
      </c>
      <c r="K45" t="s">
        <v>603</v>
      </c>
      <c r="L45" t="s">
        <v>595</v>
      </c>
      <c r="M45" s="74">
        <v>0.77552083333333333</v>
      </c>
      <c r="N45" t="s">
        <v>603</v>
      </c>
      <c r="O45">
        <v>1.242</v>
      </c>
      <c r="P45">
        <v>6.774</v>
      </c>
      <c r="Q45" t="s">
        <v>595</v>
      </c>
      <c r="R45" t="s">
        <v>132</v>
      </c>
    </row>
    <row r="46" spans="1:18" x14ac:dyDescent="0.25">
      <c r="A46" t="s">
        <v>457</v>
      </c>
      <c r="B46">
        <v>0</v>
      </c>
      <c r="C46" t="s">
        <v>132</v>
      </c>
      <c r="D46" t="s">
        <v>132</v>
      </c>
      <c r="E46" t="s">
        <v>132</v>
      </c>
      <c r="F46" t="s">
        <v>132</v>
      </c>
      <c r="G46" t="s">
        <v>132</v>
      </c>
      <c r="H46" t="s">
        <v>132</v>
      </c>
      <c r="I46" t="s">
        <v>132</v>
      </c>
      <c r="J46">
        <v>19.32</v>
      </c>
      <c r="K46" t="s">
        <v>604</v>
      </c>
      <c r="L46" t="s">
        <v>595</v>
      </c>
      <c r="M46" s="74">
        <v>0.77552083333333333</v>
      </c>
      <c r="N46" t="s">
        <v>604</v>
      </c>
      <c r="O46">
        <v>2.0409999999999999</v>
      </c>
      <c r="P46">
        <v>2.532</v>
      </c>
      <c r="Q46" t="s">
        <v>595</v>
      </c>
      <c r="R46" t="s">
        <v>132</v>
      </c>
    </row>
    <row r="47" spans="1:18" x14ac:dyDescent="0.25">
      <c r="A47" t="s">
        <v>251</v>
      </c>
      <c r="B47">
        <v>0</v>
      </c>
      <c r="C47" t="s">
        <v>132</v>
      </c>
      <c r="D47" t="s">
        <v>132</v>
      </c>
      <c r="E47" t="s">
        <v>132</v>
      </c>
      <c r="F47" t="s">
        <v>132</v>
      </c>
      <c r="G47" t="s">
        <v>132</v>
      </c>
      <c r="H47" t="s">
        <v>132</v>
      </c>
      <c r="I47" t="s">
        <v>132</v>
      </c>
      <c r="J47">
        <v>31.39</v>
      </c>
      <c r="K47" t="s">
        <v>605</v>
      </c>
      <c r="L47" t="s">
        <v>595</v>
      </c>
      <c r="M47" s="74">
        <v>0.77552083333333333</v>
      </c>
      <c r="N47" t="s">
        <v>605</v>
      </c>
      <c r="O47">
        <v>1.3240000000000001</v>
      </c>
      <c r="P47">
        <v>9.7469999999999999</v>
      </c>
      <c r="Q47" t="s">
        <v>595</v>
      </c>
      <c r="R47" t="s">
        <v>132</v>
      </c>
    </row>
    <row r="48" spans="1:18" x14ac:dyDescent="0.25">
      <c r="A48" t="s">
        <v>458</v>
      </c>
      <c r="B48">
        <v>0</v>
      </c>
      <c r="C48" t="s">
        <v>132</v>
      </c>
      <c r="D48" t="s">
        <v>132</v>
      </c>
      <c r="E48" t="s">
        <v>132</v>
      </c>
      <c r="F48" t="s">
        <v>132</v>
      </c>
      <c r="G48" t="s">
        <v>132</v>
      </c>
      <c r="H48" t="s">
        <v>132</v>
      </c>
      <c r="I48" t="s">
        <v>132</v>
      </c>
      <c r="J48">
        <v>42.05</v>
      </c>
      <c r="K48" t="s">
        <v>606</v>
      </c>
      <c r="L48" t="s">
        <v>595</v>
      </c>
      <c r="M48" s="74">
        <v>0.77552083333333333</v>
      </c>
      <c r="N48" t="s">
        <v>606</v>
      </c>
      <c r="O48">
        <v>1.9119999999999999</v>
      </c>
      <c r="P48">
        <v>3.6360000000000001</v>
      </c>
      <c r="Q48" t="s">
        <v>595</v>
      </c>
      <c r="R48" t="s">
        <v>132</v>
      </c>
    </row>
    <row r="49" spans="1:18" x14ac:dyDescent="0.25">
      <c r="A49" t="s">
        <v>252</v>
      </c>
      <c r="B49">
        <v>0</v>
      </c>
      <c r="C49" t="s">
        <v>132</v>
      </c>
      <c r="D49" t="s">
        <v>132</v>
      </c>
      <c r="E49" t="s">
        <v>132</v>
      </c>
      <c r="F49" t="s">
        <v>132</v>
      </c>
      <c r="G49" t="s">
        <v>132</v>
      </c>
      <c r="H49" t="s">
        <v>132</v>
      </c>
      <c r="I49" t="s">
        <v>132</v>
      </c>
      <c r="J49">
        <v>50.7</v>
      </c>
      <c r="K49" t="s">
        <v>607</v>
      </c>
      <c r="L49" t="s">
        <v>595</v>
      </c>
      <c r="M49" s="74">
        <v>0.77552083333333333</v>
      </c>
      <c r="N49" t="s">
        <v>607</v>
      </c>
      <c r="O49">
        <v>1.153</v>
      </c>
      <c r="P49">
        <v>6.87</v>
      </c>
      <c r="Q49" t="s">
        <v>595</v>
      </c>
      <c r="R49" t="s">
        <v>132</v>
      </c>
    </row>
    <row r="50" spans="1:18" x14ac:dyDescent="0.25">
      <c r="A50" t="s">
        <v>453</v>
      </c>
      <c r="B50">
        <v>0</v>
      </c>
      <c r="C50" t="s">
        <v>132</v>
      </c>
      <c r="D50" t="s">
        <v>132</v>
      </c>
      <c r="E50" t="s">
        <v>132</v>
      </c>
      <c r="F50" t="s">
        <v>132</v>
      </c>
      <c r="G50" t="s">
        <v>132</v>
      </c>
      <c r="H50" t="s">
        <v>132</v>
      </c>
      <c r="I50" t="s">
        <v>132</v>
      </c>
      <c r="J50">
        <v>57.05</v>
      </c>
      <c r="K50" t="s">
        <v>608</v>
      </c>
      <c r="L50" t="s">
        <v>595</v>
      </c>
      <c r="M50" s="74">
        <v>0.77552083333333333</v>
      </c>
      <c r="N50" t="s">
        <v>608</v>
      </c>
      <c r="O50">
        <v>391</v>
      </c>
      <c r="P50">
        <v>1.6859999999999999</v>
      </c>
      <c r="Q50" t="s">
        <v>595</v>
      </c>
      <c r="R50" t="s">
        <v>132</v>
      </c>
    </row>
    <row r="51" spans="1:18" x14ac:dyDescent="0.25">
      <c r="A51" t="s">
        <v>253</v>
      </c>
      <c r="B51">
        <v>0</v>
      </c>
      <c r="C51" t="s">
        <v>132</v>
      </c>
      <c r="D51" t="s">
        <v>132</v>
      </c>
      <c r="E51" t="s">
        <v>132</v>
      </c>
      <c r="F51" t="s">
        <v>132</v>
      </c>
      <c r="G51" t="s">
        <v>132</v>
      </c>
      <c r="H51" t="s">
        <v>132</v>
      </c>
      <c r="I51" t="s">
        <v>132</v>
      </c>
      <c r="J51">
        <v>61.4</v>
      </c>
      <c r="K51" t="s">
        <v>609</v>
      </c>
      <c r="L51" t="s">
        <v>595</v>
      </c>
      <c r="M51" s="74">
        <v>0.77552083333333333</v>
      </c>
      <c r="N51" t="s">
        <v>609</v>
      </c>
      <c r="O51">
        <v>8.3889999999999993</v>
      </c>
      <c r="P51">
        <v>3.1819999999999999</v>
      </c>
      <c r="Q51" t="s">
        <v>595</v>
      </c>
      <c r="R51" t="s">
        <v>132</v>
      </c>
    </row>
    <row r="52" spans="1:18" x14ac:dyDescent="0.25">
      <c r="A52" t="s">
        <v>454</v>
      </c>
      <c r="B52">
        <v>0</v>
      </c>
      <c r="C52" t="s">
        <v>132</v>
      </c>
      <c r="D52" t="s">
        <v>132</v>
      </c>
      <c r="E52" t="s">
        <v>132</v>
      </c>
      <c r="F52" t="s">
        <v>132</v>
      </c>
      <c r="G52" t="s">
        <v>132</v>
      </c>
      <c r="H52" t="s">
        <v>132</v>
      </c>
      <c r="I52" t="s">
        <v>132</v>
      </c>
      <c r="J52">
        <v>63.75</v>
      </c>
      <c r="K52" t="s">
        <v>610</v>
      </c>
      <c r="L52" t="s">
        <v>595</v>
      </c>
      <c r="M52" s="74">
        <v>0.77552083333333333</v>
      </c>
      <c r="N52" t="s">
        <v>610</v>
      </c>
      <c r="O52">
        <v>660</v>
      </c>
      <c r="P52">
        <v>3.5910000000000002</v>
      </c>
      <c r="Q52" t="s">
        <v>595</v>
      </c>
      <c r="R52" t="s">
        <v>132</v>
      </c>
    </row>
    <row r="53" spans="1:18" x14ac:dyDescent="0.25">
      <c r="A53" t="s">
        <v>254</v>
      </c>
      <c r="B53">
        <v>0</v>
      </c>
      <c r="C53" t="s">
        <v>132</v>
      </c>
      <c r="D53" t="s">
        <v>132</v>
      </c>
      <c r="E53" t="s">
        <v>132</v>
      </c>
      <c r="F53" t="s">
        <v>132</v>
      </c>
      <c r="G53" t="s">
        <v>132</v>
      </c>
      <c r="H53" t="s">
        <v>132</v>
      </c>
      <c r="I53" t="s">
        <v>132</v>
      </c>
      <c r="J53">
        <v>64.599999999999994</v>
      </c>
      <c r="K53" t="s">
        <v>611</v>
      </c>
      <c r="L53" t="s">
        <v>595</v>
      </c>
      <c r="M53" s="74">
        <v>0.77552083333333333</v>
      </c>
      <c r="N53" t="s">
        <v>611</v>
      </c>
      <c r="O53">
        <v>1.087</v>
      </c>
      <c r="P53">
        <v>4.6029999999999998</v>
      </c>
      <c r="Q53" t="s">
        <v>595</v>
      </c>
      <c r="R53" t="s">
        <v>132</v>
      </c>
    </row>
    <row r="54" spans="1:18" x14ac:dyDescent="0.25">
      <c r="A54" t="s">
        <v>455</v>
      </c>
      <c r="B54">
        <v>0</v>
      </c>
      <c r="C54" t="s">
        <v>132</v>
      </c>
      <c r="D54" t="s">
        <v>132</v>
      </c>
      <c r="E54" t="s">
        <v>132</v>
      </c>
      <c r="F54" t="s">
        <v>132</v>
      </c>
      <c r="G54" t="s">
        <v>132</v>
      </c>
      <c r="H54" t="s">
        <v>132</v>
      </c>
      <c r="I54" t="s">
        <v>132</v>
      </c>
      <c r="J54">
        <v>64.12</v>
      </c>
      <c r="K54" t="s">
        <v>612</v>
      </c>
      <c r="L54" t="s">
        <v>595</v>
      </c>
      <c r="M54" s="74">
        <v>0.77552083333333333</v>
      </c>
      <c r="N54" t="s">
        <v>612</v>
      </c>
      <c r="O54">
        <v>16</v>
      </c>
      <c r="P54">
        <v>927</v>
      </c>
      <c r="Q54" t="s">
        <v>595</v>
      </c>
      <c r="R54" t="s">
        <v>132</v>
      </c>
    </row>
    <row r="55" spans="1:18" x14ac:dyDescent="0.25">
      <c r="A55" t="s">
        <v>255</v>
      </c>
      <c r="B55">
        <v>0</v>
      </c>
      <c r="C55" t="s">
        <v>132</v>
      </c>
      <c r="D55" t="s">
        <v>132</v>
      </c>
      <c r="E55" t="s">
        <v>132</v>
      </c>
      <c r="F55" t="s">
        <v>132</v>
      </c>
      <c r="G55" t="s">
        <v>132</v>
      </c>
      <c r="H55" t="s">
        <v>132</v>
      </c>
      <c r="I55" t="s">
        <v>132</v>
      </c>
      <c r="J55">
        <v>62.8</v>
      </c>
      <c r="K55" t="s">
        <v>613</v>
      </c>
      <c r="L55" t="s">
        <v>595</v>
      </c>
      <c r="M55" s="74">
        <v>0.77552083333333333</v>
      </c>
      <c r="N55" t="s">
        <v>613</v>
      </c>
      <c r="O55">
        <v>1.071</v>
      </c>
      <c r="P55">
        <v>5.5629999999999997</v>
      </c>
      <c r="Q55" t="s">
        <v>595</v>
      </c>
      <c r="R55" t="s">
        <v>132</v>
      </c>
    </row>
    <row r="56" spans="1:18" x14ac:dyDescent="0.25">
      <c r="A56" t="s">
        <v>456</v>
      </c>
      <c r="B56">
        <v>0</v>
      </c>
      <c r="C56" t="s">
        <v>132</v>
      </c>
      <c r="D56" t="s">
        <v>132</v>
      </c>
      <c r="E56" t="s">
        <v>132</v>
      </c>
      <c r="F56" t="s">
        <v>132</v>
      </c>
      <c r="G56" t="s">
        <v>132</v>
      </c>
      <c r="H56" t="s">
        <v>132</v>
      </c>
      <c r="I56" t="s">
        <v>132</v>
      </c>
      <c r="J56">
        <v>60.74</v>
      </c>
      <c r="K56" t="s">
        <v>614</v>
      </c>
      <c r="L56" t="s">
        <v>595</v>
      </c>
      <c r="M56" s="74">
        <v>0.77552083333333333</v>
      </c>
      <c r="N56" t="s">
        <v>614</v>
      </c>
      <c r="O56">
        <v>776</v>
      </c>
      <c r="P56">
        <v>1.0580000000000001</v>
      </c>
      <c r="Q56" t="s">
        <v>595</v>
      </c>
      <c r="R56" t="s">
        <v>132</v>
      </c>
    </row>
    <row r="57" spans="1:18" x14ac:dyDescent="0.25">
      <c r="A57" t="s">
        <v>256</v>
      </c>
      <c r="B57">
        <v>0</v>
      </c>
      <c r="C57" t="s">
        <v>132</v>
      </c>
      <c r="D57" t="s">
        <v>132</v>
      </c>
      <c r="E57" t="s">
        <v>132</v>
      </c>
      <c r="F57" t="s">
        <v>132</v>
      </c>
      <c r="G57" t="s">
        <v>132</v>
      </c>
      <c r="H57" t="s">
        <v>132</v>
      </c>
      <c r="I57" t="s">
        <v>132</v>
      </c>
      <c r="J57">
        <v>58.24</v>
      </c>
      <c r="K57" t="s">
        <v>615</v>
      </c>
      <c r="L57" t="s">
        <v>595</v>
      </c>
      <c r="M57" s="74">
        <v>0.77552083333333333</v>
      </c>
      <c r="N57" t="s">
        <v>615</v>
      </c>
      <c r="O57">
        <v>218</v>
      </c>
      <c r="P57">
        <v>8.391</v>
      </c>
      <c r="Q57" t="s">
        <v>595</v>
      </c>
      <c r="R57" t="s">
        <v>132</v>
      </c>
    </row>
    <row r="58" spans="1:18" x14ac:dyDescent="0.25">
      <c r="A58" t="s">
        <v>451</v>
      </c>
      <c r="B58">
        <v>0</v>
      </c>
      <c r="C58" t="s">
        <v>132</v>
      </c>
      <c r="D58" t="s">
        <v>132</v>
      </c>
      <c r="E58" t="s">
        <v>132</v>
      </c>
      <c r="F58" t="s">
        <v>132</v>
      </c>
      <c r="G58" t="s">
        <v>132</v>
      </c>
      <c r="H58" t="s">
        <v>132</v>
      </c>
      <c r="I58" t="s">
        <v>132</v>
      </c>
      <c r="J58">
        <v>55.57</v>
      </c>
      <c r="K58" t="s">
        <v>616</v>
      </c>
      <c r="L58" t="s">
        <v>595</v>
      </c>
      <c r="M58" s="74">
        <v>0.77552083333333333</v>
      </c>
      <c r="N58" t="s">
        <v>616</v>
      </c>
      <c r="O58">
        <v>0</v>
      </c>
      <c r="P58">
        <v>805</v>
      </c>
      <c r="Q58" t="s">
        <v>595</v>
      </c>
      <c r="R58" t="s">
        <v>132</v>
      </c>
    </row>
    <row r="59" spans="1:18" x14ac:dyDescent="0.25">
      <c r="A59" t="s">
        <v>257</v>
      </c>
      <c r="B59">
        <v>0</v>
      </c>
      <c r="C59" t="s">
        <v>132</v>
      </c>
      <c r="D59" t="s">
        <v>132</v>
      </c>
      <c r="E59" t="s">
        <v>132</v>
      </c>
      <c r="F59" t="s">
        <v>132</v>
      </c>
      <c r="G59" t="s">
        <v>132</v>
      </c>
      <c r="H59" t="s">
        <v>132</v>
      </c>
      <c r="I59" t="s">
        <v>132</v>
      </c>
      <c r="J59">
        <v>52.87</v>
      </c>
      <c r="K59" t="s">
        <v>617</v>
      </c>
      <c r="L59" t="s">
        <v>595</v>
      </c>
      <c r="M59" s="74">
        <v>0.77552083333333333</v>
      </c>
      <c r="N59" t="s">
        <v>617</v>
      </c>
      <c r="O59">
        <v>15</v>
      </c>
      <c r="P59">
        <v>2.113</v>
      </c>
      <c r="Q59" t="s">
        <v>595</v>
      </c>
      <c r="R59" t="s">
        <v>132</v>
      </c>
    </row>
    <row r="60" spans="1:18" x14ac:dyDescent="0.25">
      <c r="A60" t="s">
        <v>452</v>
      </c>
      <c r="B60">
        <v>0</v>
      </c>
      <c r="C60" t="s">
        <v>132</v>
      </c>
      <c r="D60" t="s">
        <v>132</v>
      </c>
      <c r="E60" t="s">
        <v>132</v>
      </c>
      <c r="F60" t="s">
        <v>132</v>
      </c>
      <c r="G60" t="s">
        <v>132</v>
      </c>
      <c r="H60" t="s">
        <v>132</v>
      </c>
      <c r="I60" t="s">
        <v>132</v>
      </c>
      <c r="J60">
        <v>50.17</v>
      </c>
      <c r="K60" t="s">
        <v>618</v>
      </c>
      <c r="L60" t="s">
        <v>595</v>
      </c>
      <c r="M60" s="74">
        <v>0.77552083333333333</v>
      </c>
      <c r="N60" t="s">
        <v>618</v>
      </c>
      <c r="O60">
        <v>57</v>
      </c>
      <c r="P60">
        <v>558</v>
      </c>
      <c r="Q60" t="s">
        <v>595</v>
      </c>
      <c r="R60" t="s">
        <v>132</v>
      </c>
    </row>
    <row r="61" spans="1:18" x14ac:dyDescent="0.25">
      <c r="A61" t="s">
        <v>258</v>
      </c>
      <c r="B61">
        <v>0</v>
      </c>
      <c r="C61" t="s">
        <v>132</v>
      </c>
      <c r="D61" t="s">
        <v>132</v>
      </c>
      <c r="E61" t="s">
        <v>132</v>
      </c>
      <c r="F61" t="s">
        <v>132</v>
      </c>
      <c r="G61" t="s">
        <v>132</v>
      </c>
      <c r="H61" t="s">
        <v>132</v>
      </c>
      <c r="I61" t="s">
        <v>132</v>
      </c>
      <c r="J61">
        <v>47.55</v>
      </c>
      <c r="K61" t="s">
        <v>619</v>
      </c>
      <c r="L61" t="s">
        <v>595</v>
      </c>
      <c r="M61" s="74">
        <v>0.77552083333333333</v>
      </c>
      <c r="N61" t="s">
        <v>619</v>
      </c>
      <c r="O61">
        <v>68</v>
      </c>
      <c r="P61">
        <v>3.4790000000000001</v>
      </c>
      <c r="Q61" t="s">
        <v>595</v>
      </c>
      <c r="R61" t="s">
        <v>132</v>
      </c>
    </row>
    <row r="62" spans="1:18" x14ac:dyDescent="0.25">
      <c r="A62" t="s">
        <v>259</v>
      </c>
      <c r="B62">
        <v>0</v>
      </c>
      <c r="C62" t="s">
        <v>132</v>
      </c>
      <c r="D62" t="s">
        <v>132</v>
      </c>
      <c r="E62" t="s">
        <v>132</v>
      </c>
      <c r="F62" t="s">
        <v>132</v>
      </c>
      <c r="G62" t="s">
        <v>132</v>
      </c>
      <c r="H62" t="s">
        <v>132</v>
      </c>
      <c r="I62" t="s">
        <v>132</v>
      </c>
      <c r="J62">
        <v>45</v>
      </c>
      <c r="K62" t="s">
        <v>620</v>
      </c>
      <c r="L62" t="s">
        <v>595</v>
      </c>
      <c r="M62" s="74">
        <v>0.77552083333333333</v>
      </c>
      <c r="N62" t="s">
        <v>620</v>
      </c>
      <c r="O62">
        <v>66</v>
      </c>
      <c r="P62">
        <v>1.014</v>
      </c>
      <c r="Q62" t="s">
        <v>595</v>
      </c>
      <c r="R62" t="s">
        <v>132</v>
      </c>
    </row>
    <row r="63" spans="1:18" x14ac:dyDescent="0.25">
      <c r="A63" t="s">
        <v>260</v>
      </c>
      <c r="B63">
        <v>0</v>
      </c>
      <c r="C63" t="s">
        <v>132</v>
      </c>
      <c r="D63" t="s">
        <v>132</v>
      </c>
      <c r="E63" t="s">
        <v>132</v>
      </c>
      <c r="F63" t="s">
        <v>132</v>
      </c>
      <c r="G63" t="s">
        <v>132</v>
      </c>
      <c r="H63" t="s">
        <v>132</v>
      </c>
      <c r="I63" t="s">
        <v>132</v>
      </c>
      <c r="J63">
        <v>42.62</v>
      </c>
      <c r="K63" t="s">
        <v>621</v>
      </c>
      <c r="L63" t="s">
        <v>595</v>
      </c>
      <c r="M63" s="74">
        <v>0.77552083333333333</v>
      </c>
      <c r="N63" t="s">
        <v>621</v>
      </c>
      <c r="O63">
        <v>21</v>
      </c>
      <c r="P63">
        <v>1.1779999999999999</v>
      </c>
      <c r="Q63" t="s">
        <v>596</v>
      </c>
      <c r="R63" t="s">
        <v>132</v>
      </c>
    </row>
    <row r="64" spans="1:18" x14ac:dyDescent="0.25">
      <c r="A64" t="s">
        <v>261</v>
      </c>
      <c r="B64">
        <v>0</v>
      </c>
      <c r="C64" t="s">
        <v>132</v>
      </c>
      <c r="D64" t="s">
        <v>132</v>
      </c>
      <c r="E64" t="s">
        <v>132</v>
      </c>
      <c r="F64" t="s">
        <v>132</v>
      </c>
      <c r="G64" t="s">
        <v>132</v>
      </c>
      <c r="H64" t="s">
        <v>132</v>
      </c>
      <c r="I64" t="s">
        <v>132</v>
      </c>
      <c r="J64">
        <v>40.369999999999997</v>
      </c>
      <c r="K64" t="s">
        <v>622</v>
      </c>
      <c r="L64" t="s">
        <v>595</v>
      </c>
      <c r="M64" s="74">
        <v>0.77552083333333333</v>
      </c>
      <c r="N64" t="s">
        <v>622</v>
      </c>
      <c r="O64">
        <v>0</v>
      </c>
      <c r="P64">
        <v>293</v>
      </c>
      <c r="Q64" t="s">
        <v>595</v>
      </c>
      <c r="R64" t="s">
        <v>132</v>
      </c>
    </row>
    <row r="65" spans="1:18" x14ac:dyDescent="0.25">
      <c r="A65" t="s">
        <v>262</v>
      </c>
      <c r="B65">
        <v>0</v>
      </c>
      <c r="C65" t="s">
        <v>132</v>
      </c>
      <c r="D65" t="s">
        <v>132</v>
      </c>
      <c r="E65" t="s">
        <v>132</v>
      </c>
      <c r="F65" t="s">
        <v>132</v>
      </c>
      <c r="G65" t="s">
        <v>132</v>
      </c>
      <c r="H65" t="s">
        <v>132</v>
      </c>
      <c r="I65" t="s">
        <v>132</v>
      </c>
      <c r="J65">
        <v>38.270000000000003</v>
      </c>
      <c r="K65" t="s">
        <v>623</v>
      </c>
      <c r="L65" t="s">
        <v>595</v>
      </c>
      <c r="M65" s="74">
        <v>0.77552083333333333</v>
      </c>
      <c r="N65" t="s">
        <v>623</v>
      </c>
      <c r="O65">
        <v>259</v>
      </c>
      <c r="P65">
        <v>2.5819999999999999</v>
      </c>
      <c r="Q65" t="s">
        <v>596</v>
      </c>
      <c r="R65" t="s">
        <v>132</v>
      </c>
    </row>
    <row r="66" spans="1:18" x14ac:dyDescent="0.25">
      <c r="A66" t="s">
        <v>263</v>
      </c>
      <c r="B66">
        <v>0</v>
      </c>
      <c r="C66" t="s">
        <v>132</v>
      </c>
      <c r="D66" t="s">
        <v>132</v>
      </c>
      <c r="E66" t="s">
        <v>132</v>
      </c>
      <c r="F66" t="s">
        <v>132</v>
      </c>
      <c r="G66" t="s">
        <v>132</v>
      </c>
      <c r="H66" t="s">
        <v>132</v>
      </c>
      <c r="I66" t="s">
        <v>132</v>
      </c>
      <c r="J66">
        <v>36.29</v>
      </c>
      <c r="K66" t="s">
        <v>624</v>
      </c>
      <c r="L66" t="s">
        <v>595</v>
      </c>
      <c r="M66" s="74">
        <v>0.77552083333333333</v>
      </c>
      <c r="N66" t="s">
        <v>624</v>
      </c>
      <c r="O66">
        <v>0</v>
      </c>
      <c r="P66">
        <v>135</v>
      </c>
      <c r="Q66" t="s">
        <v>473</v>
      </c>
      <c r="R66" t="s">
        <v>132</v>
      </c>
    </row>
    <row r="67" spans="1:18" x14ac:dyDescent="0.25">
      <c r="A67" t="s">
        <v>264</v>
      </c>
      <c r="B67">
        <v>0</v>
      </c>
      <c r="C67" t="s">
        <v>132</v>
      </c>
      <c r="D67" t="s">
        <v>132</v>
      </c>
      <c r="E67" t="s">
        <v>132</v>
      </c>
      <c r="F67" t="s">
        <v>132</v>
      </c>
      <c r="G67" t="s">
        <v>132</v>
      </c>
      <c r="H67" t="s">
        <v>132</v>
      </c>
      <c r="I67" t="s">
        <v>132</v>
      </c>
      <c r="J67">
        <v>34.44</v>
      </c>
      <c r="K67" t="s">
        <v>625</v>
      </c>
      <c r="L67" t="s">
        <v>595</v>
      </c>
      <c r="M67" s="74">
        <v>0.77552083333333333</v>
      </c>
      <c r="N67" t="s">
        <v>625</v>
      </c>
      <c r="O67">
        <v>27</v>
      </c>
      <c r="P67">
        <v>6.9059999999999997</v>
      </c>
      <c r="Q67" t="s">
        <v>595</v>
      </c>
      <c r="R67" t="s">
        <v>132</v>
      </c>
    </row>
    <row r="68" spans="1:18" x14ac:dyDescent="0.25">
      <c r="A68" t="s">
        <v>265</v>
      </c>
      <c r="B68">
        <v>0</v>
      </c>
      <c r="C68" t="s">
        <v>132</v>
      </c>
      <c r="D68" t="s">
        <v>132</v>
      </c>
      <c r="E68" t="s">
        <v>132</v>
      </c>
      <c r="F68" t="s">
        <v>132</v>
      </c>
      <c r="G68" t="s">
        <v>132</v>
      </c>
      <c r="H68" t="s">
        <v>132</v>
      </c>
      <c r="I68" t="s">
        <v>132</v>
      </c>
      <c r="J68">
        <v>32.72</v>
      </c>
      <c r="K68" t="s">
        <v>626</v>
      </c>
      <c r="L68" t="s">
        <v>595</v>
      </c>
      <c r="M68" s="74">
        <v>0.77552083333333333</v>
      </c>
      <c r="N68" t="s">
        <v>626</v>
      </c>
      <c r="O68">
        <v>0</v>
      </c>
      <c r="P68">
        <v>75</v>
      </c>
      <c r="Q68" t="s">
        <v>596</v>
      </c>
      <c r="R68" t="s">
        <v>132</v>
      </c>
    </row>
    <row r="69" spans="1:18" x14ac:dyDescent="0.25">
      <c r="A69" t="s">
        <v>266</v>
      </c>
      <c r="B69">
        <v>0</v>
      </c>
      <c r="C69" t="s">
        <v>132</v>
      </c>
      <c r="D69" t="s">
        <v>132</v>
      </c>
      <c r="E69" t="s">
        <v>132</v>
      </c>
      <c r="F69" t="s">
        <v>132</v>
      </c>
      <c r="G69" t="s">
        <v>132</v>
      </c>
      <c r="H69" t="s">
        <v>132</v>
      </c>
      <c r="I69" t="s">
        <v>132</v>
      </c>
      <c r="J69">
        <v>31.14</v>
      </c>
      <c r="K69" t="s">
        <v>627</v>
      </c>
      <c r="L69" t="s">
        <v>595</v>
      </c>
      <c r="M69" s="74">
        <v>0.77552083333333333</v>
      </c>
      <c r="N69" t="s">
        <v>627</v>
      </c>
      <c r="O69">
        <v>6</v>
      </c>
      <c r="P69">
        <v>8.4550000000000001</v>
      </c>
      <c r="Q69" t="s">
        <v>595</v>
      </c>
      <c r="R69" t="s">
        <v>132</v>
      </c>
    </row>
    <row r="70" spans="1:18" x14ac:dyDescent="0.25">
      <c r="A70" t="s">
        <v>267</v>
      </c>
      <c r="B70">
        <v>0</v>
      </c>
      <c r="C70" t="s">
        <v>132</v>
      </c>
      <c r="D70" t="s">
        <v>132</v>
      </c>
      <c r="E70" t="s">
        <v>132</v>
      </c>
      <c r="F70" t="s">
        <v>132</v>
      </c>
      <c r="G70" t="s">
        <v>132</v>
      </c>
      <c r="H70" t="s">
        <v>132</v>
      </c>
      <c r="I70" t="s">
        <v>132</v>
      </c>
      <c r="J70">
        <v>29.66</v>
      </c>
      <c r="K70" t="s">
        <v>628</v>
      </c>
      <c r="L70" t="s">
        <v>595</v>
      </c>
      <c r="M70" s="74">
        <v>0.77552083333333333</v>
      </c>
      <c r="N70" t="s">
        <v>628</v>
      </c>
      <c r="O70">
        <v>0</v>
      </c>
      <c r="P70">
        <v>136</v>
      </c>
      <c r="Q70" t="s">
        <v>555</v>
      </c>
      <c r="R70" t="s">
        <v>132</v>
      </c>
    </row>
    <row r="71" spans="1:18" x14ac:dyDescent="0.25">
      <c r="A71" t="s">
        <v>268</v>
      </c>
      <c r="B71">
        <v>0</v>
      </c>
      <c r="C71" t="s">
        <v>132</v>
      </c>
      <c r="D71" t="s">
        <v>132</v>
      </c>
      <c r="E71" t="s">
        <v>132</v>
      </c>
      <c r="F71" t="s">
        <v>132</v>
      </c>
      <c r="G71" t="s">
        <v>132</v>
      </c>
      <c r="H71" t="s">
        <v>132</v>
      </c>
      <c r="I71" t="s">
        <v>132</v>
      </c>
      <c r="J71">
        <v>28.29</v>
      </c>
      <c r="K71" t="s">
        <v>629</v>
      </c>
      <c r="L71" t="s">
        <v>595</v>
      </c>
      <c r="M71" s="74">
        <v>0.77552083333333333</v>
      </c>
      <c r="N71" t="s">
        <v>629</v>
      </c>
      <c r="O71">
        <v>12</v>
      </c>
      <c r="P71">
        <v>1.829</v>
      </c>
      <c r="Q71" t="s">
        <v>595</v>
      </c>
      <c r="R71" t="s">
        <v>132</v>
      </c>
    </row>
    <row r="72" spans="1:18" x14ac:dyDescent="0.25">
      <c r="A72" t="s">
        <v>269</v>
      </c>
      <c r="B72">
        <v>0</v>
      </c>
      <c r="C72" t="s">
        <v>132</v>
      </c>
      <c r="D72" t="s">
        <v>132</v>
      </c>
      <c r="E72" t="s">
        <v>132</v>
      </c>
      <c r="F72" t="s">
        <v>132</v>
      </c>
      <c r="G72" t="s">
        <v>132</v>
      </c>
      <c r="H72" t="s">
        <v>132</v>
      </c>
      <c r="I72" t="s">
        <v>132</v>
      </c>
      <c r="J72">
        <v>26.99</v>
      </c>
      <c r="K72" t="s">
        <v>630</v>
      </c>
      <c r="L72" t="s">
        <v>595</v>
      </c>
      <c r="M72" s="74">
        <v>0.77552083333333333</v>
      </c>
      <c r="N72" t="s">
        <v>630</v>
      </c>
      <c r="O72">
        <v>5</v>
      </c>
      <c r="P72">
        <v>244</v>
      </c>
      <c r="Q72" t="s">
        <v>596</v>
      </c>
      <c r="R72" t="s">
        <v>132</v>
      </c>
    </row>
    <row r="73" spans="1:18" x14ac:dyDescent="0.25">
      <c r="A73" t="s">
        <v>270</v>
      </c>
      <c r="B73">
        <v>0</v>
      </c>
      <c r="C73" t="s">
        <v>132</v>
      </c>
      <c r="D73" t="s">
        <v>132</v>
      </c>
      <c r="E73" t="s">
        <v>132</v>
      </c>
      <c r="F73" t="s">
        <v>132</v>
      </c>
      <c r="G73" t="s">
        <v>132</v>
      </c>
      <c r="H73" t="s">
        <v>132</v>
      </c>
      <c r="I73" t="s">
        <v>132</v>
      </c>
      <c r="J73">
        <v>25.78</v>
      </c>
      <c r="K73" t="s">
        <v>631</v>
      </c>
      <c r="L73" t="s">
        <v>595</v>
      </c>
      <c r="M73" s="74">
        <v>0.77552083333333333</v>
      </c>
      <c r="N73" t="s">
        <v>631</v>
      </c>
      <c r="O73">
        <v>3</v>
      </c>
      <c r="P73">
        <v>3.1360000000000001</v>
      </c>
      <c r="Q73" t="s">
        <v>595</v>
      </c>
      <c r="R73" t="s">
        <v>132</v>
      </c>
    </row>
    <row r="74" spans="1:18" x14ac:dyDescent="0.25">
      <c r="A74" t="s">
        <v>369</v>
      </c>
      <c r="B74">
        <v>0</v>
      </c>
      <c r="C74" t="s">
        <v>132</v>
      </c>
      <c r="D74" t="s">
        <v>132</v>
      </c>
      <c r="E74" t="s">
        <v>132</v>
      </c>
      <c r="F74" t="s">
        <v>132</v>
      </c>
      <c r="G74" t="s">
        <v>132</v>
      </c>
      <c r="H74" t="s">
        <v>132</v>
      </c>
      <c r="I74" t="s">
        <v>132</v>
      </c>
      <c r="J74">
        <v>24.63</v>
      </c>
      <c r="K74" t="s">
        <v>632</v>
      </c>
      <c r="L74" t="s">
        <v>595</v>
      </c>
      <c r="M74" s="74">
        <v>0.77552083333333333</v>
      </c>
      <c r="N74" t="s">
        <v>632</v>
      </c>
      <c r="O74">
        <v>2</v>
      </c>
      <c r="P74">
        <v>224</v>
      </c>
      <c r="Q74" t="s">
        <v>586</v>
      </c>
      <c r="R74" t="s">
        <v>132</v>
      </c>
    </row>
    <row r="75" spans="1:18" x14ac:dyDescent="0.25">
      <c r="A75" t="s">
        <v>271</v>
      </c>
      <c r="B75">
        <v>0</v>
      </c>
      <c r="C75" t="s">
        <v>132</v>
      </c>
      <c r="D75" t="s">
        <v>132</v>
      </c>
      <c r="E75" t="s">
        <v>132</v>
      </c>
      <c r="F75" t="s">
        <v>132</v>
      </c>
      <c r="G75" t="s">
        <v>132</v>
      </c>
      <c r="H75" t="s">
        <v>132</v>
      </c>
      <c r="I75" t="s">
        <v>132</v>
      </c>
      <c r="J75">
        <v>23.56</v>
      </c>
      <c r="K75" t="s">
        <v>633</v>
      </c>
      <c r="L75" t="s">
        <v>595</v>
      </c>
      <c r="M75" s="74">
        <v>0.77552083333333333</v>
      </c>
      <c r="N75" t="s">
        <v>633</v>
      </c>
      <c r="O75">
        <v>0</v>
      </c>
      <c r="P75">
        <v>952</v>
      </c>
      <c r="Q75" t="s">
        <v>595</v>
      </c>
      <c r="R75" t="s">
        <v>132</v>
      </c>
    </row>
    <row r="76" spans="1:18" x14ac:dyDescent="0.25">
      <c r="A76" t="s">
        <v>370</v>
      </c>
      <c r="B76">
        <v>0</v>
      </c>
      <c r="C76" t="s">
        <v>132</v>
      </c>
      <c r="D76" t="s">
        <v>132</v>
      </c>
      <c r="E76" t="s">
        <v>132</v>
      </c>
      <c r="F76" t="s">
        <v>132</v>
      </c>
      <c r="G76" t="s">
        <v>132</v>
      </c>
      <c r="H76" t="s">
        <v>132</v>
      </c>
      <c r="I76" t="s">
        <v>132</v>
      </c>
      <c r="J76">
        <v>22.54</v>
      </c>
      <c r="K76" t="s">
        <v>634</v>
      </c>
      <c r="L76" t="s">
        <v>595</v>
      </c>
      <c r="M76" s="74">
        <v>0.77552083333333333</v>
      </c>
      <c r="N76" t="s">
        <v>634</v>
      </c>
      <c r="O76">
        <v>0</v>
      </c>
      <c r="P76">
        <v>185</v>
      </c>
      <c r="Q76" t="s">
        <v>526</v>
      </c>
      <c r="R76" t="s">
        <v>132</v>
      </c>
    </row>
    <row r="77" spans="1:18" x14ac:dyDescent="0.25">
      <c r="A77" t="s">
        <v>272</v>
      </c>
      <c r="B77">
        <v>0</v>
      </c>
      <c r="C77" t="s">
        <v>132</v>
      </c>
      <c r="D77" t="s">
        <v>132</v>
      </c>
      <c r="E77" t="s">
        <v>132</v>
      </c>
      <c r="F77" t="s">
        <v>132</v>
      </c>
      <c r="G77" t="s">
        <v>132</v>
      </c>
      <c r="H77" t="s">
        <v>132</v>
      </c>
      <c r="I77" t="s">
        <v>132</v>
      </c>
      <c r="J77">
        <v>21.59</v>
      </c>
      <c r="K77" t="s">
        <v>635</v>
      </c>
      <c r="L77" t="s">
        <v>595</v>
      </c>
      <c r="M77" s="74">
        <v>0.77552083333333333</v>
      </c>
      <c r="N77" t="s">
        <v>635</v>
      </c>
      <c r="O77">
        <v>270</v>
      </c>
      <c r="P77">
        <v>5.6120000000000001</v>
      </c>
      <c r="Q77" t="s">
        <v>595</v>
      </c>
      <c r="R77" t="s">
        <v>132</v>
      </c>
    </row>
    <row r="78" spans="1:18" x14ac:dyDescent="0.25">
      <c r="A78" t="s">
        <v>371</v>
      </c>
      <c r="B78">
        <v>0</v>
      </c>
      <c r="C78" t="s">
        <v>132</v>
      </c>
      <c r="D78" t="s">
        <v>132</v>
      </c>
      <c r="E78" t="s">
        <v>132</v>
      </c>
      <c r="F78" t="s">
        <v>132</v>
      </c>
      <c r="G78" t="s">
        <v>132</v>
      </c>
      <c r="H78" t="s">
        <v>132</v>
      </c>
      <c r="I78" t="s">
        <v>132</v>
      </c>
      <c r="J78">
        <v>20.69</v>
      </c>
      <c r="K78" t="s">
        <v>636</v>
      </c>
      <c r="L78" t="s">
        <v>595</v>
      </c>
      <c r="M78" s="74">
        <v>0.77552083333333333</v>
      </c>
      <c r="N78" t="s">
        <v>636</v>
      </c>
      <c r="O78">
        <v>0</v>
      </c>
      <c r="P78">
        <v>60</v>
      </c>
      <c r="Q78" t="s">
        <v>548</v>
      </c>
      <c r="R78" t="s">
        <v>132</v>
      </c>
    </row>
    <row r="79" spans="1:18" x14ac:dyDescent="0.25">
      <c r="A79" t="s">
        <v>273</v>
      </c>
      <c r="B79">
        <v>0</v>
      </c>
      <c r="C79" t="s">
        <v>132</v>
      </c>
      <c r="D79" t="s">
        <v>132</v>
      </c>
      <c r="E79" t="s">
        <v>132</v>
      </c>
      <c r="F79" t="s">
        <v>132</v>
      </c>
      <c r="G79" t="s">
        <v>132</v>
      </c>
      <c r="H79" t="s">
        <v>132</v>
      </c>
      <c r="I79" t="s">
        <v>132</v>
      </c>
      <c r="J79">
        <v>19.87</v>
      </c>
      <c r="K79" t="s">
        <v>637</v>
      </c>
      <c r="L79" t="s">
        <v>595</v>
      </c>
      <c r="M79" s="74">
        <v>0.77552083333333333</v>
      </c>
      <c r="N79" t="s">
        <v>637</v>
      </c>
      <c r="O79">
        <v>0</v>
      </c>
      <c r="P79">
        <v>1.4850000000000001</v>
      </c>
      <c r="Q79" t="s">
        <v>595</v>
      </c>
      <c r="R79" t="s">
        <v>132</v>
      </c>
    </row>
    <row r="80" spans="1:18" x14ac:dyDescent="0.25">
      <c r="A80" t="s">
        <v>378</v>
      </c>
      <c r="B80">
        <v>0</v>
      </c>
      <c r="C80" t="s">
        <v>132</v>
      </c>
      <c r="D80" t="s">
        <v>132</v>
      </c>
      <c r="E80" t="s">
        <v>132</v>
      </c>
      <c r="F80" t="s">
        <v>132</v>
      </c>
      <c r="G80" t="s">
        <v>132</v>
      </c>
      <c r="H80" t="s">
        <v>132</v>
      </c>
      <c r="I80" t="s">
        <v>132</v>
      </c>
      <c r="J80">
        <v>19.11</v>
      </c>
      <c r="K80" t="s">
        <v>638</v>
      </c>
      <c r="L80" t="s">
        <v>595</v>
      </c>
      <c r="M80" s="74">
        <v>0.77552083333333333</v>
      </c>
      <c r="N80" t="s">
        <v>638</v>
      </c>
      <c r="O80">
        <v>0</v>
      </c>
      <c r="P80">
        <v>176</v>
      </c>
      <c r="Q80" t="s">
        <v>524</v>
      </c>
      <c r="R80" t="s">
        <v>132</v>
      </c>
    </row>
    <row r="81" spans="1:18" x14ac:dyDescent="0.25">
      <c r="A81" t="s">
        <v>274</v>
      </c>
      <c r="B81">
        <v>0</v>
      </c>
      <c r="C81" t="s">
        <v>132</v>
      </c>
      <c r="D81" t="s">
        <v>132</v>
      </c>
      <c r="E81" t="s">
        <v>132</v>
      </c>
      <c r="F81" t="s">
        <v>132</v>
      </c>
      <c r="G81" t="s">
        <v>132</v>
      </c>
      <c r="H81" t="s">
        <v>132</v>
      </c>
      <c r="I81" t="s">
        <v>132</v>
      </c>
      <c r="J81">
        <v>18.41</v>
      </c>
      <c r="K81" t="s">
        <v>639</v>
      </c>
      <c r="L81" t="s">
        <v>595</v>
      </c>
      <c r="M81" s="74">
        <v>0.77552083333333333</v>
      </c>
      <c r="N81" t="s">
        <v>639</v>
      </c>
      <c r="O81">
        <v>0</v>
      </c>
      <c r="P81">
        <v>4.2320000000000002</v>
      </c>
      <c r="Q81" t="s">
        <v>515</v>
      </c>
      <c r="R81" t="s">
        <v>132</v>
      </c>
    </row>
    <row r="82" spans="1:18" x14ac:dyDescent="0.25">
      <c r="A82" t="s">
        <v>413</v>
      </c>
      <c r="B82">
        <v>0</v>
      </c>
      <c r="C82" t="s">
        <v>132</v>
      </c>
      <c r="D82" t="s">
        <v>132</v>
      </c>
      <c r="E82" t="s">
        <v>132</v>
      </c>
      <c r="F82" t="s">
        <v>132</v>
      </c>
      <c r="G82" t="s">
        <v>132</v>
      </c>
      <c r="H82" t="s">
        <v>132</v>
      </c>
      <c r="I82" t="s">
        <v>132</v>
      </c>
      <c r="J82">
        <v>17.739999999999998</v>
      </c>
      <c r="K82" t="s">
        <v>640</v>
      </c>
      <c r="L82" t="s">
        <v>595</v>
      </c>
      <c r="M82" s="74">
        <v>0.77552083333333333</v>
      </c>
      <c r="N82" t="s">
        <v>640</v>
      </c>
      <c r="O82">
        <v>5</v>
      </c>
      <c r="P82">
        <v>10</v>
      </c>
      <c r="Q82" t="s">
        <v>587</v>
      </c>
      <c r="R82" t="s">
        <v>132</v>
      </c>
    </row>
    <row r="83" spans="1:18" x14ac:dyDescent="0.25">
      <c r="A83" t="s">
        <v>275</v>
      </c>
      <c r="B83">
        <v>0</v>
      </c>
      <c r="C83" t="s">
        <v>132</v>
      </c>
      <c r="D83" t="s">
        <v>132</v>
      </c>
      <c r="E83" t="s">
        <v>132</v>
      </c>
      <c r="F83" t="s">
        <v>132</v>
      </c>
      <c r="G83" t="s">
        <v>132</v>
      </c>
      <c r="H83" t="s">
        <v>132</v>
      </c>
      <c r="I83" t="s">
        <v>132</v>
      </c>
      <c r="J83">
        <v>17.12</v>
      </c>
      <c r="K83" t="s">
        <v>641</v>
      </c>
      <c r="L83" t="s">
        <v>595</v>
      </c>
      <c r="M83" s="74">
        <v>0.77552083333333333</v>
      </c>
      <c r="N83" t="s">
        <v>641</v>
      </c>
      <c r="O83">
        <v>0</v>
      </c>
      <c r="P83">
        <v>1.24</v>
      </c>
      <c r="Q83" t="s">
        <v>595</v>
      </c>
      <c r="R83" t="s">
        <v>132</v>
      </c>
    </row>
    <row r="84" spans="1:18" x14ac:dyDescent="0.25">
      <c r="A84" t="s">
        <v>414</v>
      </c>
      <c r="B84">
        <v>0</v>
      </c>
      <c r="C84" t="s">
        <v>132</v>
      </c>
      <c r="D84" t="s">
        <v>132</v>
      </c>
      <c r="E84" t="s">
        <v>132</v>
      </c>
      <c r="F84" t="s">
        <v>132</v>
      </c>
      <c r="G84" t="s">
        <v>132</v>
      </c>
      <c r="H84" t="s">
        <v>132</v>
      </c>
      <c r="I84" t="s">
        <v>132</v>
      </c>
      <c r="J84">
        <v>16.54</v>
      </c>
      <c r="K84" t="s">
        <v>642</v>
      </c>
      <c r="L84" t="s">
        <v>595</v>
      </c>
      <c r="M84" s="74">
        <v>0.77552083333333333</v>
      </c>
      <c r="N84" t="s">
        <v>642</v>
      </c>
      <c r="O84">
        <v>0</v>
      </c>
      <c r="P84">
        <v>36</v>
      </c>
      <c r="Q84" t="s">
        <v>596</v>
      </c>
      <c r="R84" t="s">
        <v>132</v>
      </c>
    </row>
    <row r="85" spans="1:18" x14ac:dyDescent="0.25">
      <c r="A85" t="s">
        <v>276</v>
      </c>
      <c r="B85">
        <v>0</v>
      </c>
      <c r="C85" t="s">
        <v>132</v>
      </c>
      <c r="D85" t="s">
        <v>132</v>
      </c>
      <c r="E85" t="s">
        <v>132</v>
      </c>
      <c r="F85" t="s">
        <v>132</v>
      </c>
      <c r="G85" t="s">
        <v>132</v>
      </c>
      <c r="H85" t="s">
        <v>132</v>
      </c>
      <c r="I85" t="s">
        <v>132</v>
      </c>
      <c r="J85">
        <v>16</v>
      </c>
      <c r="K85" t="s">
        <v>643</v>
      </c>
      <c r="L85" t="s">
        <v>595</v>
      </c>
      <c r="M85" s="74">
        <v>0.77552083333333333</v>
      </c>
      <c r="N85" t="s">
        <v>643</v>
      </c>
      <c r="O85">
        <v>0</v>
      </c>
      <c r="P85">
        <v>363</v>
      </c>
      <c r="Q85" t="s">
        <v>595</v>
      </c>
      <c r="R85" t="s">
        <v>132</v>
      </c>
    </row>
    <row r="86" spans="1:18" x14ac:dyDescent="0.25">
      <c r="A86" t="s">
        <v>415</v>
      </c>
      <c r="B86">
        <v>0</v>
      </c>
      <c r="C86" t="s">
        <v>132</v>
      </c>
      <c r="D86" t="s">
        <v>132</v>
      </c>
      <c r="E86" t="s">
        <v>132</v>
      </c>
      <c r="F86" t="s">
        <v>132</v>
      </c>
      <c r="G86" t="s">
        <v>132</v>
      </c>
      <c r="H86" t="s">
        <v>132</v>
      </c>
      <c r="I86" t="s">
        <v>132</v>
      </c>
      <c r="J86">
        <v>15.49</v>
      </c>
      <c r="K86" t="s">
        <v>644</v>
      </c>
      <c r="L86" t="s">
        <v>595</v>
      </c>
      <c r="M86" s="74">
        <v>0.77552083333333333</v>
      </c>
      <c r="N86" t="s">
        <v>644</v>
      </c>
      <c r="O86">
        <v>10</v>
      </c>
      <c r="P86">
        <v>15</v>
      </c>
      <c r="Q86" t="s">
        <v>517</v>
      </c>
      <c r="R86" t="s">
        <v>132</v>
      </c>
    </row>
    <row r="87" spans="1:18" x14ac:dyDescent="0.25">
      <c r="A87" t="s">
        <v>277</v>
      </c>
      <c r="B87">
        <v>0</v>
      </c>
      <c r="C87" t="s">
        <v>132</v>
      </c>
      <c r="D87" t="s">
        <v>132</v>
      </c>
      <c r="E87" t="s">
        <v>132</v>
      </c>
      <c r="F87" t="s">
        <v>132</v>
      </c>
      <c r="G87" t="s">
        <v>132</v>
      </c>
      <c r="H87" t="s">
        <v>132</v>
      </c>
      <c r="I87" t="s">
        <v>132</v>
      </c>
      <c r="J87">
        <v>15</v>
      </c>
      <c r="K87" t="s">
        <v>645</v>
      </c>
      <c r="L87" t="s">
        <v>595</v>
      </c>
      <c r="M87" s="74">
        <v>0.77552083333333333</v>
      </c>
      <c r="N87" t="s">
        <v>645</v>
      </c>
      <c r="O87">
        <v>102</v>
      </c>
      <c r="P87">
        <v>2.0920000000000001</v>
      </c>
      <c r="Q87" t="s">
        <v>595</v>
      </c>
      <c r="R87" t="s">
        <v>132</v>
      </c>
    </row>
    <row r="88" spans="1:18" x14ac:dyDescent="0.25">
      <c r="A88" t="s">
        <v>422</v>
      </c>
      <c r="B88">
        <v>0</v>
      </c>
      <c r="C88" t="s">
        <v>132</v>
      </c>
      <c r="D88" t="s">
        <v>132</v>
      </c>
      <c r="E88" t="s">
        <v>132</v>
      </c>
      <c r="F88" t="s">
        <v>132</v>
      </c>
      <c r="G88" t="s">
        <v>132</v>
      </c>
      <c r="H88" t="s">
        <v>132</v>
      </c>
      <c r="I88" t="s">
        <v>132</v>
      </c>
      <c r="J88">
        <v>14.55</v>
      </c>
      <c r="K88" t="s">
        <v>646</v>
      </c>
      <c r="L88" t="s">
        <v>595</v>
      </c>
      <c r="M88" s="74">
        <v>0.77552083333333333</v>
      </c>
      <c r="N88" t="s">
        <v>646</v>
      </c>
      <c r="O88">
        <v>0</v>
      </c>
      <c r="P88">
        <v>85</v>
      </c>
      <c r="Q88" t="s">
        <v>592</v>
      </c>
      <c r="R88" t="s">
        <v>132</v>
      </c>
    </row>
    <row r="89" spans="1:18" x14ac:dyDescent="0.25">
      <c r="A89" t="s">
        <v>278</v>
      </c>
      <c r="B89">
        <v>0</v>
      </c>
      <c r="C89" t="s">
        <v>132</v>
      </c>
      <c r="D89" t="s">
        <v>132</v>
      </c>
      <c r="E89" t="s">
        <v>132</v>
      </c>
      <c r="F89" t="s">
        <v>132</v>
      </c>
      <c r="G89" t="s">
        <v>132</v>
      </c>
      <c r="H89" t="s">
        <v>132</v>
      </c>
      <c r="I89" t="s">
        <v>132</v>
      </c>
      <c r="J89">
        <v>14.13</v>
      </c>
      <c r="K89" t="s">
        <v>647</v>
      </c>
      <c r="L89" t="s">
        <v>595</v>
      </c>
      <c r="M89" s="74">
        <v>0.77552083333333333</v>
      </c>
      <c r="N89" t="s">
        <v>647</v>
      </c>
      <c r="O89">
        <v>0</v>
      </c>
      <c r="P89">
        <v>1.819</v>
      </c>
      <c r="Q89" t="s">
        <v>595</v>
      </c>
      <c r="R89" t="s">
        <v>132</v>
      </c>
    </row>
    <row r="90" spans="1:18" x14ac:dyDescent="0.25">
      <c r="A90" t="s">
        <v>423</v>
      </c>
      <c r="B90">
        <v>0</v>
      </c>
      <c r="C90" t="s">
        <v>132</v>
      </c>
      <c r="D90" t="s">
        <v>132</v>
      </c>
      <c r="E90" t="s">
        <v>132</v>
      </c>
      <c r="F90" t="s">
        <v>132</v>
      </c>
      <c r="G90" t="s">
        <v>132</v>
      </c>
      <c r="H90" t="s">
        <v>132</v>
      </c>
      <c r="I90" t="s">
        <v>132</v>
      </c>
      <c r="J90">
        <v>13.72</v>
      </c>
      <c r="K90" t="s">
        <v>648</v>
      </c>
      <c r="L90" t="s">
        <v>595</v>
      </c>
      <c r="M90" s="74">
        <v>0.77552083333333333</v>
      </c>
      <c r="N90" t="s">
        <v>648</v>
      </c>
      <c r="O90">
        <v>0</v>
      </c>
      <c r="P90">
        <v>75</v>
      </c>
      <c r="Q90" t="s">
        <v>498</v>
      </c>
      <c r="R90" t="s">
        <v>132</v>
      </c>
    </row>
    <row r="91" spans="1:18" x14ac:dyDescent="0.25">
      <c r="A91" t="s">
        <v>279</v>
      </c>
      <c r="B91">
        <v>0</v>
      </c>
      <c r="C91" t="s">
        <v>132</v>
      </c>
      <c r="D91" t="s">
        <v>132</v>
      </c>
      <c r="E91" t="s">
        <v>132</v>
      </c>
      <c r="F91" t="s">
        <v>132</v>
      </c>
      <c r="G91" t="s">
        <v>132</v>
      </c>
      <c r="H91" t="s">
        <v>132</v>
      </c>
      <c r="I91" t="s">
        <v>132</v>
      </c>
      <c r="J91">
        <v>13.34</v>
      </c>
      <c r="K91" t="s">
        <v>649</v>
      </c>
      <c r="L91" t="s">
        <v>595</v>
      </c>
      <c r="M91" s="74">
        <v>0.77552083333333333</v>
      </c>
      <c r="N91" t="s">
        <v>649</v>
      </c>
      <c r="O91">
        <v>1</v>
      </c>
      <c r="P91">
        <v>260</v>
      </c>
      <c r="Q91" t="s">
        <v>595</v>
      </c>
      <c r="R91" t="s">
        <v>132</v>
      </c>
    </row>
    <row r="92" spans="1:18" x14ac:dyDescent="0.25">
      <c r="A92" t="s">
        <v>424</v>
      </c>
      <c r="B92">
        <v>0</v>
      </c>
      <c r="C92" t="s">
        <v>132</v>
      </c>
      <c r="D92" t="s">
        <v>132</v>
      </c>
      <c r="E92" t="s">
        <v>132</v>
      </c>
      <c r="F92" t="s">
        <v>132</v>
      </c>
      <c r="G92" t="s">
        <v>132</v>
      </c>
      <c r="H92" t="s">
        <v>132</v>
      </c>
      <c r="I92" t="s">
        <v>132</v>
      </c>
      <c r="J92">
        <v>12.98</v>
      </c>
      <c r="K92" t="s">
        <v>650</v>
      </c>
      <c r="L92" t="s">
        <v>595</v>
      </c>
      <c r="M92" s="74">
        <v>0.77552083333333333</v>
      </c>
      <c r="N92" t="s">
        <v>650</v>
      </c>
      <c r="O92">
        <v>0</v>
      </c>
      <c r="P92">
        <v>0</v>
      </c>
      <c r="Q92" t="s">
        <v>516</v>
      </c>
      <c r="R92" t="s">
        <v>132</v>
      </c>
    </row>
    <row r="93" spans="1:18" x14ac:dyDescent="0.25">
      <c r="A93" t="s">
        <v>280</v>
      </c>
      <c r="B93">
        <v>0</v>
      </c>
      <c r="C93" t="s">
        <v>132</v>
      </c>
      <c r="D93" t="s">
        <v>132</v>
      </c>
      <c r="E93" t="s">
        <v>132</v>
      </c>
      <c r="F93" t="s">
        <v>132</v>
      </c>
      <c r="G93" t="s">
        <v>132</v>
      </c>
      <c r="H93" t="s">
        <v>132</v>
      </c>
      <c r="I93" t="s">
        <v>132</v>
      </c>
      <c r="J93">
        <v>12.64</v>
      </c>
      <c r="K93" t="s">
        <v>651</v>
      </c>
      <c r="L93" t="s">
        <v>595</v>
      </c>
      <c r="M93" s="74">
        <v>0.77552083333333333</v>
      </c>
      <c r="N93" t="s">
        <v>651</v>
      </c>
      <c r="O93">
        <v>0</v>
      </c>
      <c r="P93">
        <v>1.0289999999999999</v>
      </c>
      <c r="Q93" t="s">
        <v>595</v>
      </c>
      <c r="R93" t="s">
        <v>132</v>
      </c>
    </row>
    <row r="94" spans="1:18" x14ac:dyDescent="0.25">
      <c r="A94" t="s">
        <v>425</v>
      </c>
      <c r="B94">
        <v>0</v>
      </c>
      <c r="C94" t="s">
        <v>132</v>
      </c>
      <c r="D94" t="s">
        <v>132</v>
      </c>
      <c r="E94" t="s">
        <v>132</v>
      </c>
      <c r="F94" t="s">
        <v>132</v>
      </c>
      <c r="G94" t="s">
        <v>132</v>
      </c>
      <c r="H94" t="s">
        <v>132</v>
      </c>
      <c r="I94" t="s">
        <v>132</v>
      </c>
      <c r="J94">
        <v>12.31</v>
      </c>
      <c r="K94" t="s">
        <v>652</v>
      </c>
      <c r="L94" t="s">
        <v>595</v>
      </c>
      <c r="M94" s="74">
        <v>0.77552083333333333</v>
      </c>
      <c r="N94" t="s">
        <v>652</v>
      </c>
      <c r="O94">
        <v>0</v>
      </c>
      <c r="P94">
        <v>0</v>
      </c>
      <c r="Q94" t="s">
        <v>473</v>
      </c>
      <c r="R94" t="s">
        <v>132</v>
      </c>
    </row>
    <row r="95" spans="1:18" x14ac:dyDescent="0.25">
      <c r="A95" t="s">
        <v>281</v>
      </c>
      <c r="B95">
        <v>0</v>
      </c>
      <c r="C95" t="s">
        <v>132</v>
      </c>
      <c r="D95" t="s">
        <v>132</v>
      </c>
      <c r="E95" t="s">
        <v>132</v>
      </c>
      <c r="F95" t="s">
        <v>132</v>
      </c>
      <c r="G95" t="s">
        <v>132</v>
      </c>
      <c r="H95" t="s">
        <v>132</v>
      </c>
      <c r="I95" t="s">
        <v>132</v>
      </c>
      <c r="J95">
        <v>12.01</v>
      </c>
      <c r="K95" t="s">
        <v>653</v>
      </c>
      <c r="L95" t="s">
        <v>595</v>
      </c>
      <c r="M95" s="74">
        <v>0.77552083333333333</v>
      </c>
      <c r="N95" t="s">
        <v>653</v>
      </c>
      <c r="O95">
        <v>0</v>
      </c>
      <c r="P95">
        <v>893</v>
      </c>
      <c r="Q95" t="s">
        <v>595</v>
      </c>
      <c r="R95" t="s">
        <v>132</v>
      </c>
    </row>
    <row r="96" spans="1:18" x14ac:dyDescent="0.25">
      <c r="A96" t="s">
        <v>426</v>
      </c>
      <c r="B96">
        <v>0</v>
      </c>
      <c r="C96" t="s">
        <v>132</v>
      </c>
      <c r="D96" t="s">
        <v>132</v>
      </c>
      <c r="E96" t="s">
        <v>132</v>
      </c>
      <c r="F96" t="s">
        <v>132</v>
      </c>
      <c r="G96" t="s">
        <v>132</v>
      </c>
      <c r="H96" t="s">
        <v>132</v>
      </c>
      <c r="I96" t="s">
        <v>132</v>
      </c>
      <c r="J96">
        <v>11.71</v>
      </c>
      <c r="K96" t="s">
        <v>654</v>
      </c>
      <c r="L96" t="s">
        <v>595</v>
      </c>
      <c r="M96" s="74">
        <v>0.77552083333333333</v>
      </c>
      <c r="N96" t="s">
        <v>654</v>
      </c>
      <c r="O96">
        <v>0</v>
      </c>
      <c r="P96">
        <v>0</v>
      </c>
      <c r="Q96" t="s">
        <v>513</v>
      </c>
      <c r="R96" t="s">
        <v>132</v>
      </c>
    </row>
    <row r="97" spans="1:18" x14ac:dyDescent="0.25">
      <c r="A97" t="s">
        <v>282</v>
      </c>
      <c r="B97">
        <v>0</v>
      </c>
      <c r="C97" t="s">
        <v>132</v>
      </c>
      <c r="D97" t="s">
        <v>132</v>
      </c>
      <c r="E97" t="s">
        <v>132</v>
      </c>
      <c r="F97" t="s">
        <v>132</v>
      </c>
      <c r="G97" t="s">
        <v>132</v>
      </c>
      <c r="H97" t="s">
        <v>132</v>
      </c>
      <c r="I97" t="s">
        <v>132</v>
      </c>
      <c r="J97">
        <v>11.42</v>
      </c>
      <c r="K97" t="s">
        <v>655</v>
      </c>
      <c r="L97" t="s">
        <v>595</v>
      </c>
      <c r="M97" s="74">
        <v>0.77552083333333333</v>
      </c>
      <c r="N97" t="s">
        <v>655</v>
      </c>
      <c r="O97">
        <v>0</v>
      </c>
      <c r="P97">
        <v>3.1269999999999998</v>
      </c>
      <c r="Q97" t="s">
        <v>595</v>
      </c>
      <c r="R97" t="s">
        <v>132</v>
      </c>
    </row>
    <row r="98" spans="1:18" x14ac:dyDescent="0.25">
      <c r="A98" t="s">
        <v>427</v>
      </c>
      <c r="B98">
        <v>0</v>
      </c>
      <c r="C98" t="s">
        <v>132</v>
      </c>
      <c r="D98" t="s">
        <v>132</v>
      </c>
      <c r="E98" t="s">
        <v>132</v>
      </c>
      <c r="F98" t="s">
        <v>132</v>
      </c>
      <c r="G98" t="s">
        <v>132</v>
      </c>
      <c r="H98" t="s">
        <v>132</v>
      </c>
      <c r="I98" t="s">
        <v>132</v>
      </c>
      <c r="J98">
        <v>11.16</v>
      </c>
      <c r="K98" t="s">
        <v>656</v>
      </c>
      <c r="L98" t="s">
        <v>595</v>
      </c>
      <c r="M98" s="74">
        <v>0.77552083333333333</v>
      </c>
      <c r="N98" t="s">
        <v>656</v>
      </c>
      <c r="O98">
        <v>0</v>
      </c>
      <c r="P98">
        <v>0</v>
      </c>
      <c r="Q98" t="s">
        <v>473</v>
      </c>
      <c r="R98" t="s">
        <v>132</v>
      </c>
    </row>
    <row r="99" spans="1:18" x14ac:dyDescent="0.25">
      <c r="A99" t="s">
        <v>283</v>
      </c>
      <c r="B99">
        <v>0</v>
      </c>
      <c r="C99" t="s">
        <v>132</v>
      </c>
      <c r="D99" t="s">
        <v>132</v>
      </c>
      <c r="E99" t="s">
        <v>132</v>
      </c>
      <c r="F99" t="s">
        <v>132</v>
      </c>
      <c r="G99" t="s">
        <v>132</v>
      </c>
      <c r="H99" t="s">
        <v>132</v>
      </c>
      <c r="I99" t="s">
        <v>132</v>
      </c>
      <c r="J99">
        <v>10.91</v>
      </c>
      <c r="K99" t="s">
        <v>657</v>
      </c>
      <c r="L99" t="s">
        <v>595</v>
      </c>
      <c r="M99" s="74">
        <v>0.77552083333333333</v>
      </c>
      <c r="N99" t="s">
        <v>657</v>
      </c>
      <c r="O99">
        <v>2</v>
      </c>
      <c r="P99">
        <v>156</v>
      </c>
      <c r="Q99" t="s">
        <v>596</v>
      </c>
      <c r="R99" t="s">
        <v>132</v>
      </c>
    </row>
    <row r="100" spans="1:18" x14ac:dyDescent="0.25">
      <c r="A100" t="s">
        <v>428</v>
      </c>
      <c r="B100">
        <v>0</v>
      </c>
      <c r="C100" t="s">
        <v>132</v>
      </c>
      <c r="D100" t="s">
        <v>132</v>
      </c>
      <c r="E100" t="s">
        <v>132</v>
      </c>
      <c r="F100" t="s">
        <v>132</v>
      </c>
      <c r="G100" t="s">
        <v>132</v>
      </c>
      <c r="H100" t="s">
        <v>132</v>
      </c>
      <c r="I100" t="s">
        <v>132</v>
      </c>
      <c r="J100">
        <v>10.66</v>
      </c>
      <c r="K100" t="s">
        <v>658</v>
      </c>
      <c r="L100" t="s">
        <v>595</v>
      </c>
      <c r="M100" s="74">
        <v>0.77552083333333333</v>
      </c>
      <c r="N100" t="s">
        <v>658</v>
      </c>
      <c r="O100">
        <v>0</v>
      </c>
      <c r="P100">
        <v>0</v>
      </c>
      <c r="Q100" t="s">
        <v>473</v>
      </c>
      <c r="R100" t="s">
        <v>132</v>
      </c>
    </row>
    <row r="101" spans="1:18" x14ac:dyDescent="0.25">
      <c r="A101" t="s">
        <v>284</v>
      </c>
      <c r="B101">
        <v>0</v>
      </c>
      <c r="C101" t="s">
        <v>132</v>
      </c>
      <c r="D101" t="s">
        <v>132</v>
      </c>
      <c r="E101" t="s">
        <v>132</v>
      </c>
      <c r="F101" t="s">
        <v>132</v>
      </c>
      <c r="G101" t="s">
        <v>132</v>
      </c>
      <c r="H101" t="s">
        <v>132</v>
      </c>
      <c r="I101" t="s">
        <v>132</v>
      </c>
      <c r="J101">
        <v>10.43</v>
      </c>
      <c r="K101" t="s">
        <v>659</v>
      </c>
      <c r="L101" t="s">
        <v>595</v>
      </c>
      <c r="M101" s="74">
        <v>0.77552083333333333</v>
      </c>
      <c r="N101" t="s">
        <v>659</v>
      </c>
      <c r="O101">
        <v>0</v>
      </c>
      <c r="P101">
        <v>438</v>
      </c>
      <c r="Q101" t="s">
        <v>530</v>
      </c>
      <c r="R101" t="s">
        <v>132</v>
      </c>
    </row>
    <row r="102" spans="1:18" x14ac:dyDescent="0.25">
      <c r="A102" t="s">
        <v>429</v>
      </c>
      <c r="B102">
        <v>0</v>
      </c>
      <c r="C102" t="s">
        <v>132</v>
      </c>
      <c r="D102" t="s">
        <v>132</v>
      </c>
      <c r="E102" t="s">
        <v>132</v>
      </c>
      <c r="F102" t="s">
        <v>132</v>
      </c>
      <c r="G102" t="s">
        <v>132</v>
      </c>
      <c r="H102" t="s">
        <v>132</v>
      </c>
      <c r="I102" t="s">
        <v>132</v>
      </c>
      <c r="J102">
        <v>10.210000000000001</v>
      </c>
      <c r="K102" t="s">
        <v>660</v>
      </c>
      <c r="L102" t="s">
        <v>595</v>
      </c>
      <c r="M102" s="74">
        <v>0.77552083333333333</v>
      </c>
      <c r="N102" t="s">
        <v>660</v>
      </c>
      <c r="O102">
        <v>0</v>
      </c>
      <c r="P102">
        <v>0</v>
      </c>
      <c r="Q102" t="s">
        <v>473</v>
      </c>
      <c r="R102" t="s">
        <v>132</v>
      </c>
    </row>
    <row r="103" spans="1:18" x14ac:dyDescent="0.25">
      <c r="A103" t="s">
        <v>285</v>
      </c>
      <c r="B103">
        <v>0</v>
      </c>
      <c r="C103" t="s">
        <v>132</v>
      </c>
      <c r="D103" t="s">
        <v>132</v>
      </c>
      <c r="E103" t="s">
        <v>132</v>
      </c>
      <c r="F103" t="s">
        <v>132</v>
      </c>
      <c r="G103" t="s">
        <v>132</v>
      </c>
      <c r="H103" t="s">
        <v>132</v>
      </c>
      <c r="I103" t="s">
        <v>132</v>
      </c>
      <c r="J103">
        <v>10</v>
      </c>
      <c r="K103" t="s">
        <v>661</v>
      </c>
      <c r="L103" t="s">
        <v>595</v>
      </c>
      <c r="M103" s="74">
        <v>0.77552083333333333</v>
      </c>
      <c r="N103" t="s">
        <v>661</v>
      </c>
      <c r="O103">
        <v>0</v>
      </c>
      <c r="P103">
        <v>195</v>
      </c>
      <c r="Q103" t="s">
        <v>590</v>
      </c>
      <c r="R103" t="s">
        <v>132</v>
      </c>
    </row>
    <row r="104" spans="1:18" x14ac:dyDescent="0.25">
      <c r="A104" t="s">
        <v>430</v>
      </c>
      <c r="B104">
        <v>0</v>
      </c>
      <c r="C104" t="s">
        <v>132</v>
      </c>
      <c r="D104" t="s">
        <v>132</v>
      </c>
      <c r="E104" t="s">
        <v>132</v>
      </c>
      <c r="F104" t="s">
        <v>132</v>
      </c>
      <c r="G104" t="s">
        <v>132</v>
      </c>
      <c r="H104" t="s">
        <v>132</v>
      </c>
      <c r="I104" t="s">
        <v>132</v>
      </c>
      <c r="J104">
        <v>9.7899999999999991</v>
      </c>
      <c r="K104" t="s">
        <v>662</v>
      </c>
      <c r="L104" t="s">
        <v>595</v>
      </c>
      <c r="M104" s="74">
        <v>0.77552083333333333</v>
      </c>
      <c r="N104" t="s">
        <v>662</v>
      </c>
      <c r="O104">
        <v>0</v>
      </c>
      <c r="P104">
        <v>71</v>
      </c>
      <c r="Q104" t="s">
        <v>553</v>
      </c>
      <c r="R104" t="s">
        <v>132</v>
      </c>
    </row>
    <row r="105" spans="1:18" x14ac:dyDescent="0.25">
      <c r="A105" t="s">
        <v>286</v>
      </c>
      <c r="B105">
        <v>0</v>
      </c>
      <c r="C105" t="s">
        <v>132</v>
      </c>
      <c r="D105" t="s">
        <v>132</v>
      </c>
      <c r="E105" t="s">
        <v>132</v>
      </c>
      <c r="F105" t="s">
        <v>132</v>
      </c>
      <c r="G105" t="s">
        <v>132</v>
      </c>
      <c r="H105" t="s">
        <v>132</v>
      </c>
      <c r="I105" t="s">
        <v>132</v>
      </c>
      <c r="J105">
        <v>9.6</v>
      </c>
      <c r="K105" t="s">
        <v>663</v>
      </c>
      <c r="L105" t="s">
        <v>595</v>
      </c>
      <c r="M105" s="74">
        <v>0.77552083333333333</v>
      </c>
      <c r="N105" t="s">
        <v>663</v>
      </c>
      <c r="O105">
        <v>0</v>
      </c>
      <c r="P105">
        <v>800</v>
      </c>
      <c r="Q105" t="s">
        <v>595</v>
      </c>
      <c r="R105" t="s">
        <v>132</v>
      </c>
    </row>
    <row r="106" spans="1:18" x14ac:dyDescent="0.25">
      <c r="A106" t="s">
        <v>287</v>
      </c>
      <c r="B106">
        <v>0</v>
      </c>
      <c r="C106" t="s">
        <v>132</v>
      </c>
      <c r="D106" t="s">
        <v>132</v>
      </c>
      <c r="E106" t="s">
        <v>132</v>
      </c>
      <c r="F106" t="s">
        <v>132</v>
      </c>
      <c r="G106" t="s">
        <v>132</v>
      </c>
      <c r="H106" t="s">
        <v>132</v>
      </c>
      <c r="I106" t="s">
        <v>132</v>
      </c>
      <c r="J106">
        <v>9.23</v>
      </c>
      <c r="K106" t="s">
        <v>664</v>
      </c>
      <c r="L106" t="s">
        <v>595</v>
      </c>
      <c r="M106" s="74">
        <v>0.77552083333333333</v>
      </c>
      <c r="N106" t="s">
        <v>664</v>
      </c>
      <c r="O106">
        <v>0</v>
      </c>
      <c r="P106">
        <v>4.7030000000000003</v>
      </c>
      <c r="Q106" t="s">
        <v>554</v>
      </c>
      <c r="R106" t="s">
        <v>132</v>
      </c>
    </row>
    <row r="107" spans="1:18" x14ac:dyDescent="0.25">
      <c r="A107" t="s">
        <v>288</v>
      </c>
      <c r="B107">
        <v>0</v>
      </c>
      <c r="C107" t="s">
        <v>132</v>
      </c>
      <c r="D107" t="s">
        <v>132</v>
      </c>
      <c r="E107" t="s">
        <v>132</v>
      </c>
      <c r="F107" t="s">
        <v>132</v>
      </c>
      <c r="G107" t="s">
        <v>132</v>
      </c>
      <c r="H107" t="s">
        <v>132</v>
      </c>
      <c r="I107" t="s">
        <v>132</v>
      </c>
      <c r="J107">
        <v>8.89</v>
      </c>
      <c r="K107" t="s">
        <v>665</v>
      </c>
      <c r="L107" t="s">
        <v>595</v>
      </c>
      <c r="M107" s="74">
        <v>0.77552083333333333</v>
      </c>
      <c r="N107" t="s">
        <v>665</v>
      </c>
      <c r="O107">
        <v>0</v>
      </c>
      <c r="P107">
        <v>188</v>
      </c>
      <c r="Q107" t="s">
        <v>547</v>
      </c>
      <c r="R107" t="s">
        <v>132</v>
      </c>
    </row>
    <row r="108" spans="1:18" x14ac:dyDescent="0.25">
      <c r="A108" t="s">
        <v>556</v>
      </c>
      <c r="B108">
        <v>0</v>
      </c>
      <c r="C108" t="s">
        <v>132</v>
      </c>
      <c r="D108" t="s">
        <v>132</v>
      </c>
      <c r="E108" t="s">
        <v>132</v>
      </c>
      <c r="F108" t="s">
        <v>132</v>
      </c>
      <c r="G108" t="s">
        <v>132</v>
      </c>
      <c r="H108" t="s">
        <v>132</v>
      </c>
      <c r="I108" t="s">
        <v>132</v>
      </c>
      <c r="J108">
        <v>8.57</v>
      </c>
      <c r="K108" t="s">
        <v>666</v>
      </c>
      <c r="L108" t="s">
        <v>595</v>
      </c>
      <c r="M108" s="74">
        <v>0.77552083333333333</v>
      </c>
      <c r="N108" t="s">
        <v>666</v>
      </c>
      <c r="O108">
        <v>0</v>
      </c>
      <c r="P108">
        <v>260</v>
      </c>
      <c r="Q108" t="s">
        <v>473</v>
      </c>
      <c r="R108" t="s">
        <v>132</v>
      </c>
    </row>
    <row r="109" spans="1:18" x14ac:dyDescent="0.25">
      <c r="A109" t="s">
        <v>289</v>
      </c>
      <c r="B109">
        <v>0</v>
      </c>
      <c r="C109" t="s">
        <v>132</v>
      </c>
      <c r="D109" t="s">
        <v>132</v>
      </c>
      <c r="E109" t="s">
        <v>132</v>
      </c>
      <c r="F109" t="s">
        <v>132</v>
      </c>
      <c r="G109" t="s">
        <v>132</v>
      </c>
      <c r="H109" t="s">
        <v>132</v>
      </c>
      <c r="I109" t="s">
        <v>132</v>
      </c>
      <c r="J109">
        <v>8.27</v>
      </c>
      <c r="K109" t="s">
        <v>667</v>
      </c>
      <c r="L109" t="s">
        <v>595</v>
      </c>
      <c r="M109" s="74">
        <v>0.77552083333333333</v>
      </c>
      <c r="N109" t="s">
        <v>667</v>
      </c>
      <c r="O109">
        <v>0</v>
      </c>
      <c r="P109">
        <v>80</v>
      </c>
      <c r="Q109" t="s">
        <v>595</v>
      </c>
      <c r="R109" t="s">
        <v>132</v>
      </c>
    </row>
    <row r="110" spans="1:18" x14ac:dyDescent="0.25">
      <c r="A110" t="s">
        <v>557</v>
      </c>
      <c r="B110">
        <v>0</v>
      </c>
      <c r="C110" t="s">
        <v>132</v>
      </c>
      <c r="D110" t="s">
        <v>132</v>
      </c>
      <c r="E110" t="s">
        <v>132</v>
      </c>
      <c r="F110" t="s">
        <v>132</v>
      </c>
      <c r="G110" t="s">
        <v>132</v>
      </c>
      <c r="H110" t="s">
        <v>132</v>
      </c>
      <c r="I110" t="s">
        <v>132</v>
      </c>
      <c r="J110">
        <v>7.99</v>
      </c>
      <c r="K110" t="s">
        <v>668</v>
      </c>
      <c r="L110" t="s">
        <v>595</v>
      </c>
      <c r="M110" s="74">
        <v>0.77552083333333333</v>
      </c>
      <c r="N110" t="s">
        <v>668</v>
      </c>
      <c r="O110">
        <v>0</v>
      </c>
      <c r="P110">
        <v>104</v>
      </c>
      <c r="Q110" t="s">
        <v>473</v>
      </c>
      <c r="R110" t="s">
        <v>132</v>
      </c>
    </row>
    <row r="111" spans="1:18" x14ac:dyDescent="0.25">
      <c r="A111" t="s">
        <v>290</v>
      </c>
      <c r="B111">
        <v>0</v>
      </c>
      <c r="C111" t="s">
        <v>132</v>
      </c>
      <c r="D111" t="s">
        <v>132</v>
      </c>
      <c r="E111" t="s">
        <v>132</v>
      </c>
      <c r="F111" t="s">
        <v>132</v>
      </c>
      <c r="G111" t="s">
        <v>132</v>
      </c>
      <c r="H111" t="s">
        <v>132</v>
      </c>
      <c r="I111" t="s">
        <v>132</v>
      </c>
      <c r="J111">
        <v>7.74</v>
      </c>
      <c r="K111" t="s">
        <v>669</v>
      </c>
      <c r="L111" t="s">
        <v>595</v>
      </c>
      <c r="M111" s="74">
        <v>0.77552083333333333</v>
      </c>
      <c r="N111" t="s">
        <v>669</v>
      </c>
      <c r="O111">
        <v>1</v>
      </c>
      <c r="P111">
        <v>1.222</v>
      </c>
      <c r="Q111" t="s">
        <v>595</v>
      </c>
      <c r="R111" t="s">
        <v>132</v>
      </c>
    </row>
    <row r="112" spans="1:18" x14ac:dyDescent="0.25">
      <c r="A112" t="s">
        <v>558</v>
      </c>
      <c r="B112">
        <v>0</v>
      </c>
      <c r="C112" t="s">
        <v>132</v>
      </c>
      <c r="D112" t="s">
        <v>132</v>
      </c>
      <c r="E112" t="s">
        <v>132</v>
      </c>
      <c r="F112" t="s">
        <v>132</v>
      </c>
      <c r="G112" t="s">
        <v>132</v>
      </c>
      <c r="H112" t="s">
        <v>132</v>
      </c>
      <c r="I112" t="s">
        <v>132</v>
      </c>
      <c r="J112">
        <v>7.49</v>
      </c>
      <c r="K112" t="s">
        <v>670</v>
      </c>
      <c r="L112" t="s">
        <v>595</v>
      </c>
      <c r="M112" s="74">
        <v>0.77552083333333333</v>
      </c>
      <c r="N112" t="s">
        <v>670</v>
      </c>
      <c r="O112">
        <v>0</v>
      </c>
      <c r="P112">
        <v>86</v>
      </c>
      <c r="Q112" t="s">
        <v>473</v>
      </c>
      <c r="R112" t="s">
        <v>132</v>
      </c>
    </row>
    <row r="113" spans="1:18" x14ac:dyDescent="0.25">
      <c r="A113" t="s">
        <v>291</v>
      </c>
      <c r="B113">
        <v>0</v>
      </c>
      <c r="C113" t="s">
        <v>132</v>
      </c>
      <c r="D113" t="s">
        <v>132</v>
      </c>
      <c r="E113" t="s">
        <v>132</v>
      </c>
      <c r="F113" t="s">
        <v>132</v>
      </c>
      <c r="G113" t="s">
        <v>132</v>
      </c>
      <c r="H113" t="s">
        <v>132</v>
      </c>
      <c r="I113" t="s">
        <v>132</v>
      </c>
      <c r="J113">
        <v>7.27</v>
      </c>
      <c r="K113" t="s">
        <v>671</v>
      </c>
      <c r="L113" t="s">
        <v>595</v>
      </c>
      <c r="M113" s="74">
        <v>0.77552083333333333</v>
      </c>
      <c r="N113" t="s">
        <v>671</v>
      </c>
      <c r="O113">
        <v>0</v>
      </c>
      <c r="P113">
        <v>144</v>
      </c>
      <c r="Q113" t="s">
        <v>516</v>
      </c>
      <c r="R113" t="s">
        <v>132</v>
      </c>
    </row>
    <row r="114" spans="1:18" x14ac:dyDescent="0.25">
      <c r="A114" t="s">
        <v>559</v>
      </c>
      <c r="B114">
        <v>0</v>
      </c>
      <c r="C114" t="s">
        <v>132</v>
      </c>
      <c r="D114" t="s">
        <v>132</v>
      </c>
      <c r="E114" t="s">
        <v>132</v>
      </c>
      <c r="F114" t="s">
        <v>132</v>
      </c>
      <c r="G114" t="s">
        <v>132</v>
      </c>
      <c r="H114" t="s">
        <v>132</v>
      </c>
      <c r="I114" t="s">
        <v>132</v>
      </c>
      <c r="J114">
        <v>7.05</v>
      </c>
      <c r="K114" t="s">
        <v>672</v>
      </c>
      <c r="L114" t="s">
        <v>595</v>
      </c>
      <c r="M114" s="74">
        <v>0.77552083333333333</v>
      </c>
      <c r="N114" t="s">
        <v>672</v>
      </c>
      <c r="O114">
        <v>0</v>
      </c>
      <c r="P114">
        <v>148</v>
      </c>
      <c r="Q114" t="s">
        <v>473</v>
      </c>
      <c r="R114" t="s">
        <v>132</v>
      </c>
    </row>
    <row r="115" spans="1:18" x14ac:dyDescent="0.25">
      <c r="A115" t="s">
        <v>292</v>
      </c>
      <c r="B115">
        <v>0</v>
      </c>
      <c r="C115" t="s">
        <v>132</v>
      </c>
      <c r="D115" t="s">
        <v>132</v>
      </c>
      <c r="E115" t="s">
        <v>132</v>
      </c>
      <c r="F115" t="s">
        <v>132</v>
      </c>
      <c r="G115" t="s">
        <v>132</v>
      </c>
      <c r="H115" t="s">
        <v>132</v>
      </c>
      <c r="I115" t="s">
        <v>132</v>
      </c>
      <c r="J115">
        <v>6.85</v>
      </c>
      <c r="K115" t="s">
        <v>673</v>
      </c>
      <c r="L115" t="s">
        <v>595</v>
      </c>
      <c r="M115" s="74">
        <v>0.77552083333333333</v>
      </c>
      <c r="N115" t="s">
        <v>673</v>
      </c>
      <c r="O115">
        <v>0</v>
      </c>
      <c r="P115">
        <v>121</v>
      </c>
      <c r="Q115" t="s">
        <v>554</v>
      </c>
      <c r="R115" t="s">
        <v>132</v>
      </c>
    </row>
    <row r="116" spans="1:18" x14ac:dyDescent="0.25">
      <c r="A116" t="s">
        <v>447</v>
      </c>
      <c r="B116">
        <v>0</v>
      </c>
      <c r="C116" t="s">
        <v>132</v>
      </c>
      <c r="D116" t="s">
        <v>132</v>
      </c>
      <c r="E116" t="s">
        <v>132</v>
      </c>
      <c r="F116" t="s">
        <v>132</v>
      </c>
      <c r="G116" t="s">
        <v>132</v>
      </c>
      <c r="H116" t="s">
        <v>132</v>
      </c>
      <c r="I116" t="s">
        <v>132</v>
      </c>
      <c r="J116">
        <v>6.66</v>
      </c>
      <c r="K116" t="s">
        <v>674</v>
      </c>
      <c r="L116" t="s">
        <v>595</v>
      </c>
      <c r="M116" s="74">
        <v>0.77552083333333333</v>
      </c>
      <c r="N116" t="s">
        <v>674</v>
      </c>
      <c r="O116">
        <v>0</v>
      </c>
      <c r="P116">
        <v>144</v>
      </c>
      <c r="Q116" t="s">
        <v>473</v>
      </c>
      <c r="R116" t="s">
        <v>132</v>
      </c>
    </row>
    <row r="117" spans="1:18" x14ac:dyDescent="0.25">
      <c r="A117" t="s">
        <v>487</v>
      </c>
      <c r="B117">
        <v>0</v>
      </c>
      <c r="C117" t="s">
        <v>132</v>
      </c>
      <c r="D117" t="s">
        <v>132</v>
      </c>
      <c r="E117" t="s">
        <v>132</v>
      </c>
      <c r="F117" t="s">
        <v>132</v>
      </c>
      <c r="G117" t="s">
        <v>132</v>
      </c>
      <c r="H117" t="s">
        <v>132</v>
      </c>
      <c r="I117" t="s">
        <v>132</v>
      </c>
      <c r="J117">
        <v>6.48</v>
      </c>
      <c r="K117" t="s">
        <v>675</v>
      </c>
      <c r="L117" t="s">
        <v>595</v>
      </c>
      <c r="M117" s="74">
        <v>0.77552083333333333</v>
      </c>
      <c r="N117" t="s">
        <v>675</v>
      </c>
      <c r="O117">
        <v>0</v>
      </c>
      <c r="P117">
        <v>41</v>
      </c>
      <c r="Q117" t="s">
        <v>553</v>
      </c>
      <c r="R117" t="s">
        <v>132</v>
      </c>
    </row>
    <row r="118" spans="1:18" x14ac:dyDescent="0.25">
      <c r="A118" t="s">
        <v>560</v>
      </c>
      <c r="B118">
        <v>0</v>
      </c>
      <c r="C118" t="s">
        <v>132</v>
      </c>
      <c r="D118" t="s">
        <v>132</v>
      </c>
      <c r="E118" t="s">
        <v>132</v>
      </c>
      <c r="F118" t="s">
        <v>132</v>
      </c>
      <c r="G118" t="s">
        <v>132</v>
      </c>
      <c r="H118" t="s">
        <v>132</v>
      </c>
      <c r="I118" t="s">
        <v>132</v>
      </c>
      <c r="J118">
        <v>6.31</v>
      </c>
      <c r="K118" t="s">
        <v>676</v>
      </c>
      <c r="L118" t="s">
        <v>595</v>
      </c>
      <c r="M118" s="74">
        <v>0.77552083333333333</v>
      </c>
      <c r="N118" t="s">
        <v>676</v>
      </c>
      <c r="O118">
        <v>0</v>
      </c>
      <c r="P118">
        <v>82</v>
      </c>
      <c r="Q118" t="s">
        <v>587</v>
      </c>
      <c r="R118" t="s">
        <v>132</v>
      </c>
    </row>
    <row r="119" spans="1:18" x14ac:dyDescent="0.25">
      <c r="A119" t="s">
        <v>488</v>
      </c>
      <c r="B119">
        <v>0</v>
      </c>
      <c r="C119" t="s">
        <v>132</v>
      </c>
      <c r="D119" t="s">
        <v>132</v>
      </c>
      <c r="E119" t="s">
        <v>132</v>
      </c>
      <c r="F119" t="s">
        <v>132</v>
      </c>
      <c r="G119" t="s">
        <v>132</v>
      </c>
      <c r="H119" t="s">
        <v>132</v>
      </c>
      <c r="I119" t="s">
        <v>132</v>
      </c>
      <c r="J119">
        <v>6.14</v>
      </c>
      <c r="K119" t="s">
        <v>677</v>
      </c>
      <c r="L119" t="s">
        <v>595</v>
      </c>
      <c r="M119" s="74">
        <v>0.77552083333333333</v>
      </c>
      <c r="N119" t="s">
        <v>677</v>
      </c>
      <c r="O119">
        <v>0</v>
      </c>
      <c r="P119">
        <v>40</v>
      </c>
      <c r="Q119" t="s">
        <v>596</v>
      </c>
      <c r="R119" t="s">
        <v>132</v>
      </c>
    </row>
    <row r="120" spans="1:18" x14ac:dyDescent="0.25">
      <c r="A120" t="s">
        <v>561</v>
      </c>
      <c r="B120">
        <v>0</v>
      </c>
      <c r="C120" t="s">
        <v>132</v>
      </c>
      <c r="D120" t="s">
        <v>132</v>
      </c>
      <c r="E120" t="s">
        <v>132</v>
      </c>
      <c r="F120" t="s">
        <v>132</v>
      </c>
      <c r="G120" t="s">
        <v>132</v>
      </c>
      <c r="H120" t="s">
        <v>132</v>
      </c>
      <c r="I120" t="s">
        <v>132</v>
      </c>
      <c r="J120">
        <v>5.99</v>
      </c>
      <c r="K120" t="s">
        <v>678</v>
      </c>
      <c r="L120" t="s">
        <v>595</v>
      </c>
      <c r="M120" s="74">
        <v>0.77552083333333333</v>
      </c>
      <c r="N120" t="s">
        <v>678</v>
      </c>
      <c r="O120">
        <v>0</v>
      </c>
      <c r="P120">
        <v>67</v>
      </c>
      <c r="Q120" t="s">
        <v>473</v>
      </c>
      <c r="R120" t="s">
        <v>132</v>
      </c>
    </row>
    <row r="121" spans="1:18" x14ac:dyDescent="0.25">
      <c r="A121" t="s">
        <v>293</v>
      </c>
      <c r="B121">
        <v>0</v>
      </c>
      <c r="C121" t="s">
        <v>132</v>
      </c>
      <c r="D121" t="s">
        <v>132</v>
      </c>
      <c r="E121" t="s">
        <v>132</v>
      </c>
      <c r="F121" t="s">
        <v>132</v>
      </c>
      <c r="G121" t="s">
        <v>132</v>
      </c>
      <c r="H121" t="s">
        <v>132</v>
      </c>
      <c r="I121" t="s">
        <v>132</v>
      </c>
      <c r="J121">
        <v>5.84</v>
      </c>
      <c r="K121" t="s">
        <v>679</v>
      </c>
      <c r="L121" t="s">
        <v>595</v>
      </c>
      <c r="M121" s="74">
        <v>0.77552083333333333</v>
      </c>
      <c r="N121" t="s">
        <v>679</v>
      </c>
      <c r="O121">
        <v>0</v>
      </c>
      <c r="P121">
        <v>95</v>
      </c>
      <c r="Q121" t="s">
        <v>595</v>
      </c>
      <c r="R121" t="s">
        <v>132</v>
      </c>
    </row>
    <row r="122" spans="1:18" x14ac:dyDescent="0.25">
      <c r="A122" t="s">
        <v>562</v>
      </c>
      <c r="B122">
        <v>0</v>
      </c>
      <c r="C122" t="s">
        <v>132</v>
      </c>
      <c r="D122" t="s">
        <v>132</v>
      </c>
      <c r="E122" t="s">
        <v>132</v>
      </c>
      <c r="F122" t="s">
        <v>132</v>
      </c>
      <c r="G122" t="s">
        <v>132</v>
      </c>
      <c r="H122" t="s">
        <v>132</v>
      </c>
      <c r="I122" t="s">
        <v>132</v>
      </c>
      <c r="J122">
        <v>5.7</v>
      </c>
      <c r="K122" t="s">
        <v>680</v>
      </c>
      <c r="L122" t="s">
        <v>595</v>
      </c>
      <c r="M122" s="74">
        <v>0.77552083333333333</v>
      </c>
      <c r="N122" t="s">
        <v>680</v>
      </c>
      <c r="O122">
        <v>0</v>
      </c>
      <c r="P122">
        <v>0</v>
      </c>
      <c r="Q122" t="s">
        <v>473</v>
      </c>
      <c r="R122" t="s">
        <v>132</v>
      </c>
    </row>
    <row r="123" spans="1:18" x14ac:dyDescent="0.25">
      <c r="A123" t="s">
        <v>489</v>
      </c>
      <c r="B123">
        <v>0</v>
      </c>
      <c r="C123" t="s">
        <v>132</v>
      </c>
      <c r="D123" t="s">
        <v>132</v>
      </c>
      <c r="E123" t="s">
        <v>132</v>
      </c>
      <c r="F123" t="s">
        <v>132</v>
      </c>
      <c r="G123" t="s">
        <v>132</v>
      </c>
      <c r="H123" t="s">
        <v>132</v>
      </c>
      <c r="I123" t="s">
        <v>132</v>
      </c>
      <c r="J123">
        <v>5.57</v>
      </c>
      <c r="K123" t="s">
        <v>681</v>
      </c>
      <c r="L123" t="s">
        <v>595</v>
      </c>
      <c r="M123" s="74">
        <v>0.77552083333333333</v>
      </c>
      <c r="N123" t="s">
        <v>681</v>
      </c>
      <c r="O123">
        <v>0</v>
      </c>
      <c r="P123">
        <v>12</v>
      </c>
      <c r="Q123" t="s">
        <v>530</v>
      </c>
      <c r="R123" t="s">
        <v>132</v>
      </c>
    </row>
    <row r="124" spans="1:18" x14ac:dyDescent="0.25">
      <c r="A124" t="s">
        <v>490</v>
      </c>
      <c r="B124">
        <v>0</v>
      </c>
      <c r="C124" t="s">
        <v>132</v>
      </c>
      <c r="D124" t="s">
        <v>132</v>
      </c>
      <c r="E124" t="s">
        <v>132</v>
      </c>
      <c r="F124" t="s">
        <v>132</v>
      </c>
      <c r="G124" t="s">
        <v>132</v>
      </c>
      <c r="H124" t="s">
        <v>132</v>
      </c>
      <c r="I124" t="s">
        <v>132</v>
      </c>
      <c r="J124">
        <v>5.32</v>
      </c>
      <c r="K124" t="s">
        <v>682</v>
      </c>
      <c r="L124" t="s">
        <v>595</v>
      </c>
      <c r="M124" s="74">
        <v>0.77552083333333333</v>
      </c>
      <c r="N124" t="s">
        <v>682</v>
      </c>
      <c r="O124">
        <v>0</v>
      </c>
      <c r="P124">
        <v>51</v>
      </c>
      <c r="Q124" t="s">
        <v>596</v>
      </c>
      <c r="R124" t="s">
        <v>132</v>
      </c>
    </row>
    <row r="125" spans="1:18" x14ac:dyDescent="0.25">
      <c r="A125" t="s">
        <v>491</v>
      </c>
      <c r="B125">
        <v>0</v>
      </c>
      <c r="C125" t="s">
        <v>132</v>
      </c>
      <c r="D125" t="s">
        <v>132</v>
      </c>
      <c r="E125" t="s">
        <v>132</v>
      </c>
      <c r="F125" t="s">
        <v>132</v>
      </c>
      <c r="G125" t="s">
        <v>132</v>
      </c>
      <c r="H125" t="s">
        <v>132</v>
      </c>
      <c r="I125" t="s">
        <v>132</v>
      </c>
      <c r="J125">
        <v>5.09</v>
      </c>
      <c r="K125" t="s">
        <v>683</v>
      </c>
      <c r="L125" t="s">
        <v>595</v>
      </c>
      <c r="M125" s="74">
        <v>0.77552083333333333</v>
      </c>
      <c r="N125" t="s">
        <v>683</v>
      </c>
      <c r="O125">
        <v>0</v>
      </c>
      <c r="P125">
        <v>32</v>
      </c>
      <c r="Q125" t="s">
        <v>547</v>
      </c>
      <c r="R125" t="s">
        <v>132</v>
      </c>
    </row>
    <row r="126" spans="1:18" x14ac:dyDescent="0.25">
      <c r="A126" t="s">
        <v>492</v>
      </c>
      <c r="B126">
        <v>0</v>
      </c>
      <c r="C126" t="s">
        <v>132</v>
      </c>
      <c r="D126" t="s">
        <v>132</v>
      </c>
      <c r="E126" t="s">
        <v>132</v>
      </c>
      <c r="F126" t="s">
        <v>132</v>
      </c>
      <c r="G126" t="s">
        <v>132</v>
      </c>
      <c r="H126" t="s">
        <v>132</v>
      </c>
      <c r="I126" t="s">
        <v>132</v>
      </c>
      <c r="J126">
        <v>4.88</v>
      </c>
      <c r="K126" t="s">
        <v>684</v>
      </c>
      <c r="L126" t="s">
        <v>595</v>
      </c>
      <c r="M126" s="74">
        <v>0.77552083333333333</v>
      </c>
      <c r="N126" t="s">
        <v>684</v>
      </c>
      <c r="O126">
        <v>3</v>
      </c>
      <c r="P126">
        <v>111</v>
      </c>
      <c r="Q126" t="s">
        <v>473</v>
      </c>
      <c r="R126" t="s">
        <v>132</v>
      </c>
    </row>
    <row r="127" spans="1:18" x14ac:dyDescent="0.25">
      <c r="A127" t="s">
        <v>294</v>
      </c>
      <c r="B127">
        <v>0</v>
      </c>
      <c r="C127" t="s">
        <v>132</v>
      </c>
      <c r="D127" t="s">
        <v>132</v>
      </c>
      <c r="E127" t="s">
        <v>132</v>
      </c>
      <c r="F127" t="s">
        <v>132</v>
      </c>
      <c r="G127" t="s">
        <v>132</v>
      </c>
      <c r="H127" t="s">
        <v>132</v>
      </c>
      <c r="I127" t="s">
        <v>132</v>
      </c>
      <c r="J127">
        <v>4.6900000000000004</v>
      </c>
      <c r="K127" t="s">
        <v>685</v>
      </c>
      <c r="L127" t="s">
        <v>595</v>
      </c>
      <c r="M127" s="74">
        <v>0.77552083333333333</v>
      </c>
      <c r="N127" t="s">
        <v>685</v>
      </c>
      <c r="O127">
        <v>0</v>
      </c>
      <c r="P127">
        <v>38</v>
      </c>
      <c r="Q127" t="s">
        <v>524</v>
      </c>
      <c r="R127" t="s">
        <v>132</v>
      </c>
    </row>
    <row r="128" spans="1:18" x14ac:dyDescent="0.25">
      <c r="A128" t="s">
        <v>493</v>
      </c>
      <c r="B128">
        <v>0</v>
      </c>
      <c r="C128" t="s">
        <v>132</v>
      </c>
      <c r="D128" t="s">
        <v>132</v>
      </c>
      <c r="E128" t="s">
        <v>132</v>
      </c>
      <c r="F128" t="s">
        <v>132</v>
      </c>
      <c r="G128" t="s">
        <v>132</v>
      </c>
      <c r="H128" t="s">
        <v>132</v>
      </c>
      <c r="I128" t="s">
        <v>132</v>
      </c>
      <c r="J128">
        <v>4.51</v>
      </c>
      <c r="K128" t="s">
        <v>686</v>
      </c>
      <c r="L128" t="s">
        <v>595</v>
      </c>
      <c r="M128" s="74">
        <v>0.77552083333333333</v>
      </c>
      <c r="N128" t="s">
        <v>686</v>
      </c>
      <c r="O128">
        <v>0</v>
      </c>
      <c r="P128">
        <v>15</v>
      </c>
      <c r="Q128" t="s">
        <v>530</v>
      </c>
      <c r="R128" t="s">
        <v>132</v>
      </c>
    </row>
    <row r="129" spans="1:18" x14ac:dyDescent="0.25">
      <c r="A129" t="s">
        <v>494</v>
      </c>
      <c r="B129">
        <v>0</v>
      </c>
      <c r="C129" t="s">
        <v>132</v>
      </c>
      <c r="D129" t="s">
        <v>132</v>
      </c>
      <c r="E129" t="s">
        <v>132</v>
      </c>
      <c r="F129" t="s">
        <v>132</v>
      </c>
      <c r="G129" t="s">
        <v>132</v>
      </c>
      <c r="H129" t="s">
        <v>132</v>
      </c>
      <c r="I129" t="s">
        <v>132</v>
      </c>
      <c r="J129">
        <v>4.3499999999999996</v>
      </c>
      <c r="K129" t="s">
        <v>687</v>
      </c>
      <c r="L129" t="s">
        <v>595</v>
      </c>
      <c r="M129" s="74">
        <v>0.77552083333333333</v>
      </c>
      <c r="N129" t="s">
        <v>687</v>
      </c>
      <c r="O129">
        <v>0</v>
      </c>
      <c r="P129">
        <v>24</v>
      </c>
      <c r="Q129" t="s">
        <v>463</v>
      </c>
      <c r="R129" t="s">
        <v>132</v>
      </c>
    </row>
    <row r="130" spans="1:18" x14ac:dyDescent="0.25">
      <c r="A130" t="s">
        <v>495</v>
      </c>
      <c r="B130">
        <v>0</v>
      </c>
      <c r="C130" t="s">
        <v>132</v>
      </c>
      <c r="D130" t="s">
        <v>132</v>
      </c>
      <c r="E130" t="s">
        <v>132</v>
      </c>
      <c r="F130" t="s">
        <v>132</v>
      </c>
      <c r="G130" t="s">
        <v>132</v>
      </c>
      <c r="H130" t="s">
        <v>132</v>
      </c>
      <c r="I130" t="s">
        <v>132</v>
      </c>
      <c r="J130">
        <v>4.1900000000000004</v>
      </c>
      <c r="K130" t="s">
        <v>688</v>
      </c>
      <c r="L130" t="s">
        <v>595</v>
      </c>
      <c r="M130" s="74">
        <v>0.77552083333333333</v>
      </c>
      <c r="N130" t="s">
        <v>688</v>
      </c>
      <c r="O130">
        <v>0</v>
      </c>
      <c r="P130">
        <v>15</v>
      </c>
      <c r="Q130" t="s">
        <v>547</v>
      </c>
      <c r="R130" t="s">
        <v>132</v>
      </c>
    </row>
    <row r="131" spans="1:18" x14ac:dyDescent="0.25">
      <c r="A131" t="s">
        <v>496</v>
      </c>
      <c r="B131">
        <v>0</v>
      </c>
      <c r="C131" t="s">
        <v>132</v>
      </c>
      <c r="D131" t="s">
        <v>132</v>
      </c>
      <c r="E131" t="s">
        <v>132</v>
      </c>
      <c r="F131" t="s">
        <v>132</v>
      </c>
      <c r="G131" t="s">
        <v>132</v>
      </c>
      <c r="H131" t="s">
        <v>132</v>
      </c>
      <c r="I131" t="s">
        <v>132</v>
      </c>
      <c r="J131">
        <v>4.05</v>
      </c>
      <c r="K131" t="s">
        <v>689</v>
      </c>
      <c r="L131" t="s">
        <v>595</v>
      </c>
      <c r="M131" s="74">
        <v>0.77552083333333333</v>
      </c>
      <c r="N131" t="s">
        <v>689</v>
      </c>
      <c r="O131">
        <v>0</v>
      </c>
      <c r="P131">
        <v>1</v>
      </c>
      <c r="Q131" t="s">
        <v>463</v>
      </c>
      <c r="R131" t="s">
        <v>132</v>
      </c>
    </row>
    <row r="132" spans="1:18" x14ac:dyDescent="0.25">
      <c r="A132" t="s">
        <v>437</v>
      </c>
      <c r="B132">
        <v>0</v>
      </c>
      <c r="C132" t="s">
        <v>132</v>
      </c>
      <c r="D132" t="s">
        <v>132</v>
      </c>
      <c r="E132" t="s">
        <v>132</v>
      </c>
      <c r="F132" t="s">
        <v>132</v>
      </c>
      <c r="G132" t="s">
        <v>132</v>
      </c>
      <c r="H132" t="s">
        <v>132</v>
      </c>
      <c r="I132" t="s">
        <v>132</v>
      </c>
      <c r="J132">
        <v>3.91</v>
      </c>
      <c r="K132" t="s">
        <v>690</v>
      </c>
      <c r="L132" t="s">
        <v>595</v>
      </c>
      <c r="M132" s="74">
        <v>0.77552083333333333</v>
      </c>
      <c r="N132" t="s">
        <v>690</v>
      </c>
      <c r="O132">
        <v>0</v>
      </c>
      <c r="P132">
        <v>25</v>
      </c>
      <c r="Q132" t="s">
        <v>554</v>
      </c>
      <c r="R132" t="s">
        <v>132</v>
      </c>
    </row>
    <row r="133" spans="1:18" x14ac:dyDescent="0.25">
      <c r="A133" t="s">
        <v>563</v>
      </c>
      <c r="B133">
        <v>0</v>
      </c>
      <c r="C133" t="s">
        <v>132</v>
      </c>
      <c r="D133" t="s">
        <v>132</v>
      </c>
      <c r="E133" t="s">
        <v>132</v>
      </c>
      <c r="F133" t="s">
        <v>132</v>
      </c>
      <c r="G133" t="s">
        <v>132</v>
      </c>
      <c r="H133" t="s">
        <v>132</v>
      </c>
      <c r="I133" t="s">
        <v>132</v>
      </c>
      <c r="J133">
        <v>3.79</v>
      </c>
      <c r="K133" t="s">
        <v>691</v>
      </c>
      <c r="L133" t="s">
        <v>595</v>
      </c>
      <c r="M133" s="74">
        <v>0.77552083333333333</v>
      </c>
      <c r="N133" t="s">
        <v>691</v>
      </c>
      <c r="O133">
        <v>0</v>
      </c>
      <c r="P133">
        <v>0</v>
      </c>
      <c r="Q133" t="s">
        <v>463</v>
      </c>
      <c r="R133" t="s">
        <v>132</v>
      </c>
    </row>
    <row r="134" spans="1:18" x14ac:dyDescent="0.25">
      <c r="A134" t="s">
        <v>564</v>
      </c>
      <c r="B134">
        <v>0</v>
      </c>
      <c r="C134" t="s">
        <v>132</v>
      </c>
      <c r="D134" t="s">
        <v>132</v>
      </c>
      <c r="E134" t="s">
        <v>132</v>
      </c>
      <c r="F134" t="s">
        <v>132</v>
      </c>
      <c r="G134" t="s">
        <v>132</v>
      </c>
      <c r="H134" t="s">
        <v>132</v>
      </c>
      <c r="I134" t="s">
        <v>132</v>
      </c>
      <c r="J134">
        <v>3.67</v>
      </c>
      <c r="K134" t="s">
        <v>692</v>
      </c>
      <c r="L134" t="s">
        <v>595</v>
      </c>
      <c r="M134" s="74">
        <v>0.77552083333333333</v>
      </c>
      <c r="N134" t="s">
        <v>692</v>
      </c>
      <c r="O134">
        <v>0</v>
      </c>
      <c r="P134">
        <v>0</v>
      </c>
      <c r="Q134" t="s">
        <v>463</v>
      </c>
      <c r="R134" t="s">
        <v>132</v>
      </c>
    </row>
    <row r="135" spans="1:18" x14ac:dyDescent="0.25">
      <c r="A135" t="s">
        <v>565</v>
      </c>
      <c r="B135">
        <v>0</v>
      </c>
      <c r="C135" t="s">
        <v>132</v>
      </c>
      <c r="D135" t="s">
        <v>132</v>
      </c>
      <c r="E135" t="s">
        <v>132</v>
      </c>
      <c r="F135" t="s">
        <v>132</v>
      </c>
      <c r="G135" t="s">
        <v>132</v>
      </c>
      <c r="H135" t="s">
        <v>132</v>
      </c>
      <c r="I135" t="s">
        <v>132</v>
      </c>
      <c r="J135">
        <v>3.56</v>
      </c>
      <c r="K135" t="s">
        <v>693</v>
      </c>
      <c r="L135" t="s">
        <v>595</v>
      </c>
      <c r="M135" s="74">
        <v>0.77552083333333333</v>
      </c>
      <c r="N135" t="s">
        <v>693</v>
      </c>
      <c r="O135">
        <v>0</v>
      </c>
      <c r="P135">
        <v>0</v>
      </c>
      <c r="Q135" t="s">
        <v>463</v>
      </c>
      <c r="R135" t="s">
        <v>132</v>
      </c>
    </row>
    <row r="136" spans="1:18" x14ac:dyDescent="0.25">
      <c r="A136" t="s">
        <v>566</v>
      </c>
      <c r="B136">
        <v>0</v>
      </c>
      <c r="C136" t="s">
        <v>132</v>
      </c>
      <c r="D136" t="s">
        <v>132</v>
      </c>
      <c r="E136" t="s">
        <v>132</v>
      </c>
      <c r="F136" t="s">
        <v>132</v>
      </c>
      <c r="G136" t="s">
        <v>132</v>
      </c>
      <c r="H136" t="s">
        <v>132</v>
      </c>
      <c r="I136" t="s">
        <v>132</v>
      </c>
      <c r="J136">
        <v>3.45</v>
      </c>
      <c r="K136" t="s">
        <v>694</v>
      </c>
      <c r="L136" t="s">
        <v>595</v>
      </c>
      <c r="M136" s="74">
        <v>0.77552083333333333</v>
      </c>
      <c r="N136" t="s">
        <v>694</v>
      </c>
      <c r="O136">
        <v>0</v>
      </c>
      <c r="P136">
        <v>0</v>
      </c>
      <c r="Q136" t="s">
        <v>463</v>
      </c>
      <c r="R136" t="s">
        <v>132</v>
      </c>
    </row>
    <row r="137" spans="1:18" x14ac:dyDescent="0.25">
      <c r="A137" t="s">
        <v>567</v>
      </c>
      <c r="B137">
        <v>0</v>
      </c>
      <c r="C137" t="s">
        <v>132</v>
      </c>
      <c r="D137" t="s">
        <v>132</v>
      </c>
      <c r="E137" t="s">
        <v>132</v>
      </c>
      <c r="F137" t="s">
        <v>132</v>
      </c>
      <c r="G137" t="s">
        <v>132</v>
      </c>
      <c r="H137" t="s">
        <v>132</v>
      </c>
      <c r="I137" t="s">
        <v>132</v>
      </c>
      <c r="J137">
        <v>3.35</v>
      </c>
      <c r="K137" t="s">
        <v>695</v>
      </c>
      <c r="L137" t="s">
        <v>595</v>
      </c>
      <c r="M137" s="74">
        <v>0.77552083333333333</v>
      </c>
      <c r="N137" t="s">
        <v>695</v>
      </c>
      <c r="O137">
        <v>0</v>
      </c>
      <c r="P137">
        <v>0</v>
      </c>
      <c r="Q137" t="s">
        <v>463</v>
      </c>
      <c r="R137" t="s">
        <v>132</v>
      </c>
    </row>
    <row r="138" spans="1:18" x14ac:dyDescent="0.25">
      <c r="A138" t="s">
        <v>568</v>
      </c>
      <c r="B138">
        <v>0</v>
      </c>
      <c r="C138" t="s">
        <v>132</v>
      </c>
      <c r="D138" t="s">
        <v>132</v>
      </c>
      <c r="E138" t="s">
        <v>132</v>
      </c>
      <c r="F138" t="s">
        <v>132</v>
      </c>
      <c r="G138" t="s">
        <v>132</v>
      </c>
      <c r="H138" t="s">
        <v>132</v>
      </c>
      <c r="I138" t="s">
        <v>132</v>
      </c>
      <c r="J138">
        <v>3.26</v>
      </c>
      <c r="K138" t="s">
        <v>696</v>
      </c>
      <c r="L138" t="s">
        <v>595</v>
      </c>
      <c r="M138" s="74">
        <v>0.77552083333333333</v>
      </c>
      <c r="N138" t="s">
        <v>696</v>
      </c>
      <c r="O138">
        <v>0</v>
      </c>
      <c r="P138">
        <v>24</v>
      </c>
      <c r="Q138" t="s">
        <v>463</v>
      </c>
      <c r="R138" t="s">
        <v>132</v>
      </c>
    </row>
    <row r="139" spans="1:18" x14ac:dyDescent="0.25">
      <c r="A139" t="s">
        <v>569</v>
      </c>
      <c r="B139">
        <v>0</v>
      </c>
      <c r="C139" t="s">
        <v>132</v>
      </c>
      <c r="D139" t="s">
        <v>132</v>
      </c>
      <c r="E139" t="s">
        <v>132</v>
      </c>
      <c r="F139" t="s">
        <v>132</v>
      </c>
      <c r="G139" t="s">
        <v>132</v>
      </c>
      <c r="H139" t="s">
        <v>132</v>
      </c>
      <c r="I139" t="s">
        <v>132</v>
      </c>
      <c r="J139">
        <v>3.17</v>
      </c>
      <c r="K139" t="s">
        <v>697</v>
      </c>
      <c r="L139" t="s">
        <v>595</v>
      </c>
      <c r="M139" s="74">
        <v>0.77552083333333333</v>
      </c>
      <c r="N139" t="s">
        <v>697</v>
      </c>
      <c r="O139">
        <v>0</v>
      </c>
      <c r="P139">
        <v>2</v>
      </c>
      <c r="Q139" t="s">
        <v>463</v>
      </c>
      <c r="R139" t="s">
        <v>132</v>
      </c>
    </row>
    <row r="140" spans="1:18" x14ac:dyDescent="0.25">
      <c r="A140" t="s">
        <v>570</v>
      </c>
      <c r="B140">
        <v>0</v>
      </c>
      <c r="C140" t="s">
        <v>132</v>
      </c>
      <c r="D140" t="s">
        <v>132</v>
      </c>
      <c r="E140" t="s">
        <v>132</v>
      </c>
      <c r="F140" t="s">
        <v>132</v>
      </c>
      <c r="G140" t="s">
        <v>132</v>
      </c>
      <c r="H140" t="s">
        <v>132</v>
      </c>
      <c r="I140" t="s">
        <v>132</v>
      </c>
      <c r="J140">
        <v>3.09</v>
      </c>
      <c r="K140" t="s">
        <v>698</v>
      </c>
      <c r="L140" t="s">
        <v>595</v>
      </c>
      <c r="M140" s="74">
        <v>0.77552083333333333</v>
      </c>
      <c r="N140" t="s">
        <v>698</v>
      </c>
      <c r="O140">
        <v>0</v>
      </c>
      <c r="P140">
        <v>7</v>
      </c>
      <c r="Q140" t="s">
        <v>463</v>
      </c>
      <c r="R140" t="s">
        <v>132</v>
      </c>
    </row>
    <row r="141" spans="1:18" x14ac:dyDescent="0.25">
      <c r="A141" t="s">
        <v>571</v>
      </c>
      <c r="B141">
        <v>0</v>
      </c>
      <c r="C141" t="s">
        <v>132</v>
      </c>
      <c r="D141" t="s">
        <v>132</v>
      </c>
      <c r="E141" t="s">
        <v>132</v>
      </c>
      <c r="F141" t="s">
        <v>132</v>
      </c>
      <c r="G141" t="s">
        <v>132</v>
      </c>
      <c r="H141" t="s">
        <v>132</v>
      </c>
      <c r="I141" t="s">
        <v>132</v>
      </c>
      <c r="J141">
        <v>3.01</v>
      </c>
      <c r="K141" t="s">
        <v>699</v>
      </c>
      <c r="L141" t="s">
        <v>595</v>
      </c>
      <c r="M141" s="74">
        <v>0.77552083333333333</v>
      </c>
      <c r="N141" t="s">
        <v>699</v>
      </c>
      <c r="O141">
        <v>0</v>
      </c>
      <c r="P141">
        <v>16</v>
      </c>
      <c r="Q141" t="s">
        <v>463</v>
      </c>
      <c r="R141" t="s">
        <v>132</v>
      </c>
    </row>
    <row r="142" spans="1:18" x14ac:dyDescent="0.25">
      <c r="A142" t="s">
        <v>572</v>
      </c>
      <c r="B142">
        <v>0</v>
      </c>
      <c r="C142" t="s">
        <v>132</v>
      </c>
      <c r="D142" t="s">
        <v>132</v>
      </c>
      <c r="E142" t="s">
        <v>132</v>
      </c>
      <c r="F142" t="s">
        <v>132</v>
      </c>
      <c r="G142" t="s">
        <v>132</v>
      </c>
      <c r="H142" t="s">
        <v>132</v>
      </c>
      <c r="I142" t="s">
        <v>132</v>
      </c>
      <c r="J142">
        <v>2.94</v>
      </c>
      <c r="K142" t="s">
        <v>700</v>
      </c>
      <c r="L142" t="s">
        <v>595</v>
      </c>
      <c r="M142" s="74">
        <v>0.77552083333333333</v>
      </c>
      <c r="N142" t="s">
        <v>700</v>
      </c>
      <c r="O142">
        <v>0</v>
      </c>
      <c r="P142">
        <v>50</v>
      </c>
      <c r="Q142" t="s">
        <v>463</v>
      </c>
      <c r="R142" t="s">
        <v>132</v>
      </c>
    </row>
    <row r="143" spans="1:18" x14ac:dyDescent="0.25">
      <c r="A143" t="s">
        <v>573</v>
      </c>
      <c r="B143">
        <v>0</v>
      </c>
      <c r="C143" t="s">
        <v>132</v>
      </c>
      <c r="D143" t="s">
        <v>132</v>
      </c>
      <c r="E143" t="s">
        <v>132</v>
      </c>
      <c r="F143" t="s">
        <v>132</v>
      </c>
      <c r="G143" t="s">
        <v>132</v>
      </c>
      <c r="H143" t="s">
        <v>132</v>
      </c>
      <c r="I143" t="s">
        <v>132</v>
      </c>
      <c r="J143">
        <v>2.76</v>
      </c>
      <c r="K143" t="s">
        <v>701</v>
      </c>
      <c r="L143" t="s">
        <v>595</v>
      </c>
      <c r="M143" s="74">
        <v>0.77552083333333333</v>
      </c>
      <c r="N143" t="s">
        <v>701</v>
      </c>
      <c r="O143">
        <v>0</v>
      </c>
      <c r="P143">
        <v>74</v>
      </c>
      <c r="Q143" t="s">
        <v>463</v>
      </c>
      <c r="R143" t="s">
        <v>132</v>
      </c>
    </row>
    <row r="144" spans="1:18" x14ac:dyDescent="0.25">
      <c r="A144" t="s">
        <v>574</v>
      </c>
      <c r="B144">
        <v>0</v>
      </c>
      <c r="C144" t="s">
        <v>132</v>
      </c>
      <c r="D144" t="s">
        <v>132</v>
      </c>
      <c r="E144" t="s">
        <v>132</v>
      </c>
      <c r="F144" t="s">
        <v>132</v>
      </c>
      <c r="G144" t="s">
        <v>132</v>
      </c>
      <c r="H144" t="s">
        <v>132</v>
      </c>
      <c r="I144" t="s">
        <v>132</v>
      </c>
      <c r="J144">
        <v>2.61</v>
      </c>
      <c r="K144" t="s">
        <v>702</v>
      </c>
      <c r="L144" t="s">
        <v>595</v>
      </c>
      <c r="M144" s="74">
        <v>0.77552083333333333</v>
      </c>
      <c r="N144" t="s">
        <v>702</v>
      </c>
      <c r="O144">
        <v>0</v>
      </c>
      <c r="P144">
        <v>99</v>
      </c>
      <c r="Q144" t="s">
        <v>463</v>
      </c>
      <c r="R144" t="s">
        <v>132</v>
      </c>
    </row>
    <row r="145" spans="1:18" x14ac:dyDescent="0.25">
      <c r="A145" t="s">
        <v>575</v>
      </c>
      <c r="B145">
        <v>0</v>
      </c>
      <c r="C145" t="s">
        <v>132</v>
      </c>
      <c r="D145" t="s">
        <v>132</v>
      </c>
      <c r="E145" t="s">
        <v>132</v>
      </c>
      <c r="F145" t="s">
        <v>132</v>
      </c>
      <c r="G145" t="s">
        <v>132</v>
      </c>
      <c r="H145" t="s">
        <v>132</v>
      </c>
      <c r="I145" t="s">
        <v>132</v>
      </c>
      <c r="J145">
        <v>2.4700000000000002</v>
      </c>
      <c r="K145" t="s">
        <v>703</v>
      </c>
      <c r="L145" t="s">
        <v>595</v>
      </c>
      <c r="M145" s="74">
        <v>0.77552083333333333</v>
      </c>
      <c r="N145" t="s">
        <v>703</v>
      </c>
      <c r="O145">
        <v>0</v>
      </c>
      <c r="P145">
        <v>0</v>
      </c>
      <c r="Q145" t="s">
        <v>463</v>
      </c>
      <c r="R145" t="s">
        <v>132</v>
      </c>
    </row>
    <row r="146" spans="1:18" x14ac:dyDescent="0.25">
      <c r="A146" t="s">
        <v>576</v>
      </c>
      <c r="B146">
        <v>0</v>
      </c>
      <c r="C146" t="s">
        <v>132</v>
      </c>
      <c r="D146" t="s">
        <v>132</v>
      </c>
      <c r="E146" t="s">
        <v>132</v>
      </c>
      <c r="F146" t="s">
        <v>132</v>
      </c>
      <c r="G146" t="s">
        <v>132</v>
      </c>
      <c r="H146" t="s">
        <v>132</v>
      </c>
      <c r="I146" t="s">
        <v>132</v>
      </c>
      <c r="J146">
        <v>2.35</v>
      </c>
      <c r="K146" t="s">
        <v>704</v>
      </c>
      <c r="L146" t="s">
        <v>595</v>
      </c>
      <c r="M146" s="74">
        <v>0.77552083333333333</v>
      </c>
      <c r="N146" t="s">
        <v>704</v>
      </c>
      <c r="O146">
        <v>0</v>
      </c>
      <c r="P146">
        <v>392</v>
      </c>
      <c r="Q146" t="s">
        <v>596</v>
      </c>
      <c r="R146" t="s">
        <v>132</v>
      </c>
    </row>
    <row r="147" spans="1:18" x14ac:dyDescent="0.25">
      <c r="A147" t="s">
        <v>577</v>
      </c>
      <c r="B147">
        <v>0</v>
      </c>
      <c r="C147" t="s">
        <v>132</v>
      </c>
      <c r="D147" t="s">
        <v>132</v>
      </c>
      <c r="E147" t="s">
        <v>132</v>
      </c>
      <c r="F147" t="s">
        <v>132</v>
      </c>
      <c r="G147" t="s">
        <v>132</v>
      </c>
      <c r="H147" t="s">
        <v>132</v>
      </c>
      <c r="I147" t="s">
        <v>132</v>
      </c>
      <c r="J147">
        <v>2.2400000000000002</v>
      </c>
      <c r="K147" t="s">
        <v>705</v>
      </c>
      <c r="L147" t="s">
        <v>595</v>
      </c>
      <c r="M147" s="74">
        <v>0.77552083333333333</v>
      </c>
      <c r="N147" t="s">
        <v>705</v>
      </c>
      <c r="O147">
        <v>0</v>
      </c>
      <c r="P147">
        <v>780</v>
      </c>
      <c r="Q147" t="s">
        <v>553</v>
      </c>
      <c r="R147" t="s">
        <v>132</v>
      </c>
    </row>
    <row r="148" spans="1:18" x14ac:dyDescent="0.25">
      <c r="A148" t="s">
        <v>90</v>
      </c>
      <c r="M148" s="74"/>
      <c r="O148">
        <v>39.436999999999998</v>
      </c>
      <c r="P148">
        <v>206.4</v>
      </c>
    </row>
  </sheetData>
  <phoneticPr fontId="19" type="noConversion"/>
  <pageMargins left="0.7" right="0.7" top="0.78740157499999996" bottom="0.78740157499999996"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5A04-D600-441E-8AB3-A446C25DD80F}">
  <sheetPr codeName="Tabelle41"/>
  <dimension ref="A1:R148"/>
  <sheetViews>
    <sheetView workbookViewId="0">
      <selection sqref="A1:R154"/>
    </sheetView>
  </sheetViews>
  <sheetFormatPr baseColWidth="10" defaultRowHeight="15" x14ac:dyDescent="0.25"/>
  <cols>
    <col min="1" max="1" width="13.28515625" bestFit="1" customWidth="1"/>
    <col min="2" max="2" width="12.85546875" bestFit="1" customWidth="1"/>
    <col min="3" max="3" width="15.7109375" bestFit="1" customWidth="1"/>
    <col min="4" max="4" width="7.28515625" bestFit="1" customWidth="1"/>
    <col min="5" max="5" width="6.85546875" bestFit="1" customWidth="1"/>
    <col min="6" max="6" width="11" bestFit="1" customWidth="1"/>
    <col min="7" max="7" width="9.28515625" bestFit="1" customWidth="1"/>
    <col min="8" max="8" width="11.28515625" bestFit="1" customWidth="1"/>
    <col min="9" max="9" width="9.5703125" bestFit="1" customWidth="1"/>
    <col min="10" max="10" width="21.7109375" bestFit="1" customWidth="1"/>
    <col min="11" max="11" width="11.5703125" bestFit="1" customWidth="1"/>
    <col min="12" max="12" width="10.7109375" bestFit="1" customWidth="1"/>
    <col min="13" max="13" width="8.140625" bestFit="1" customWidth="1"/>
    <col min="14" max="14" width="20.5703125" bestFit="1" customWidth="1"/>
    <col min="15" max="15" width="17.85546875" bestFit="1" customWidth="1"/>
    <col min="16" max="16" width="20.85546875" bestFit="1" customWidth="1"/>
    <col min="17" max="17" width="20.140625" bestFit="1" customWidth="1"/>
    <col min="18" max="18" width="17" bestFit="1" customWidth="1"/>
  </cols>
  <sheetData>
    <row r="1" spans="1:18" x14ac:dyDescent="0.25">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25">
      <c r="A2" t="s">
        <v>529</v>
      </c>
      <c r="B2">
        <v>0</v>
      </c>
      <c r="C2" t="s">
        <v>132</v>
      </c>
      <c r="D2" t="s">
        <v>132</v>
      </c>
      <c r="E2" t="s">
        <v>132</v>
      </c>
      <c r="F2" t="s">
        <v>132</v>
      </c>
      <c r="G2" t="s">
        <v>132</v>
      </c>
      <c r="H2" t="s">
        <v>132</v>
      </c>
      <c r="I2" t="s">
        <v>132</v>
      </c>
      <c r="J2">
        <v>-3.33</v>
      </c>
      <c r="K2" t="s">
        <v>706</v>
      </c>
      <c r="L2" t="s">
        <v>595</v>
      </c>
      <c r="M2" s="74">
        <v>0.77552083333333333</v>
      </c>
      <c r="N2" t="s">
        <v>706</v>
      </c>
      <c r="O2">
        <v>0</v>
      </c>
      <c r="P2">
        <v>570</v>
      </c>
      <c r="Q2" t="s">
        <v>553</v>
      </c>
      <c r="R2" t="s">
        <v>132</v>
      </c>
    </row>
    <row r="3" spans="1:18" x14ac:dyDescent="0.25">
      <c r="A3" t="s">
        <v>531</v>
      </c>
      <c r="B3">
        <v>0</v>
      </c>
      <c r="C3" t="s">
        <v>132</v>
      </c>
      <c r="D3" t="s">
        <v>132</v>
      </c>
      <c r="E3" t="s">
        <v>132</v>
      </c>
      <c r="F3" t="s">
        <v>132</v>
      </c>
      <c r="G3" t="s">
        <v>132</v>
      </c>
      <c r="H3" t="s">
        <v>132</v>
      </c>
      <c r="I3" t="s">
        <v>132</v>
      </c>
      <c r="J3">
        <v>-3.89</v>
      </c>
      <c r="K3" t="s">
        <v>707</v>
      </c>
      <c r="L3" t="s">
        <v>595</v>
      </c>
      <c r="M3" s="74">
        <v>0.77552083333333333</v>
      </c>
      <c r="N3" t="s">
        <v>707</v>
      </c>
      <c r="O3">
        <v>0</v>
      </c>
      <c r="P3">
        <v>50</v>
      </c>
      <c r="Q3" t="s">
        <v>473</v>
      </c>
      <c r="R3" t="s">
        <v>132</v>
      </c>
    </row>
    <row r="4" spans="1:18" x14ac:dyDescent="0.25">
      <c r="A4" t="s">
        <v>532</v>
      </c>
      <c r="B4">
        <v>0</v>
      </c>
      <c r="C4" t="s">
        <v>132</v>
      </c>
      <c r="D4" t="s">
        <v>132</v>
      </c>
      <c r="E4" t="s">
        <v>132</v>
      </c>
      <c r="F4" t="s">
        <v>132</v>
      </c>
      <c r="G4" t="s">
        <v>132</v>
      </c>
      <c r="H4" t="s">
        <v>132</v>
      </c>
      <c r="I4" t="s">
        <v>132</v>
      </c>
      <c r="J4">
        <v>-4.66</v>
      </c>
      <c r="K4" t="s">
        <v>708</v>
      </c>
      <c r="L4" t="s">
        <v>595</v>
      </c>
      <c r="M4" s="74">
        <v>0.77552083333333333</v>
      </c>
      <c r="N4" t="s">
        <v>708</v>
      </c>
      <c r="O4">
        <v>0</v>
      </c>
      <c r="P4">
        <v>601</v>
      </c>
      <c r="Q4" t="s">
        <v>597</v>
      </c>
      <c r="R4" t="s">
        <v>132</v>
      </c>
    </row>
    <row r="5" spans="1:18" x14ac:dyDescent="0.25">
      <c r="A5" t="s">
        <v>534</v>
      </c>
      <c r="B5">
        <v>0</v>
      </c>
      <c r="C5" t="s">
        <v>132</v>
      </c>
      <c r="D5" t="s">
        <v>132</v>
      </c>
      <c r="E5" t="s">
        <v>132</v>
      </c>
      <c r="F5" t="s">
        <v>132</v>
      </c>
      <c r="G5" t="s">
        <v>132</v>
      </c>
      <c r="H5" t="s">
        <v>132</v>
      </c>
      <c r="I5" t="s">
        <v>132</v>
      </c>
      <c r="J5">
        <v>-5.18</v>
      </c>
      <c r="K5" t="s">
        <v>709</v>
      </c>
      <c r="L5" t="s">
        <v>595</v>
      </c>
      <c r="M5" s="74">
        <v>0.77552083333333333</v>
      </c>
      <c r="N5" t="s">
        <v>709</v>
      </c>
      <c r="O5">
        <v>0</v>
      </c>
      <c r="P5">
        <v>0</v>
      </c>
      <c r="Q5" t="s">
        <v>473</v>
      </c>
      <c r="R5" t="s">
        <v>132</v>
      </c>
    </row>
    <row r="6" spans="1:18" x14ac:dyDescent="0.25">
      <c r="A6" t="s">
        <v>535</v>
      </c>
      <c r="B6">
        <v>0</v>
      </c>
      <c r="C6" t="s">
        <v>132</v>
      </c>
      <c r="D6" t="s">
        <v>132</v>
      </c>
      <c r="E6" t="s">
        <v>132</v>
      </c>
      <c r="F6" t="s">
        <v>132</v>
      </c>
      <c r="G6" t="s">
        <v>132</v>
      </c>
      <c r="H6" t="s">
        <v>132</v>
      </c>
      <c r="I6" t="s">
        <v>132</v>
      </c>
      <c r="J6">
        <v>-5.83</v>
      </c>
      <c r="K6" t="s">
        <v>710</v>
      </c>
      <c r="L6" t="s">
        <v>595</v>
      </c>
      <c r="M6" s="74">
        <v>0.77552083333333333</v>
      </c>
      <c r="N6" t="s">
        <v>710</v>
      </c>
      <c r="O6">
        <v>0</v>
      </c>
      <c r="P6">
        <v>500</v>
      </c>
      <c r="Q6" t="s">
        <v>473</v>
      </c>
      <c r="R6" t="s">
        <v>132</v>
      </c>
    </row>
    <row r="7" spans="1:18" x14ac:dyDescent="0.25">
      <c r="A7" t="s">
        <v>536</v>
      </c>
      <c r="B7">
        <v>0</v>
      </c>
      <c r="C7" t="s">
        <v>132</v>
      </c>
      <c r="D7" t="s">
        <v>132</v>
      </c>
      <c r="E7" t="s">
        <v>132</v>
      </c>
      <c r="F7" t="s">
        <v>132</v>
      </c>
      <c r="G7" t="s">
        <v>132</v>
      </c>
      <c r="H7" t="s">
        <v>132</v>
      </c>
      <c r="I7" t="s">
        <v>132</v>
      </c>
      <c r="J7">
        <v>-6.48</v>
      </c>
      <c r="K7" t="s">
        <v>711</v>
      </c>
      <c r="L7" t="s">
        <v>595</v>
      </c>
      <c r="M7" s="74">
        <v>0.77552083333333333</v>
      </c>
      <c r="N7" t="s">
        <v>711</v>
      </c>
      <c r="O7">
        <v>0</v>
      </c>
      <c r="P7">
        <v>71</v>
      </c>
      <c r="Q7" t="s">
        <v>547</v>
      </c>
      <c r="R7" t="s">
        <v>132</v>
      </c>
    </row>
    <row r="8" spans="1:18" x14ac:dyDescent="0.25">
      <c r="A8" t="s">
        <v>537</v>
      </c>
      <c r="B8">
        <v>0</v>
      </c>
      <c r="C8" t="s">
        <v>132</v>
      </c>
      <c r="D8" t="s">
        <v>132</v>
      </c>
      <c r="E8" t="s">
        <v>132</v>
      </c>
      <c r="F8" t="s">
        <v>132</v>
      </c>
      <c r="G8" t="s">
        <v>132</v>
      </c>
      <c r="H8" t="s">
        <v>132</v>
      </c>
      <c r="I8" t="s">
        <v>132</v>
      </c>
      <c r="J8">
        <v>-6.66</v>
      </c>
      <c r="K8" t="s">
        <v>712</v>
      </c>
      <c r="L8" t="s">
        <v>595</v>
      </c>
      <c r="M8" s="74">
        <v>0.77552083333333333</v>
      </c>
      <c r="N8" t="s">
        <v>712</v>
      </c>
      <c r="O8">
        <v>0</v>
      </c>
      <c r="P8">
        <v>0</v>
      </c>
      <c r="Q8" t="s">
        <v>473</v>
      </c>
      <c r="R8" t="s">
        <v>132</v>
      </c>
    </row>
    <row r="9" spans="1:18" x14ac:dyDescent="0.25">
      <c r="A9" t="s">
        <v>538</v>
      </c>
      <c r="B9">
        <v>0</v>
      </c>
      <c r="C9" t="s">
        <v>132</v>
      </c>
      <c r="D9" t="s">
        <v>132</v>
      </c>
      <c r="E9" t="s">
        <v>132</v>
      </c>
      <c r="F9" t="s">
        <v>132</v>
      </c>
      <c r="G9" t="s">
        <v>132</v>
      </c>
      <c r="H9" t="s">
        <v>132</v>
      </c>
      <c r="I9" t="s">
        <v>132</v>
      </c>
      <c r="J9">
        <v>-6.86</v>
      </c>
      <c r="K9" t="s">
        <v>713</v>
      </c>
      <c r="L9" t="s">
        <v>595</v>
      </c>
      <c r="M9" s="74">
        <v>0.77552083333333333</v>
      </c>
      <c r="N9" t="s">
        <v>713</v>
      </c>
      <c r="O9">
        <v>0</v>
      </c>
      <c r="P9">
        <v>0</v>
      </c>
      <c r="Q9" t="s">
        <v>473</v>
      </c>
      <c r="R9" t="s">
        <v>132</v>
      </c>
    </row>
    <row r="10" spans="1:18" x14ac:dyDescent="0.25">
      <c r="A10" t="s">
        <v>539</v>
      </c>
      <c r="B10">
        <v>0</v>
      </c>
      <c r="C10" t="s">
        <v>132</v>
      </c>
      <c r="D10" t="s">
        <v>132</v>
      </c>
      <c r="E10" t="s">
        <v>132</v>
      </c>
      <c r="F10" t="s">
        <v>132</v>
      </c>
      <c r="G10" t="s">
        <v>132</v>
      </c>
      <c r="H10" t="s">
        <v>132</v>
      </c>
      <c r="I10" t="s">
        <v>132</v>
      </c>
      <c r="J10">
        <v>-7.28</v>
      </c>
      <c r="K10" t="s">
        <v>714</v>
      </c>
      <c r="L10" t="s">
        <v>595</v>
      </c>
      <c r="M10" s="74">
        <v>0.77552083333333333</v>
      </c>
      <c r="N10" t="s">
        <v>714</v>
      </c>
      <c r="O10">
        <v>0</v>
      </c>
      <c r="P10">
        <v>70</v>
      </c>
      <c r="Q10" t="s">
        <v>581</v>
      </c>
      <c r="R10" t="s">
        <v>132</v>
      </c>
    </row>
    <row r="11" spans="1:18" x14ac:dyDescent="0.25">
      <c r="A11" t="s">
        <v>540</v>
      </c>
      <c r="B11">
        <v>0</v>
      </c>
      <c r="C11" t="s">
        <v>132</v>
      </c>
      <c r="D11" t="s">
        <v>132</v>
      </c>
      <c r="E11" t="s">
        <v>132</v>
      </c>
      <c r="F11" t="s">
        <v>132</v>
      </c>
      <c r="G11" t="s">
        <v>132</v>
      </c>
      <c r="H11" t="s">
        <v>132</v>
      </c>
      <c r="I11" t="s">
        <v>132</v>
      </c>
      <c r="J11">
        <v>-7.77</v>
      </c>
      <c r="K11" t="s">
        <v>715</v>
      </c>
      <c r="L11" t="s">
        <v>595</v>
      </c>
      <c r="M11" s="74">
        <v>0.77552083333333333</v>
      </c>
      <c r="N11" t="s">
        <v>715</v>
      </c>
      <c r="O11">
        <v>0</v>
      </c>
      <c r="P11">
        <v>0</v>
      </c>
      <c r="Q11" t="s">
        <v>473</v>
      </c>
      <c r="R11" t="s">
        <v>132</v>
      </c>
    </row>
    <row r="12" spans="1:18" x14ac:dyDescent="0.25">
      <c r="A12" t="s">
        <v>541</v>
      </c>
      <c r="B12">
        <v>0</v>
      </c>
      <c r="C12" t="s">
        <v>132</v>
      </c>
      <c r="D12" t="s">
        <v>132</v>
      </c>
      <c r="E12" t="s">
        <v>132</v>
      </c>
      <c r="F12" t="s">
        <v>132</v>
      </c>
      <c r="G12" t="s">
        <v>132</v>
      </c>
      <c r="H12" t="s">
        <v>132</v>
      </c>
      <c r="I12" t="s">
        <v>132</v>
      </c>
      <c r="J12">
        <v>-8.32</v>
      </c>
      <c r="K12" t="s">
        <v>716</v>
      </c>
      <c r="L12" t="s">
        <v>595</v>
      </c>
      <c r="M12" s="74">
        <v>0.77552083333333333</v>
      </c>
      <c r="N12" t="s">
        <v>716</v>
      </c>
      <c r="O12">
        <v>0</v>
      </c>
      <c r="P12">
        <v>14</v>
      </c>
      <c r="Q12" t="s">
        <v>596</v>
      </c>
      <c r="R12" t="s">
        <v>132</v>
      </c>
    </row>
    <row r="13" spans="1:18" x14ac:dyDescent="0.25">
      <c r="A13" t="s">
        <v>542</v>
      </c>
      <c r="B13">
        <v>0</v>
      </c>
      <c r="C13" t="s">
        <v>132</v>
      </c>
      <c r="D13" t="s">
        <v>132</v>
      </c>
      <c r="E13" t="s">
        <v>132</v>
      </c>
      <c r="F13" t="s">
        <v>132</v>
      </c>
      <c r="G13" t="s">
        <v>132</v>
      </c>
      <c r="H13" t="s">
        <v>132</v>
      </c>
      <c r="I13" t="s">
        <v>132</v>
      </c>
      <c r="J13">
        <v>-8.9600000000000009</v>
      </c>
      <c r="K13" t="s">
        <v>717</v>
      </c>
      <c r="L13" t="s">
        <v>595</v>
      </c>
      <c r="M13" s="74">
        <v>0.77552083333333333</v>
      </c>
      <c r="N13" t="s">
        <v>717</v>
      </c>
      <c r="O13">
        <v>2</v>
      </c>
      <c r="P13">
        <v>4</v>
      </c>
      <c r="Q13" t="s">
        <v>553</v>
      </c>
      <c r="R13" t="s">
        <v>132</v>
      </c>
    </row>
    <row r="14" spans="1:18" x14ac:dyDescent="0.25">
      <c r="A14" t="s">
        <v>543</v>
      </c>
      <c r="B14">
        <v>0</v>
      </c>
      <c r="C14" t="s">
        <v>132</v>
      </c>
      <c r="D14" t="s">
        <v>132</v>
      </c>
      <c r="E14" t="s">
        <v>132</v>
      </c>
      <c r="F14" t="s">
        <v>132</v>
      </c>
      <c r="G14" t="s">
        <v>132</v>
      </c>
      <c r="H14" t="s">
        <v>132</v>
      </c>
      <c r="I14" t="s">
        <v>132</v>
      </c>
      <c r="J14">
        <v>-9.32</v>
      </c>
      <c r="K14" t="s">
        <v>718</v>
      </c>
      <c r="L14" t="s">
        <v>595</v>
      </c>
      <c r="M14" s="74">
        <v>0.77552083333333333</v>
      </c>
      <c r="N14" t="s">
        <v>718</v>
      </c>
      <c r="O14">
        <v>0</v>
      </c>
      <c r="P14">
        <v>1</v>
      </c>
      <c r="Q14" t="s">
        <v>554</v>
      </c>
      <c r="R14" t="s">
        <v>132</v>
      </c>
    </row>
    <row r="15" spans="1:18" x14ac:dyDescent="0.25">
      <c r="A15" t="s">
        <v>544</v>
      </c>
      <c r="B15">
        <v>0</v>
      </c>
      <c r="C15" t="s">
        <v>132</v>
      </c>
      <c r="D15" t="s">
        <v>132</v>
      </c>
      <c r="E15" t="s">
        <v>132</v>
      </c>
      <c r="F15" t="s">
        <v>132</v>
      </c>
      <c r="G15" t="s">
        <v>132</v>
      </c>
      <c r="H15" t="s">
        <v>132</v>
      </c>
      <c r="I15" t="s">
        <v>132</v>
      </c>
      <c r="J15">
        <v>-9.6999999999999993</v>
      </c>
      <c r="K15" t="s">
        <v>719</v>
      </c>
      <c r="L15" t="s">
        <v>595</v>
      </c>
      <c r="M15" s="74">
        <v>0.77552083333333333</v>
      </c>
      <c r="N15" t="s">
        <v>719</v>
      </c>
      <c r="O15">
        <v>0</v>
      </c>
      <c r="P15">
        <v>14</v>
      </c>
      <c r="Q15" t="s">
        <v>473</v>
      </c>
      <c r="R15" t="s">
        <v>132</v>
      </c>
    </row>
    <row r="16" spans="1:18" x14ac:dyDescent="0.25">
      <c r="A16" t="s">
        <v>545</v>
      </c>
      <c r="B16">
        <v>0</v>
      </c>
      <c r="C16" t="s">
        <v>132</v>
      </c>
      <c r="D16" t="s">
        <v>132</v>
      </c>
      <c r="E16" t="s">
        <v>132</v>
      </c>
      <c r="F16" t="s">
        <v>132</v>
      </c>
      <c r="G16" t="s">
        <v>132</v>
      </c>
      <c r="H16" t="s">
        <v>132</v>
      </c>
      <c r="I16" t="s">
        <v>132</v>
      </c>
      <c r="J16">
        <v>-10.58</v>
      </c>
      <c r="K16" t="s">
        <v>720</v>
      </c>
      <c r="L16" t="s">
        <v>595</v>
      </c>
      <c r="M16" s="74">
        <v>0.77552083333333333</v>
      </c>
      <c r="N16" t="s">
        <v>720</v>
      </c>
      <c r="O16">
        <v>0</v>
      </c>
      <c r="P16">
        <v>38</v>
      </c>
      <c r="Q16" t="s">
        <v>473</v>
      </c>
      <c r="R16" t="s">
        <v>132</v>
      </c>
    </row>
    <row r="17" spans="1:18" x14ac:dyDescent="0.25">
      <c r="A17" t="s">
        <v>546</v>
      </c>
      <c r="B17">
        <v>0</v>
      </c>
      <c r="C17" t="s">
        <v>132</v>
      </c>
      <c r="D17" t="s">
        <v>132</v>
      </c>
      <c r="E17" t="s">
        <v>132</v>
      </c>
      <c r="F17" t="s">
        <v>132</v>
      </c>
      <c r="G17" t="s">
        <v>132</v>
      </c>
      <c r="H17" t="s">
        <v>132</v>
      </c>
      <c r="I17" t="s">
        <v>132</v>
      </c>
      <c r="J17">
        <v>-11.08</v>
      </c>
      <c r="K17" t="s">
        <v>648</v>
      </c>
      <c r="L17" t="s">
        <v>595</v>
      </c>
      <c r="M17" s="74">
        <v>0.77552083333333333</v>
      </c>
      <c r="N17" t="s">
        <v>648</v>
      </c>
      <c r="O17">
        <v>0</v>
      </c>
      <c r="P17">
        <v>90</v>
      </c>
      <c r="Q17" t="s">
        <v>592</v>
      </c>
      <c r="R17" t="s">
        <v>132</v>
      </c>
    </row>
    <row r="18" spans="1:18" x14ac:dyDescent="0.25">
      <c r="A18" t="s">
        <v>474</v>
      </c>
      <c r="B18">
        <v>0</v>
      </c>
      <c r="C18" t="s">
        <v>132</v>
      </c>
      <c r="D18" t="s">
        <v>132</v>
      </c>
      <c r="E18" t="s">
        <v>132</v>
      </c>
      <c r="F18" t="s">
        <v>132</v>
      </c>
      <c r="G18" t="s">
        <v>132</v>
      </c>
      <c r="H18" t="s">
        <v>132</v>
      </c>
      <c r="I18" t="s">
        <v>132</v>
      </c>
      <c r="J18">
        <v>-11.64</v>
      </c>
      <c r="K18" t="s">
        <v>721</v>
      </c>
      <c r="L18" t="s">
        <v>595</v>
      </c>
      <c r="M18" s="74">
        <v>0.77552083333333333</v>
      </c>
      <c r="N18" t="s">
        <v>721</v>
      </c>
      <c r="O18">
        <v>3</v>
      </c>
      <c r="P18">
        <v>27</v>
      </c>
      <c r="Q18" t="s">
        <v>597</v>
      </c>
      <c r="R18" t="s">
        <v>132</v>
      </c>
    </row>
    <row r="19" spans="1:18" x14ac:dyDescent="0.25">
      <c r="A19" t="s">
        <v>549</v>
      </c>
      <c r="B19">
        <v>0</v>
      </c>
      <c r="C19" t="s">
        <v>132</v>
      </c>
      <c r="D19" t="s">
        <v>132</v>
      </c>
      <c r="E19" t="s">
        <v>132</v>
      </c>
      <c r="F19" t="s">
        <v>132</v>
      </c>
      <c r="G19" t="s">
        <v>132</v>
      </c>
      <c r="H19" t="s">
        <v>132</v>
      </c>
      <c r="I19" t="s">
        <v>132</v>
      </c>
      <c r="J19">
        <v>-12.24</v>
      </c>
      <c r="K19" t="s">
        <v>722</v>
      </c>
      <c r="L19" t="s">
        <v>595</v>
      </c>
      <c r="M19" s="74">
        <v>0.77552083333333333</v>
      </c>
      <c r="N19" t="s">
        <v>722</v>
      </c>
      <c r="O19">
        <v>0</v>
      </c>
      <c r="P19">
        <v>33</v>
      </c>
      <c r="Q19" t="s">
        <v>473</v>
      </c>
      <c r="R19" t="s">
        <v>132</v>
      </c>
    </row>
    <row r="20" spans="1:18" x14ac:dyDescent="0.25">
      <c r="A20" t="s">
        <v>589</v>
      </c>
      <c r="B20">
        <v>0</v>
      </c>
      <c r="C20" t="s">
        <v>132</v>
      </c>
      <c r="D20" t="s">
        <v>132</v>
      </c>
      <c r="E20" t="s">
        <v>132</v>
      </c>
      <c r="F20" t="s">
        <v>132</v>
      </c>
      <c r="G20" t="s">
        <v>132</v>
      </c>
      <c r="H20" t="s">
        <v>132</v>
      </c>
      <c r="I20" t="s">
        <v>132</v>
      </c>
      <c r="J20">
        <v>-12.58</v>
      </c>
      <c r="K20" t="s">
        <v>723</v>
      </c>
      <c r="L20" t="s">
        <v>595</v>
      </c>
      <c r="M20" s="74">
        <v>0.77552083333333333</v>
      </c>
      <c r="N20" t="s">
        <v>723</v>
      </c>
      <c r="O20">
        <v>0</v>
      </c>
      <c r="P20">
        <v>0</v>
      </c>
      <c r="Q20" t="s">
        <v>590</v>
      </c>
      <c r="R20" t="s">
        <v>132</v>
      </c>
    </row>
    <row r="21" spans="1:18" x14ac:dyDescent="0.25">
      <c r="A21" t="s">
        <v>476</v>
      </c>
      <c r="B21">
        <v>0</v>
      </c>
      <c r="C21" t="s">
        <v>132</v>
      </c>
      <c r="D21" t="s">
        <v>132</v>
      </c>
      <c r="E21" t="s">
        <v>132</v>
      </c>
      <c r="F21" t="s">
        <v>132</v>
      </c>
      <c r="G21" t="s">
        <v>132</v>
      </c>
      <c r="H21" t="s">
        <v>132</v>
      </c>
      <c r="I21" t="s">
        <v>132</v>
      </c>
      <c r="J21">
        <v>-12.93</v>
      </c>
      <c r="K21" t="s">
        <v>724</v>
      </c>
      <c r="L21" t="s">
        <v>595</v>
      </c>
      <c r="M21" s="74">
        <v>0.77552083333333333</v>
      </c>
      <c r="N21" t="s">
        <v>724</v>
      </c>
      <c r="O21">
        <v>0</v>
      </c>
      <c r="P21">
        <v>2</v>
      </c>
      <c r="Q21" t="s">
        <v>473</v>
      </c>
      <c r="R21" t="s">
        <v>132</v>
      </c>
    </row>
    <row r="22" spans="1:18" x14ac:dyDescent="0.25">
      <c r="A22" t="s">
        <v>518</v>
      </c>
      <c r="B22">
        <v>0</v>
      </c>
      <c r="C22" t="s">
        <v>132</v>
      </c>
      <c r="D22" t="s">
        <v>132</v>
      </c>
      <c r="E22" t="s">
        <v>132</v>
      </c>
      <c r="F22" t="s">
        <v>132</v>
      </c>
      <c r="G22" t="s">
        <v>132</v>
      </c>
      <c r="H22" t="s">
        <v>132</v>
      </c>
      <c r="I22" t="s">
        <v>132</v>
      </c>
      <c r="J22">
        <v>-13.3</v>
      </c>
      <c r="K22" t="s">
        <v>725</v>
      </c>
      <c r="L22" t="s">
        <v>595</v>
      </c>
      <c r="M22" s="74">
        <v>0.77552083333333333</v>
      </c>
      <c r="N22" t="s">
        <v>725</v>
      </c>
      <c r="O22">
        <v>0</v>
      </c>
      <c r="P22">
        <v>81</v>
      </c>
      <c r="Q22" t="s">
        <v>590</v>
      </c>
      <c r="R22" t="s">
        <v>132</v>
      </c>
    </row>
    <row r="23" spans="1:18" x14ac:dyDescent="0.25">
      <c r="A23" t="s">
        <v>519</v>
      </c>
      <c r="B23">
        <v>0</v>
      </c>
      <c r="C23" t="s">
        <v>132</v>
      </c>
      <c r="D23" t="s">
        <v>132</v>
      </c>
      <c r="E23" t="s">
        <v>132</v>
      </c>
      <c r="F23" t="s">
        <v>132</v>
      </c>
      <c r="G23" t="s">
        <v>132</v>
      </c>
      <c r="H23" t="s">
        <v>132</v>
      </c>
      <c r="I23" t="s">
        <v>132</v>
      </c>
      <c r="J23">
        <v>-13.69</v>
      </c>
      <c r="K23" t="s">
        <v>726</v>
      </c>
      <c r="L23" t="s">
        <v>595</v>
      </c>
      <c r="M23" s="74">
        <v>0.77552083333333333</v>
      </c>
      <c r="N23" t="s">
        <v>726</v>
      </c>
      <c r="O23">
        <v>0</v>
      </c>
      <c r="P23">
        <v>15</v>
      </c>
      <c r="Q23" t="s">
        <v>497</v>
      </c>
      <c r="R23" t="s">
        <v>132</v>
      </c>
    </row>
    <row r="24" spans="1:18" x14ac:dyDescent="0.25">
      <c r="A24" t="s">
        <v>520</v>
      </c>
      <c r="B24">
        <v>0</v>
      </c>
      <c r="C24" t="s">
        <v>132</v>
      </c>
      <c r="D24" t="s">
        <v>132</v>
      </c>
      <c r="E24" t="s">
        <v>132</v>
      </c>
      <c r="F24" t="s">
        <v>132</v>
      </c>
      <c r="G24" t="s">
        <v>132</v>
      </c>
      <c r="H24" t="s">
        <v>132</v>
      </c>
      <c r="I24" t="s">
        <v>132</v>
      </c>
      <c r="J24">
        <v>-14.1</v>
      </c>
      <c r="K24" t="s">
        <v>727</v>
      </c>
      <c r="L24" t="s">
        <v>595</v>
      </c>
      <c r="M24" s="74">
        <v>0.77552083333333333</v>
      </c>
      <c r="N24" t="s">
        <v>727</v>
      </c>
      <c r="O24">
        <v>0</v>
      </c>
      <c r="P24">
        <v>11</v>
      </c>
      <c r="Q24" t="s">
        <v>588</v>
      </c>
      <c r="R24" t="s">
        <v>132</v>
      </c>
    </row>
    <row r="25" spans="1:18" x14ac:dyDescent="0.25">
      <c r="A25" t="s">
        <v>477</v>
      </c>
      <c r="B25">
        <v>0</v>
      </c>
      <c r="C25" t="s">
        <v>132</v>
      </c>
      <c r="D25" t="s">
        <v>132</v>
      </c>
      <c r="E25" t="s">
        <v>132</v>
      </c>
      <c r="F25" t="s">
        <v>132</v>
      </c>
      <c r="G25" t="s">
        <v>132</v>
      </c>
      <c r="H25" t="s">
        <v>132</v>
      </c>
      <c r="I25" t="s">
        <v>132</v>
      </c>
      <c r="J25">
        <v>-14.54</v>
      </c>
      <c r="K25" t="s">
        <v>728</v>
      </c>
      <c r="L25" t="s">
        <v>595</v>
      </c>
      <c r="M25" s="74">
        <v>0.77552083333333333</v>
      </c>
      <c r="N25" t="s">
        <v>728</v>
      </c>
      <c r="O25">
        <v>0</v>
      </c>
      <c r="P25">
        <v>77</v>
      </c>
      <c r="Q25" t="s">
        <v>581</v>
      </c>
      <c r="R25" t="s">
        <v>132</v>
      </c>
    </row>
    <row r="26" spans="1:18" x14ac:dyDescent="0.25">
      <c r="A26" t="s">
        <v>521</v>
      </c>
      <c r="B26">
        <v>0</v>
      </c>
      <c r="C26" t="s">
        <v>132</v>
      </c>
      <c r="D26" t="s">
        <v>132</v>
      </c>
      <c r="E26" t="s">
        <v>132</v>
      </c>
      <c r="F26" t="s">
        <v>132</v>
      </c>
      <c r="G26" t="s">
        <v>132</v>
      </c>
      <c r="H26" t="s">
        <v>132</v>
      </c>
      <c r="I26" t="s">
        <v>132</v>
      </c>
      <c r="J26">
        <v>-15.01</v>
      </c>
      <c r="K26" t="s">
        <v>729</v>
      </c>
      <c r="L26" t="s">
        <v>595</v>
      </c>
      <c r="M26" s="74">
        <v>0.77552083333333333</v>
      </c>
      <c r="N26" t="s">
        <v>729</v>
      </c>
      <c r="O26">
        <v>0</v>
      </c>
      <c r="P26">
        <v>0</v>
      </c>
      <c r="Q26" t="s">
        <v>517</v>
      </c>
      <c r="R26" t="s">
        <v>132</v>
      </c>
    </row>
    <row r="27" spans="1:18" x14ac:dyDescent="0.25">
      <c r="A27" t="s">
        <v>522</v>
      </c>
      <c r="B27">
        <v>0</v>
      </c>
      <c r="C27" t="s">
        <v>132</v>
      </c>
      <c r="D27" t="s">
        <v>132</v>
      </c>
      <c r="E27" t="s">
        <v>132</v>
      </c>
      <c r="F27" t="s">
        <v>132</v>
      </c>
      <c r="G27" t="s">
        <v>132</v>
      </c>
      <c r="H27" t="s">
        <v>132</v>
      </c>
      <c r="I27" t="s">
        <v>132</v>
      </c>
      <c r="J27">
        <v>-15.52</v>
      </c>
      <c r="K27" t="s">
        <v>730</v>
      </c>
      <c r="L27" t="s">
        <v>595</v>
      </c>
      <c r="M27" s="74">
        <v>0.77552083333333333</v>
      </c>
      <c r="N27" t="s">
        <v>730</v>
      </c>
      <c r="O27">
        <v>0</v>
      </c>
      <c r="P27">
        <v>86</v>
      </c>
      <c r="Q27" t="s">
        <v>596</v>
      </c>
      <c r="R27" t="s">
        <v>132</v>
      </c>
    </row>
    <row r="28" spans="1:18" x14ac:dyDescent="0.25">
      <c r="A28" t="s">
        <v>484</v>
      </c>
      <c r="B28">
        <v>0</v>
      </c>
      <c r="C28" t="s">
        <v>132</v>
      </c>
      <c r="D28" t="s">
        <v>132</v>
      </c>
      <c r="E28" t="s">
        <v>132</v>
      </c>
      <c r="F28" t="s">
        <v>132</v>
      </c>
      <c r="G28" t="s">
        <v>132</v>
      </c>
      <c r="H28" t="s">
        <v>132</v>
      </c>
      <c r="I28" t="s">
        <v>132</v>
      </c>
      <c r="J28">
        <v>-16.05</v>
      </c>
      <c r="K28" t="s">
        <v>731</v>
      </c>
      <c r="L28" t="s">
        <v>595</v>
      </c>
      <c r="M28" s="74">
        <v>0.77552083333333333</v>
      </c>
      <c r="N28" t="s">
        <v>731</v>
      </c>
      <c r="O28">
        <v>0</v>
      </c>
      <c r="P28">
        <v>1</v>
      </c>
      <c r="Q28" t="s">
        <v>498</v>
      </c>
      <c r="R28" t="s">
        <v>132</v>
      </c>
    </row>
    <row r="29" spans="1:18" x14ac:dyDescent="0.25">
      <c r="A29" t="s">
        <v>478</v>
      </c>
      <c r="B29">
        <v>0</v>
      </c>
      <c r="C29" t="s">
        <v>132</v>
      </c>
      <c r="D29" t="s">
        <v>132</v>
      </c>
      <c r="E29" t="s">
        <v>132</v>
      </c>
      <c r="F29" t="s">
        <v>132</v>
      </c>
      <c r="G29" t="s">
        <v>132</v>
      </c>
      <c r="H29" t="s">
        <v>132</v>
      </c>
      <c r="I29" t="s">
        <v>132</v>
      </c>
      <c r="J29">
        <v>-16.62</v>
      </c>
      <c r="K29" t="s">
        <v>732</v>
      </c>
      <c r="L29" t="s">
        <v>595</v>
      </c>
      <c r="M29" s="74">
        <v>0.77552083333333333</v>
      </c>
      <c r="N29" t="s">
        <v>732</v>
      </c>
      <c r="O29">
        <v>0</v>
      </c>
      <c r="P29">
        <v>40</v>
      </c>
      <c r="Q29" t="s">
        <v>590</v>
      </c>
      <c r="R29" t="s">
        <v>132</v>
      </c>
    </row>
    <row r="30" spans="1:18" x14ac:dyDescent="0.25">
      <c r="A30" t="s">
        <v>482</v>
      </c>
      <c r="B30">
        <v>0</v>
      </c>
      <c r="C30" t="s">
        <v>132</v>
      </c>
      <c r="D30" t="s">
        <v>132</v>
      </c>
      <c r="E30" t="s">
        <v>132</v>
      </c>
      <c r="F30" t="s">
        <v>132</v>
      </c>
      <c r="G30" t="s">
        <v>132</v>
      </c>
      <c r="H30" t="s">
        <v>132</v>
      </c>
      <c r="I30" t="s">
        <v>132</v>
      </c>
      <c r="J30">
        <v>-17.239999999999998</v>
      </c>
      <c r="K30" t="s">
        <v>733</v>
      </c>
      <c r="L30" t="s">
        <v>595</v>
      </c>
      <c r="M30" s="74">
        <v>0.77552083333333333</v>
      </c>
      <c r="N30" t="s">
        <v>733</v>
      </c>
      <c r="O30">
        <v>0</v>
      </c>
      <c r="P30">
        <v>0</v>
      </c>
      <c r="Q30" t="s">
        <v>481</v>
      </c>
      <c r="R30" t="s">
        <v>132</v>
      </c>
    </row>
    <row r="31" spans="1:18" x14ac:dyDescent="0.25">
      <c r="A31" t="s">
        <v>479</v>
      </c>
      <c r="B31">
        <v>0</v>
      </c>
      <c r="C31" t="s">
        <v>132</v>
      </c>
      <c r="D31" t="s">
        <v>132</v>
      </c>
      <c r="E31" t="s">
        <v>132</v>
      </c>
      <c r="F31" t="s">
        <v>132</v>
      </c>
      <c r="G31" t="s">
        <v>132</v>
      </c>
      <c r="H31" t="s">
        <v>132</v>
      </c>
      <c r="I31" t="s">
        <v>132</v>
      </c>
      <c r="J31">
        <v>-17.899999999999999</v>
      </c>
      <c r="K31" t="s">
        <v>734</v>
      </c>
      <c r="L31" t="s">
        <v>595</v>
      </c>
      <c r="M31" s="74">
        <v>0.77552083333333333</v>
      </c>
      <c r="N31" t="s">
        <v>734</v>
      </c>
      <c r="O31">
        <v>0</v>
      </c>
      <c r="P31">
        <v>74</v>
      </c>
      <c r="Q31" t="s">
        <v>595</v>
      </c>
      <c r="R31" t="s">
        <v>132</v>
      </c>
    </row>
    <row r="32" spans="1:18" x14ac:dyDescent="0.25">
      <c r="A32" t="s">
        <v>480</v>
      </c>
      <c r="B32">
        <v>0</v>
      </c>
      <c r="C32" t="s">
        <v>132</v>
      </c>
      <c r="D32" t="s">
        <v>132</v>
      </c>
      <c r="E32" t="s">
        <v>132</v>
      </c>
      <c r="F32" t="s">
        <v>132</v>
      </c>
      <c r="G32" t="s">
        <v>132</v>
      </c>
      <c r="H32" t="s">
        <v>132</v>
      </c>
      <c r="I32" t="s">
        <v>132</v>
      </c>
      <c r="J32">
        <v>-18.62</v>
      </c>
      <c r="K32" t="s">
        <v>735</v>
      </c>
      <c r="L32" t="s">
        <v>595</v>
      </c>
      <c r="M32" s="74">
        <v>0.77552083333333333</v>
      </c>
      <c r="N32" t="s">
        <v>735</v>
      </c>
      <c r="O32">
        <v>0</v>
      </c>
      <c r="P32">
        <v>71</v>
      </c>
      <c r="Q32" t="s">
        <v>596</v>
      </c>
      <c r="R32" t="s">
        <v>132</v>
      </c>
    </row>
    <row r="33" spans="1:18" x14ac:dyDescent="0.25">
      <c r="A33" t="s">
        <v>469</v>
      </c>
      <c r="B33">
        <v>0</v>
      </c>
      <c r="C33" t="s">
        <v>132</v>
      </c>
      <c r="D33" t="s">
        <v>132</v>
      </c>
      <c r="E33" t="s">
        <v>132</v>
      </c>
      <c r="F33" t="s">
        <v>132</v>
      </c>
      <c r="G33" t="s">
        <v>132</v>
      </c>
      <c r="H33" t="s">
        <v>132</v>
      </c>
      <c r="I33" t="s">
        <v>132</v>
      </c>
      <c r="J33">
        <v>-19.399999999999999</v>
      </c>
      <c r="K33" t="s">
        <v>736</v>
      </c>
      <c r="L33" t="s">
        <v>595</v>
      </c>
      <c r="M33" s="74">
        <v>0.77552083333333333</v>
      </c>
      <c r="N33" t="s">
        <v>736</v>
      </c>
      <c r="O33">
        <v>0</v>
      </c>
      <c r="P33">
        <v>66</v>
      </c>
      <c r="Q33" t="s">
        <v>595</v>
      </c>
      <c r="R33" t="s">
        <v>132</v>
      </c>
    </row>
    <row r="34" spans="1:18" x14ac:dyDescent="0.25">
      <c r="A34" t="s">
        <v>471</v>
      </c>
      <c r="B34">
        <v>0</v>
      </c>
      <c r="C34" t="s">
        <v>132</v>
      </c>
      <c r="D34" t="s">
        <v>132</v>
      </c>
      <c r="E34" t="s">
        <v>132</v>
      </c>
      <c r="F34" t="s">
        <v>132</v>
      </c>
      <c r="G34" t="s">
        <v>132</v>
      </c>
      <c r="H34" t="s">
        <v>132</v>
      </c>
      <c r="I34" t="s">
        <v>132</v>
      </c>
      <c r="J34">
        <v>-20.239999999999998</v>
      </c>
      <c r="K34" t="s">
        <v>737</v>
      </c>
      <c r="L34" t="s">
        <v>595</v>
      </c>
      <c r="M34" s="74">
        <v>0.77552083333333333</v>
      </c>
      <c r="N34" t="s">
        <v>737</v>
      </c>
      <c r="O34">
        <v>3</v>
      </c>
      <c r="P34">
        <v>3</v>
      </c>
      <c r="Q34" t="s">
        <v>596</v>
      </c>
      <c r="R34" t="s">
        <v>132</v>
      </c>
    </row>
    <row r="35" spans="1:18" x14ac:dyDescent="0.25">
      <c r="A35" t="s">
        <v>472</v>
      </c>
      <c r="B35">
        <v>0</v>
      </c>
      <c r="C35" t="s">
        <v>132</v>
      </c>
      <c r="D35" t="s">
        <v>132</v>
      </c>
      <c r="E35" t="s">
        <v>132</v>
      </c>
      <c r="F35" t="s">
        <v>132</v>
      </c>
      <c r="G35" t="s">
        <v>132</v>
      </c>
      <c r="H35" t="s">
        <v>132</v>
      </c>
      <c r="I35" t="s">
        <v>132</v>
      </c>
      <c r="J35">
        <v>-21.16</v>
      </c>
      <c r="K35" t="s">
        <v>738</v>
      </c>
      <c r="L35" t="s">
        <v>595</v>
      </c>
      <c r="M35" s="74">
        <v>0.77552083333333333</v>
      </c>
      <c r="N35" t="s">
        <v>738</v>
      </c>
      <c r="O35">
        <v>0</v>
      </c>
      <c r="P35">
        <v>335</v>
      </c>
      <c r="Q35" t="s">
        <v>587</v>
      </c>
      <c r="R35" t="s">
        <v>132</v>
      </c>
    </row>
    <row r="36" spans="1:18" x14ac:dyDescent="0.25">
      <c r="A36" t="s">
        <v>465</v>
      </c>
      <c r="B36">
        <v>0</v>
      </c>
      <c r="C36" t="s">
        <v>132</v>
      </c>
      <c r="D36" t="s">
        <v>132</v>
      </c>
      <c r="E36" t="s">
        <v>132</v>
      </c>
      <c r="F36" t="s">
        <v>132</v>
      </c>
      <c r="G36" t="s">
        <v>132</v>
      </c>
      <c r="H36" t="s">
        <v>132</v>
      </c>
      <c r="I36" t="s">
        <v>132</v>
      </c>
      <c r="J36">
        <v>-22.16</v>
      </c>
      <c r="K36" t="s">
        <v>739</v>
      </c>
      <c r="L36" t="s">
        <v>595</v>
      </c>
      <c r="M36" s="74">
        <v>0.77552083333333333</v>
      </c>
      <c r="N36" t="s">
        <v>739</v>
      </c>
      <c r="O36">
        <v>0</v>
      </c>
      <c r="P36">
        <v>22</v>
      </c>
      <c r="Q36" t="s">
        <v>552</v>
      </c>
      <c r="R36" t="s">
        <v>132</v>
      </c>
    </row>
    <row r="37" spans="1:18" x14ac:dyDescent="0.25">
      <c r="A37" t="s">
        <v>247</v>
      </c>
      <c r="B37">
        <v>0</v>
      </c>
      <c r="C37" t="s">
        <v>132</v>
      </c>
      <c r="D37" t="s">
        <v>132</v>
      </c>
      <c r="E37" t="s">
        <v>132</v>
      </c>
      <c r="F37" t="s">
        <v>132</v>
      </c>
      <c r="G37" t="s">
        <v>132</v>
      </c>
      <c r="H37" t="s">
        <v>132</v>
      </c>
      <c r="I37" t="s">
        <v>132</v>
      </c>
      <c r="J37">
        <v>-23.26</v>
      </c>
      <c r="K37" t="s">
        <v>740</v>
      </c>
      <c r="L37" t="s">
        <v>595</v>
      </c>
      <c r="M37" s="74">
        <v>0.77552083333333333</v>
      </c>
      <c r="N37" t="s">
        <v>740</v>
      </c>
      <c r="O37">
        <v>3</v>
      </c>
      <c r="P37">
        <v>412</v>
      </c>
      <c r="Q37" t="s">
        <v>595</v>
      </c>
      <c r="R37" t="s">
        <v>132</v>
      </c>
    </row>
    <row r="38" spans="1:18" x14ac:dyDescent="0.25">
      <c r="A38" t="s">
        <v>466</v>
      </c>
      <c r="B38">
        <v>0</v>
      </c>
      <c r="C38" t="s">
        <v>132</v>
      </c>
      <c r="D38" t="s">
        <v>132</v>
      </c>
      <c r="E38" t="s">
        <v>132</v>
      </c>
      <c r="F38" t="s">
        <v>132</v>
      </c>
      <c r="G38" t="s">
        <v>132</v>
      </c>
      <c r="H38" t="s">
        <v>132</v>
      </c>
      <c r="I38" t="s">
        <v>132</v>
      </c>
      <c r="J38">
        <v>-24.47</v>
      </c>
      <c r="K38" t="s">
        <v>741</v>
      </c>
      <c r="L38" t="s">
        <v>595</v>
      </c>
      <c r="M38" s="74">
        <v>0.77552083333333333</v>
      </c>
      <c r="N38" t="s">
        <v>741</v>
      </c>
      <c r="O38">
        <v>0</v>
      </c>
      <c r="P38">
        <v>296</v>
      </c>
      <c r="Q38" t="s">
        <v>597</v>
      </c>
      <c r="R38" t="s">
        <v>132</v>
      </c>
    </row>
    <row r="39" spans="1:18" x14ac:dyDescent="0.25">
      <c r="A39" t="s">
        <v>467</v>
      </c>
      <c r="B39">
        <v>0</v>
      </c>
      <c r="C39" t="s">
        <v>132</v>
      </c>
      <c r="D39" t="s">
        <v>132</v>
      </c>
      <c r="E39" t="s">
        <v>132</v>
      </c>
      <c r="F39" t="s">
        <v>132</v>
      </c>
      <c r="G39" t="s">
        <v>132</v>
      </c>
      <c r="H39" t="s">
        <v>132</v>
      </c>
      <c r="I39" t="s">
        <v>132</v>
      </c>
      <c r="J39">
        <v>-25.8</v>
      </c>
      <c r="K39" t="s">
        <v>742</v>
      </c>
      <c r="L39" t="s">
        <v>595</v>
      </c>
      <c r="M39" s="74">
        <v>0.77552083333333333</v>
      </c>
      <c r="N39" t="s">
        <v>742</v>
      </c>
      <c r="O39">
        <v>0</v>
      </c>
      <c r="P39">
        <v>92</v>
      </c>
      <c r="Q39" t="s">
        <v>597</v>
      </c>
      <c r="R39" t="s">
        <v>132</v>
      </c>
    </row>
    <row r="40" spans="1:18" x14ac:dyDescent="0.25">
      <c r="A40" t="s">
        <v>468</v>
      </c>
      <c r="B40">
        <v>0</v>
      </c>
      <c r="C40" t="s">
        <v>132</v>
      </c>
      <c r="D40" t="s">
        <v>132</v>
      </c>
      <c r="E40" t="s">
        <v>132</v>
      </c>
      <c r="F40" t="s">
        <v>132</v>
      </c>
      <c r="G40" t="s">
        <v>132</v>
      </c>
      <c r="H40" t="s">
        <v>132</v>
      </c>
      <c r="I40" t="s">
        <v>132</v>
      </c>
      <c r="J40">
        <v>-27.27</v>
      </c>
      <c r="K40" t="s">
        <v>743</v>
      </c>
      <c r="L40" t="s">
        <v>595</v>
      </c>
      <c r="M40" s="74">
        <v>0.77552083333333333</v>
      </c>
      <c r="N40" t="s">
        <v>743</v>
      </c>
      <c r="O40">
        <v>0</v>
      </c>
      <c r="P40">
        <v>339</v>
      </c>
      <c r="Q40" t="s">
        <v>597</v>
      </c>
      <c r="R40" t="s">
        <v>132</v>
      </c>
    </row>
    <row r="41" spans="1:18" x14ac:dyDescent="0.25">
      <c r="A41" t="s">
        <v>248</v>
      </c>
      <c r="B41">
        <v>0</v>
      </c>
      <c r="C41" t="s">
        <v>132</v>
      </c>
      <c r="D41" t="s">
        <v>132</v>
      </c>
      <c r="E41" t="s">
        <v>132</v>
      </c>
      <c r="F41" t="s">
        <v>132</v>
      </c>
      <c r="G41" t="s">
        <v>132</v>
      </c>
      <c r="H41" t="s">
        <v>132</v>
      </c>
      <c r="I41" t="s">
        <v>132</v>
      </c>
      <c r="J41">
        <v>-28.91</v>
      </c>
      <c r="K41" t="s">
        <v>744</v>
      </c>
      <c r="L41" t="s">
        <v>595</v>
      </c>
      <c r="M41" s="74">
        <v>0.77552083333333333</v>
      </c>
      <c r="N41" t="s">
        <v>744</v>
      </c>
      <c r="O41">
        <v>79</v>
      </c>
      <c r="P41">
        <v>562</v>
      </c>
      <c r="Q41" t="s">
        <v>595</v>
      </c>
      <c r="R41" t="s">
        <v>132</v>
      </c>
    </row>
    <row r="42" spans="1:18" x14ac:dyDescent="0.25">
      <c r="A42" t="s">
        <v>461</v>
      </c>
      <c r="B42">
        <v>0</v>
      </c>
      <c r="C42" t="s">
        <v>132</v>
      </c>
      <c r="D42" t="s">
        <v>132</v>
      </c>
      <c r="E42" t="s">
        <v>132</v>
      </c>
      <c r="F42" t="s">
        <v>132</v>
      </c>
      <c r="G42" t="s">
        <v>132</v>
      </c>
      <c r="H42" t="s">
        <v>132</v>
      </c>
      <c r="I42" t="s">
        <v>132</v>
      </c>
      <c r="J42">
        <v>-30.72</v>
      </c>
      <c r="K42" t="s">
        <v>745</v>
      </c>
      <c r="L42" t="s">
        <v>595</v>
      </c>
      <c r="M42" s="74">
        <v>0.77552083333333333</v>
      </c>
      <c r="N42" t="s">
        <v>745</v>
      </c>
      <c r="O42">
        <v>6</v>
      </c>
      <c r="P42">
        <v>192</v>
      </c>
      <c r="Q42" t="s">
        <v>595</v>
      </c>
      <c r="R42" t="s">
        <v>132</v>
      </c>
    </row>
    <row r="43" spans="1:18" x14ac:dyDescent="0.25">
      <c r="A43" t="s">
        <v>249</v>
      </c>
      <c r="B43">
        <v>0</v>
      </c>
      <c r="C43" t="s">
        <v>132</v>
      </c>
      <c r="D43" t="s">
        <v>132</v>
      </c>
      <c r="E43" t="s">
        <v>132</v>
      </c>
      <c r="F43" t="s">
        <v>132</v>
      </c>
      <c r="G43" t="s">
        <v>132</v>
      </c>
      <c r="H43" t="s">
        <v>132</v>
      </c>
      <c r="I43" t="s">
        <v>132</v>
      </c>
      <c r="J43">
        <v>-32.71</v>
      </c>
      <c r="K43" t="s">
        <v>746</v>
      </c>
      <c r="L43" t="s">
        <v>595</v>
      </c>
      <c r="M43" s="74">
        <v>0.77552083333333333</v>
      </c>
      <c r="N43" t="s">
        <v>746</v>
      </c>
      <c r="O43">
        <v>126</v>
      </c>
      <c r="P43">
        <v>630</v>
      </c>
      <c r="Q43" t="s">
        <v>595</v>
      </c>
      <c r="R43" t="s">
        <v>132</v>
      </c>
    </row>
    <row r="44" spans="1:18" x14ac:dyDescent="0.25">
      <c r="A44" t="s">
        <v>459</v>
      </c>
      <c r="B44">
        <v>0</v>
      </c>
      <c r="C44" t="s">
        <v>132</v>
      </c>
      <c r="D44" t="s">
        <v>132</v>
      </c>
      <c r="E44" t="s">
        <v>132</v>
      </c>
      <c r="F44" t="s">
        <v>132</v>
      </c>
      <c r="G44" t="s">
        <v>132</v>
      </c>
      <c r="H44" t="s">
        <v>132</v>
      </c>
      <c r="I44" t="s">
        <v>132</v>
      </c>
      <c r="J44">
        <v>-34.92</v>
      </c>
      <c r="K44" t="s">
        <v>747</v>
      </c>
      <c r="L44" t="s">
        <v>595</v>
      </c>
      <c r="M44" s="74">
        <v>0.77552083333333333</v>
      </c>
      <c r="N44" t="s">
        <v>747</v>
      </c>
      <c r="O44">
        <v>0</v>
      </c>
      <c r="P44">
        <v>852</v>
      </c>
      <c r="Q44" t="s">
        <v>595</v>
      </c>
      <c r="R44" t="s">
        <v>132</v>
      </c>
    </row>
    <row r="45" spans="1:18" x14ac:dyDescent="0.25">
      <c r="A45" t="s">
        <v>250</v>
      </c>
      <c r="B45">
        <v>0</v>
      </c>
      <c r="C45" t="s">
        <v>132</v>
      </c>
      <c r="D45" t="s">
        <v>132</v>
      </c>
      <c r="E45" t="s">
        <v>132</v>
      </c>
      <c r="F45" t="s">
        <v>132</v>
      </c>
      <c r="G45" t="s">
        <v>132</v>
      </c>
      <c r="H45" t="s">
        <v>132</v>
      </c>
      <c r="I45" t="s">
        <v>132</v>
      </c>
      <c r="J45">
        <v>-37.340000000000003</v>
      </c>
      <c r="K45" t="s">
        <v>748</v>
      </c>
      <c r="L45" t="s">
        <v>595</v>
      </c>
      <c r="M45" s="74">
        <v>0.77552083333333333</v>
      </c>
      <c r="N45" t="s">
        <v>748</v>
      </c>
      <c r="O45">
        <v>55</v>
      </c>
      <c r="P45">
        <v>4.2590000000000003</v>
      </c>
      <c r="Q45" t="s">
        <v>595</v>
      </c>
      <c r="R45" t="s">
        <v>132</v>
      </c>
    </row>
    <row r="46" spans="1:18" x14ac:dyDescent="0.25">
      <c r="A46" t="s">
        <v>457</v>
      </c>
      <c r="B46">
        <v>0</v>
      </c>
      <c r="C46" t="s">
        <v>132</v>
      </c>
      <c r="D46" t="s">
        <v>132</v>
      </c>
      <c r="E46" t="s">
        <v>132</v>
      </c>
      <c r="F46" t="s">
        <v>132</v>
      </c>
      <c r="G46" t="s">
        <v>132</v>
      </c>
      <c r="H46" t="s">
        <v>132</v>
      </c>
      <c r="I46" t="s">
        <v>132</v>
      </c>
      <c r="J46">
        <v>-39.9</v>
      </c>
      <c r="K46" t="s">
        <v>749</v>
      </c>
      <c r="L46" t="s">
        <v>595</v>
      </c>
      <c r="M46" s="74">
        <v>0.77552083333333333</v>
      </c>
      <c r="N46" t="s">
        <v>749</v>
      </c>
      <c r="O46">
        <v>3</v>
      </c>
      <c r="P46">
        <v>1.7629999999999999</v>
      </c>
      <c r="Q46" t="s">
        <v>595</v>
      </c>
      <c r="R46" t="s">
        <v>132</v>
      </c>
    </row>
    <row r="47" spans="1:18" x14ac:dyDescent="0.25">
      <c r="A47" t="s">
        <v>251</v>
      </c>
      <c r="B47">
        <v>0</v>
      </c>
      <c r="C47" t="s">
        <v>132</v>
      </c>
      <c r="D47" t="s">
        <v>132</v>
      </c>
      <c r="E47" t="s">
        <v>132</v>
      </c>
      <c r="F47" t="s">
        <v>132</v>
      </c>
      <c r="G47" t="s">
        <v>132</v>
      </c>
      <c r="H47" t="s">
        <v>132</v>
      </c>
      <c r="I47" t="s">
        <v>132</v>
      </c>
      <c r="J47">
        <v>-42.65</v>
      </c>
      <c r="K47" t="s">
        <v>750</v>
      </c>
      <c r="L47" t="s">
        <v>595</v>
      </c>
      <c r="M47" s="74">
        <v>0.77552083333333333</v>
      </c>
      <c r="N47" t="s">
        <v>750</v>
      </c>
      <c r="O47">
        <v>98</v>
      </c>
      <c r="P47">
        <v>3.5550000000000002</v>
      </c>
      <c r="Q47" t="s">
        <v>595</v>
      </c>
      <c r="R47" t="s">
        <v>132</v>
      </c>
    </row>
    <row r="48" spans="1:18" x14ac:dyDescent="0.25">
      <c r="A48" t="s">
        <v>458</v>
      </c>
      <c r="B48">
        <v>0</v>
      </c>
      <c r="C48" t="s">
        <v>132</v>
      </c>
      <c r="D48" t="s">
        <v>132</v>
      </c>
      <c r="E48" t="s">
        <v>132</v>
      </c>
      <c r="F48" t="s">
        <v>132</v>
      </c>
      <c r="G48" t="s">
        <v>132</v>
      </c>
      <c r="H48" t="s">
        <v>132</v>
      </c>
      <c r="I48" t="s">
        <v>132</v>
      </c>
      <c r="J48">
        <v>-45.49</v>
      </c>
      <c r="K48" t="s">
        <v>751</v>
      </c>
      <c r="L48" t="s">
        <v>595</v>
      </c>
      <c r="M48" s="74">
        <v>0.77552083333333333</v>
      </c>
      <c r="N48" t="s">
        <v>751</v>
      </c>
      <c r="O48">
        <v>3</v>
      </c>
      <c r="P48">
        <v>1.1120000000000001</v>
      </c>
      <c r="Q48" t="s">
        <v>595</v>
      </c>
      <c r="R48" t="s">
        <v>132</v>
      </c>
    </row>
    <row r="49" spans="1:18" x14ac:dyDescent="0.25">
      <c r="A49" t="s">
        <v>252</v>
      </c>
      <c r="B49">
        <v>0</v>
      </c>
      <c r="C49" t="s">
        <v>132</v>
      </c>
      <c r="D49" t="s">
        <v>132</v>
      </c>
      <c r="E49" t="s">
        <v>132</v>
      </c>
      <c r="F49" t="s">
        <v>132</v>
      </c>
      <c r="G49" t="s">
        <v>132</v>
      </c>
      <c r="H49" t="s">
        <v>132</v>
      </c>
      <c r="I49" t="s">
        <v>132</v>
      </c>
      <c r="J49">
        <v>-48.38</v>
      </c>
      <c r="K49" t="s">
        <v>752</v>
      </c>
      <c r="L49" t="s">
        <v>595</v>
      </c>
      <c r="M49" s="74">
        <v>0.77552083333333333</v>
      </c>
      <c r="N49" t="s">
        <v>752</v>
      </c>
      <c r="O49">
        <v>840</v>
      </c>
      <c r="P49">
        <v>5.8120000000000003</v>
      </c>
      <c r="Q49" t="s">
        <v>595</v>
      </c>
      <c r="R49" t="s">
        <v>132</v>
      </c>
    </row>
    <row r="50" spans="1:18" x14ac:dyDescent="0.25">
      <c r="A50" t="s">
        <v>453</v>
      </c>
      <c r="B50">
        <v>0</v>
      </c>
      <c r="C50" t="s">
        <v>132</v>
      </c>
      <c r="D50" t="s">
        <v>132</v>
      </c>
      <c r="E50" t="s">
        <v>132</v>
      </c>
      <c r="F50" t="s">
        <v>132</v>
      </c>
      <c r="G50" t="s">
        <v>132</v>
      </c>
      <c r="H50" t="s">
        <v>132</v>
      </c>
      <c r="I50" t="s">
        <v>132</v>
      </c>
      <c r="J50">
        <v>-51.32</v>
      </c>
      <c r="K50" t="s">
        <v>753</v>
      </c>
      <c r="L50" t="s">
        <v>595</v>
      </c>
      <c r="M50" s="74">
        <v>0.77552083333333333</v>
      </c>
      <c r="N50" t="s">
        <v>753</v>
      </c>
      <c r="O50">
        <v>0</v>
      </c>
      <c r="P50">
        <v>614</v>
      </c>
      <c r="Q50" t="s">
        <v>595</v>
      </c>
      <c r="R50" t="s">
        <v>132</v>
      </c>
    </row>
    <row r="51" spans="1:18" x14ac:dyDescent="0.25">
      <c r="A51" t="s">
        <v>253</v>
      </c>
      <c r="B51">
        <v>0</v>
      </c>
      <c r="C51" t="s">
        <v>132</v>
      </c>
      <c r="D51" t="s">
        <v>132</v>
      </c>
      <c r="E51" t="s">
        <v>132</v>
      </c>
      <c r="F51" t="s">
        <v>132</v>
      </c>
      <c r="G51" t="s">
        <v>132</v>
      </c>
      <c r="H51" t="s">
        <v>132</v>
      </c>
      <c r="I51" t="s">
        <v>132</v>
      </c>
      <c r="J51">
        <v>-54.21</v>
      </c>
      <c r="K51" t="s">
        <v>754</v>
      </c>
      <c r="L51" t="s">
        <v>595</v>
      </c>
      <c r="M51" s="74">
        <v>0.77552083333333333</v>
      </c>
      <c r="N51" t="s">
        <v>754</v>
      </c>
      <c r="O51">
        <v>560</v>
      </c>
      <c r="P51">
        <v>5.5979999999999999</v>
      </c>
      <c r="Q51" t="s">
        <v>595</v>
      </c>
      <c r="R51" t="s">
        <v>132</v>
      </c>
    </row>
    <row r="52" spans="1:18" x14ac:dyDescent="0.25">
      <c r="A52" t="s">
        <v>454</v>
      </c>
      <c r="B52">
        <v>0</v>
      </c>
      <c r="C52" t="s">
        <v>132</v>
      </c>
      <c r="D52" t="s">
        <v>132</v>
      </c>
      <c r="E52" t="s">
        <v>132</v>
      </c>
      <c r="F52" t="s">
        <v>132</v>
      </c>
      <c r="G52" t="s">
        <v>132</v>
      </c>
      <c r="H52" t="s">
        <v>132</v>
      </c>
      <c r="I52" t="s">
        <v>132</v>
      </c>
      <c r="J52">
        <v>-57.04</v>
      </c>
      <c r="K52" t="s">
        <v>755</v>
      </c>
      <c r="L52" t="s">
        <v>595</v>
      </c>
      <c r="M52" s="74">
        <v>0.77552083333333333</v>
      </c>
      <c r="N52" t="s">
        <v>755</v>
      </c>
      <c r="O52">
        <v>125</v>
      </c>
      <c r="P52">
        <v>3.649</v>
      </c>
      <c r="Q52" t="s">
        <v>595</v>
      </c>
      <c r="R52" t="s">
        <v>132</v>
      </c>
    </row>
    <row r="53" spans="1:18" x14ac:dyDescent="0.25">
      <c r="A53" t="s">
        <v>254</v>
      </c>
      <c r="B53">
        <v>0</v>
      </c>
      <c r="C53" t="s">
        <v>132</v>
      </c>
      <c r="D53" t="s">
        <v>132</v>
      </c>
      <c r="E53" t="s">
        <v>132</v>
      </c>
      <c r="F53" t="s">
        <v>132</v>
      </c>
      <c r="G53" t="s">
        <v>132</v>
      </c>
      <c r="H53" t="s">
        <v>132</v>
      </c>
      <c r="I53" t="s">
        <v>132</v>
      </c>
      <c r="J53">
        <v>-59.72</v>
      </c>
      <c r="K53" t="s">
        <v>756</v>
      </c>
      <c r="L53" t="s">
        <v>595</v>
      </c>
      <c r="M53" s="74">
        <v>0.77552083333333333</v>
      </c>
      <c r="N53" t="s">
        <v>756</v>
      </c>
      <c r="O53">
        <v>641</v>
      </c>
      <c r="P53">
        <v>4.0919999999999996</v>
      </c>
      <c r="Q53" t="s">
        <v>595</v>
      </c>
      <c r="R53" t="s">
        <v>132</v>
      </c>
    </row>
    <row r="54" spans="1:18" x14ac:dyDescent="0.25">
      <c r="A54" t="s">
        <v>455</v>
      </c>
      <c r="B54">
        <v>0</v>
      </c>
      <c r="C54" t="s">
        <v>132</v>
      </c>
      <c r="D54" t="s">
        <v>132</v>
      </c>
      <c r="E54" t="s">
        <v>132</v>
      </c>
      <c r="F54" t="s">
        <v>132</v>
      </c>
      <c r="G54" t="s">
        <v>132</v>
      </c>
      <c r="H54" t="s">
        <v>132</v>
      </c>
      <c r="I54" t="s">
        <v>132</v>
      </c>
      <c r="J54">
        <v>-62.27</v>
      </c>
      <c r="K54" t="s">
        <v>757</v>
      </c>
      <c r="L54" t="s">
        <v>595</v>
      </c>
      <c r="M54" s="74">
        <v>0.77552083333333333</v>
      </c>
      <c r="N54" t="s">
        <v>757</v>
      </c>
      <c r="O54">
        <v>1.2110000000000001</v>
      </c>
      <c r="P54">
        <v>6.8680000000000003</v>
      </c>
      <c r="Q54" t="s">
        <v>595</v>
      </c>
      <c r="R54" t="s">
        <v>132</v>
      </c>
    </row>
    <row r="55" spans="1:18" x14ac:dyDescent="0.25">
      <c r="A55" t="s">
        <v>255</v>
      </c>
      <c r="B55">
        <v>0</v>
      </c>
      <c r="C55" t="s">
        <v>132</v>
      </c>
      <c r="D55" t="s">
        <v>132</v>
      </c>
      <c r="E55" t="s">
        <v>132</v>
      </c>
      <c r="F55" t="s">
        <v>132</v>
      </c>
      <c r="G55" t="s">
        <v>132</v>
      </c>
      <c r="H55" t="s">
        <v>132</v>
      </c>
      <c r="I55" t="s">
        <v>132</v>
      </c>
      <c r="J55">
        <v>-64.7</v>
      </c>
      <c r="K55" t="s">
        <v>758</v>
      </c>
      <c r="L55" t="s">
        <v>595</v>
      </c>
      <c r="M55" s="74">
        <v>0.77552083333333333</v>
      </c>
      <c r="N55" t="s">
        <v>758</v>
      </c>
      <c r="O55">
        <v>738</v>
      </c>
      <c r="P55">
        <v>8.8209999999999997</v>
      </c>
      <c r="Q55" t="s">
        <v>595</v>
      </c>
      <c r="R55" t="s">
        <v>132</v>
      </c>
    </row>
    <row r="56" spans="1:18" x14ac:dyDescent="0.25">
      <c r="A56" t="s">
        <v>456</v>
      </c>
      <c r="B56">
        <v>0</v>
      </c>
      <c r="C56" t="s">
        <v>132</v>
      </c>
      <c r="D56" t="s">
        <v>132</v>
      </c>
      <c r="E56" t="s">
        <v>132</v>
      </c>
      <c r="F56" t="s">
        <v>132</v>
      </c>
      <c r="G56" t="s">
        <v>132</v>
      </c>
      <c r="H56" t="s">
        <v>132</v>
      </c>
      <c r="I56" t="s">
        <v>132</v>
      </c>
      <c r="J56">
        <v>-66.95</v>
      </c>
      <c r="K56" t="s">
        <v>759</v>
      </c>
      <c r="L56" t="s">
        <v>595</v>
      </c>
      <c r="M56" s="74">
        <v>0.77552083333333333</v>
      </c>
      <c r="N56" t="s">
        <v>759</v>
      </c>
      <c r="O56">
        <v>17</v>
      </c>
      <c r="P56">
        <v>2.016</v>
      </c>
      <c r="Q56" t="s">
        <v>595</v>
      </c>
      <c r="R56" t="s">
        <v>132</v>
      </c>
    </row>
    <row r="57" spans="1:18" x14ac:dyDescent="0.25">
      <c r="A57" t="s">
        <v>256</v>
      </c>
      <c r="B57">
        <v>0</v>
      </c>
      <c r="C57" t="s">
        <v>132</v>
      </c>
      <c r="D57" t="s">
        <v>132</v>
      </c>
      <c r="E57" t="s">
        <v>132</v>
      </c>
      <c r="F57" t="s">
        <v>132</v>
      </c>
      <c r="G57" t="s">
        <v>132</v>
      </c>
      <c r="H57" t="s">
        <v>132</v>
      </c>
      <c r="I57" t="s">
        <v>132</v>
      </c>
      <c r="J57">
        <v>-69</v>
      </c>
      <c r="K57" t="s">
        <v>760</v>
      </c>
      <c r="L57" t="s">
        <v>595</v>
      </c>
      <c r="M57" s="74">
        <v>0.77552083333333333</v>
      </c>
      <c r="N57" t="s">
        <v>760</v>
      </c>
      <c r="O57">
        <v>1.9259999999999999</v>
      </c>
      <c r="P57">
        <v>8.3149999999999995</v>
      </c>
      <c r="Q57" t="s">
        <v>595</v>
      </c>
      <c r="R57" t="s">
        <v>132</v>
      </c>
    </row>
    <row r="58" spans="1:18" x14ac:dyDescent="0.25">
      <c r="A58" t="s">
        <v>451</v>
      </c>
      <c r="B58">
        <v>0</v>
      </c>
      <c r="C58" t="s">
        <v>132</v>
      </c>
      <c r="D58" t="s">
        <v>132</v>
      </c>
      <c r="E58" t="s">
        <v>132</v>
      </c>
      <c r="F58" t="s">
        <v>132</v>
      </c>
      <c r="G58" t="s">
        <v>132</v>
      </c>
      <c r="H58" t="s">
        <v>132</v>
      </c>
      <c r="I58" t="s">
        <v>132</v>
      </c>
      <c r="J58">
        <v>-70.95</v>
      </c>
      <c r="K58" t="s">
        <v>761</v>
      </c>
      <c r="L58" t="s">
        <v>595</v>
      </c>
      <c r="M58" s="74">
        <v>0.77552083333333333</v>
      </c>
      <c r="N58" t="s">
        <v>761</v>
      </c>
      <c r="O58">
        <v>293</v>
      </c>
      <c r="P58">
        <v>1.361</v>
      </c>
      <c r="Q58" t="s">
        <v>596</v>
      </c>
      <c r="R58" t="s">
        <v>132</v>
      </c>
    </row>
    <row r="59" spans="1:18" x14ac:dyDescent="0.25">
      <c r="A59" t="s">
        <v>257</v>
      </c>
      <c r="B59">
        <v>0</v>
      </c>
      <c r="C59" t="s">
        <v>132</v>
      </c>
      <c r="D59" t="s">
        <v>132</v>
      </c>
      <c r="E59" t="s">
        <v>132</v>
      </c>
      <c r="F59" t="s">
        <v>132</v>
      </c>
      <c r="G59" t="s">
        <v>132</v>
      </c>
      <c r="H59" t="s">
        <v>132</v>
      </c>
      <c r="I59" t="s">
        <v>132</v>
      </c>
      <c r="J59">
        <v>-72.760000000000005</v>
      </c>
      <c r="K59" t="s">
        <v>762</v>
      </c>
      <c r="L59" t="s">
        <v>595</v>
      </c>
      <c r="M59" s="74">
        <v>0.77552083333333333</v>
      </c>
      <c r="N59" t="s">
        <v>762</v>
      </c>
      <c r="O59">
        <v>527</v>
      </c>
      <c r="P59">
        <v>2.4239999999999999</v>
      </c>
      <c r="Q59" t="s">
        <v>595</v>
      </c>
      <c r="R59" t="s">
        <v>132</v>
      </c>
    </row>
    <row r="60" spans="1:18" x14ac:dyDescent="0.25">
      <c r="A60" t="s">
        <v>452</v>
      </c>
      <c r="B60">
        <v>0</v>
      </c>
      <c r="C60" t="s">
        <v>132</v>
      </c>
      <c r="D60" t="s">
        <v>132</v>
      </c>
      <c r="E60" t="s">
        <v>132</v>
      </c>
      <c r="F60" t="s">
        <v>132</v>
      </c>
      <c r="G60" t="s">
        <v>132</v>
      </c>
      <c r="H60" t="s">
        <v>132</v>
      </c>
      <c r="I60" t="s">
        <v>132</v>
      </c>
      <c r="J60">
        <v>-74.510000000000005</v>
      </c>
      <c r="K60" t="s">
        <v>593</v>
      </c>
      <c r="L60" t="s">
        <v>595</v>
      </c>
      <c r="M60" s="74">
        <v>0.77552083333333333</v>
      </c>
      <c r="N60" t="s">
        <v>593</v>
      </c>
      <c r="O60">
        <v>918</v>
      </c>
      <c r="P60">
        <v>1.5629999999999999</v>
      </c>
      <c r="Q60" t="s">
        <v>595</v>
      </c>
      <c r="R60" t="s">
        <v>132</v>
      </c>
    </row>
    <row r="61" spans="1:18" x14ac:dyDescent="0.25">
      <c r="A61" t="s">
        <v>258</v>
      </c>
      <c r="B61">
        <v>0</v>
      </c>
      <c r="C61" t="s">
        <v>132</v>
      </c>
      <c r="D61" t="s">
        <v>132</v>
      </c>
      <c r="E61" t="s">
        <v>132</v>
      </c>
      <c r="F61" t="s">
        <v>132</v>
      </c>
      <c r="G61" t="s">
        <v>132</v>
      </c>
      <c r="H61" t="s">
        <v>132</v>
      </c>
      <c r="I61" t="s">
        <v>132</v>
      </c>
      <c r="J61">
        <v>-76.010000000000005</v>
      </c>
      <c r="K61" t="s">
        <v>763</v>
      </c>
      <c r="L61" t="s">
        <v>595</v>
      </c>
      <c r="M61" s="74">
        <v>0.77552083333333333</v>
      </c>
      <c r="N61" t="s">
        <v>763</v>
      </c>
      <c r="O61">
        <v>3.585</v>
      </c>
      <c r="P61">
        <v>6.9489999999999998</v>
      </c>
      <c r="Q61" t="s">
        <v>595</v>
      </c>
      <c r="R61" t="s">
        <v>132</v>
      </c>
    </row>
    <row r="62" spans="1:18" x14ac:dyDescent="0.25">
      <c r="A62" t="s">
        <v>259</v>
      </c>
      <c r="B62">
        <v>0</v>
      </c>
      <c r="C62" t="s">
        <v>132</v>
      </c>
      <c r="D62" t="s">
        <v>132</v>
      </c>
      <c r="E62" t="s">
        <v>132</v>
      </c>
      <c r="F62" t="s">
        <v>132</v>
      </c>
      <c r="G62" t="s">
        <v>132</v>
      </c>
      <c r="H62" t="s">
        <v>132</v>
      </c>
      <c r="I62" t="s">
        <v>132</v>
      </c>
      <c r="J62">
        <v>-77.36</v>
      </c>
      <c r="K62" t="s">
        <v>764</v>
      </c>
      <c r="L62" t="s">
        <v>595</v>
      </c>
      <c r="M62" s="74">
        <v>0.77552083333333333</v>
      </c>
      <c r="N62" t="s">
        <v>764</v>
      </c>
      <c r="O62">
        <v>705</v>
      </c>
      <c r="P62">
        <v>1.788</v>
      </c>
      <c r="Q62" t="s">
        <v>595</v>
      </c>
      <c r="R62" t="s">
        <v>132</v>
      </c>
    </row>
    <row r="63" spans="1:18" x14ac:dyDescent="0.25">
      <c r="A63" t="s">
        <v>260</v>
      </c>
      <c r="B63">
        <v>0</v>
      </c>
      <c r="C63" t="s">
        <v>132</v>
      </c>
      <c r="D63" t="s">
        <v>132</v>
      </c>
      <c r="E63" t="s">
        <v>132</v>
      </c>
      <c r="F63" t="s">
        <v>132</v>
      </c>
      <c r="G63" t="s">
        <v>132</v>
      </c>
      <c r="H63" t="s">
        <v>132</v>
      </c>
      <c r="I63" t="s">
        <v>132</v>
      </c>
      <c r="J63">
        <v>-78.59</v>
      </c>
      <c r="K63" t="s">
        <v>765</v>
      </c>
      <c r="L63" t="s">
        <v>595</v>
      </c>
      <c r="M63" s="74">
        <v>0.77552083333333333</v>
      </c>
      <c r="N63" t="s">
        <v>765</v>
      </c>
      <c r="O63">
        <v>577</v>
      </c>
      <c r="P63">
        <v>2.4889999999999999</v>
      </c>
      <c r="Q63" t="s">
        <v>595</v>
      </c>
      <c r="R63" t="s">
        <v>132</v>
      </c>
    </row>
    <row r="64" spans="1:18" x14ac:dyDescent="0.25">
      <c r="A64" t="s">
        <v>261</v>
      </c>
      <c r="B64">
        <v>0</v>
      </c>
      <c r="C64" t="s">
        <v>132</v>
      </c>
      <c r="D64" t="s">
        <v>132</v>
      </c>
      <c r="E64" t="s">
        <v>132</v>
      </c>
      <c r="F64" t="s">
        <v>132</v>
      </c>
      <c r="G64" t="s">
        <v>132</v>
      </c>
      <c r="H64" t="s">
        <v>132</v>
      </c>
      <c r="I64" t="s">
        <v>132</v>
      </c>
      <c r="J64">
        <v>-79.430000000000007</v>
      </c>
      <c r="K64" t="s">
        <v>766</v>
      </c>
      <c r="L64" t="s">
        <v>595</v>
      </c>
      <c r="M64" s="74">
        <v>0.77552083333333333</v>
      </c>
      <c r="N64" t="s">
        <v>766</v>
      </c>
      <c r="O64">
        <v>293</v>
      </c>
      <c r="P64">
        <v>711</v>
      </c>
      <c r="Q64" t="s">
        <v>595</v>
      </c>
      <c r="R64" t="s">
        <v>132</v>
      </c>
    </row>
    <row r="65" spans="1:18" x14ac:dyDescent="0.25">
      <c r="A65" t="s">
        <v>262</v>
      </c>
      <c r="B65">
        <v>0</v>
      </c>
      <c r="C65" t="s">
        <v>132</v>
      </c>
      <c r="D65" t="s">
        <v>132</v>
      </c>
      <c r="E65" t="s">
        <v>132</v>
      </c>
      <c r="F65" t="s">
        <v>132</v>
      </c>
      <c r="G65" t="s">
        <v>132</v>
      </c>
      <c r="H65" t="s">
        <v>132</v>
      </c>
      <c r="I65" t="s">
        <v>132</v>
      </c>
      <c r="J65">
        <v>-80.17</v>
      </c>
      <c r="K65" t="s">
        <v>767</v>
      </c>
      <c r="L65" t="s">
        <v>595</v>
      </c>
      <c r="M65" s="74">
        <v>0.77552083333333333</v>
      </c>
      <c r="N65" t="s">
        <v>767</v>
      </c>
      <c r="O65">
        <v>2.673</v>
      </c>
      <c r="P65">
        <v>4.4349999999999996</v>
      </c>
      <c r="Q65" t="s">
        <v>595</v>
      </c>
      <c r="R65" t="s">
        <v>132</v>
      </c>
    </row>
    <row r="66" spans="1:18" x14ac:dyDescent="0.25">
      <c r="A66" t="s">
        <v>263</v>
      </c>
      <c r="B66">
        <v>0</v>
      </c>
      <c r="C66" t="s">
        <v>132</v>
      </c>
      <c r="D66" t="s">
        <v>132</v>
      </c>
      <c r="E66" t="s">
        <v>132</v>
      </c>
      <c r="F66" t="s">
        <v>132</v>
      </c>
      <c r="G66" t="s">
        <v>132</v>
      </c>
      <c r="H66" t="s">
        <v>132</v>
      </c>
      <c r="I66" t="s">
        <v>132</v>
      </c>
      <c r="J66">
        <v>-80.66</v>
      </c>
      <c r="K66" t="s">
        <v>768</v>
      </c>
      <c r="L66" t="s">
        <v>595</v>
      </c>
      <c r="M66" s="74">
        <v>0.77552083333333333</v>
      </c>
      <c r="N66" t="s">
        <v>768</v>
      </c>
      <c r="O66">
        <v>67</v>
      </c>
      <c r="P66">
        <v>874</v>
      </c>
      <c r="Q66" t="s">
        <v>595</v>
      </c>
      <c r="R66" t="s">
        <v>132</v>
      </c>
    </row>
    <row r="67" spans="1:18" x14ac:dyDescent="0.25">
      <c r="A67" t="s">
        <v>264</v>
      </c>
      <c r="B67">
        <v>0</v>
      </c>
      <c r="C67" t="s">
        <v>132</v>
      </c>
      <c r="D67" t="s">
        <v>132</v>
      </c>
      <c r="E67" t="s">
        <v>132</v>
      </c>
      <c r="F67" t="s">
        <v>132</v>
      </c>
      <c r="G67" t="s">
        <v>132</v>
      </c>
      <c r="H67" t="s">
        <v>132</v>
      </c>
      <c r="I67" t="s">
        <v>132</v>
      </c>
      <c r="J67">
        <v>-80.78</v>
      </c>
      <c r="K67" t="s">
        <v>769</v>
      </c>
      <c r="L67" t="s">
        <v>595</v>
      </c>
      <c r="M67" s="74">
        <v>0.77552083333333333</v>
      </c>
      <c r="N67" t="s">
        <v>769</v>
      </c>
      <c r="O67">
        <v>424</v>
      </c>
      <c r="P67">
        <v>12.948</v>
      </c>
      <c r="Q67" t="s">
        <v>595</v>
      </c>
      <c r="R67" t="s">
        <v>132</v>
      </c>
    </row>
    <row r="68" spans="1:18" x14ac:dyDescent="0.25">
      <c r="A68" t="s">
        <v>265</v>
      </c>
      <c r="B68">
        <v>0</v>
      </c>
      <c r="C68" t="s">
        <v>132</v>
      </c>
      <c r="D68" t="s">
        <v>132</v>
      </c>
      <c r="E68" t="s">
        <v>132</v>
      </c>
      <c r="F68" t="s">
        <v>132</v>
      </c>
      <c r="G68" t="s">
        <v>132</v>
      </c>
      <c r="H68" t="s">
        <v>132</v>
      </c>
      <c r="I68" t="s">
        <v>132</v>
      </c>
      <c r="J68">
        <v>-80.790000000000006</v>
      </c>
      <c r="K68" t="s">
        <v>770</v>
      </c>
      <c r="L68" t="s">
        <v>595</v>
      </c>
      <c r="M68" s="74">
        <v>0.77552083333333333</v>
      </c>
      <c r="N68" t="s">
        <v>770</v>
      </c>
      <c r="O68">
        <v>118</v>
      </c>
      <c r="P68">
        <v>760</v>
      </c>
      <c r="Q68" t="s">
        <v>595</v>
      </c>
      <c r="R68" t="s">
        <v>132</v>
      </c>
    </row>
    <row r="69" spans="1:18" x14ac:dyDescent="0.25">
      <c r="A69" t="s">
        <v>266</v>
      </c>
      <c r="B69">
        <v>0</v>
      </c>
      <c r="C69" t="s">
        <v>132</v>
      </c>
      <c r="D69" t="s">
        <v>132</v>
      </c>
      <c r="E69" t="s">
        <v>132</v>
      </c>
      <c r="F69" t="s">
        <v>132</v>
      </c>
      <c r="G69" t="s">
        <v>132</v>
      </c>
      <c r="H69" t="s">
        <v>132</v>
      </c>
      <c r="I69" t="s">
        <v>132</v>
      </c>
      <c r="J69">
        <v>-80.67</v>
      </c>
      <c r="K69" t="s">
        <v>594</v>
      </c>
      <c r="L69" t="s">
        <v>595</v>
      </c>
      <c r="M69" s="74">
        <v>0.77552083333333333</v>
      </c>
      <c r="N69" t="s">
        <v>594</v>
      </c>
      <c r="O69">
        <v>390</v>
      </c>
      <c r="P69">
        <v>18.606999999999999</v>
      </c>
      <c r="Q69" t="s">
        <v>595</v>
      </c>
      <c r="R69" t="s">
        <v>132</v>
      </c>
    </row>
    <row r="70" spans="1:18" x14ac:dyDescent="0.25">
      <c r="A70" t="s">
        <v>267</v>
      </c>
      <c r="B70">
        <v>0</v>
      </c>
      <c r="C70" t="s">
        <v>132</v>
      </c>
      <c r="D70" t="s">
        <v>132</v>
      </c>
      <c r="E70" t="s">
        <v>132</v>
      </c>
      <c r="F70" t="s">
        <v>132</v>
      </c>
      <c r="G70" t="s">
        <v>132</v>
      </c>
      <c r="H70" t="s">
        <v>132</v>
      </c>
      <c r="I70" t="s">
        <v>132</v>
      </c>
      <c r="J70">
        <v>-80.349999999999994</v>
      </c>
      <c r="K70" t="s">
        <v>771</v>
      </c>
      <c r="L70" t="s">
        <v>595</v>
      </c>
      <c r="M70" s="74">
        <v>0.77552083333333333</v>
      </c>
      <c r="N70" t="s">
        <v>771</v>
      </c>
      <c r="O70">
        <v>378</v>
      </c>
      <c r="P70">
        <v>1.2490000000000001</v>
      </c>
      <c r="Q70" t="s">
        <v>595</v>
      </c>
      <c r="R70" t="s">
        <v>132</v>
      </c>
    </row>
    <row r="71" spans="1:18" x14ac:dyDescent="0.25">
      <c r="A71" t="s">
        <v>268</v>
      </c>
      <c r="B71">
        <v>0</v>
      </c>
      <c r="C71" t="s">
        <v>132</v>
      </c>
      <c r="D71" t="s">
        <v>132</v>
      </c>
      <c r="E71" t="s">
        <v>132</v>
      </c>
      <c r="F71" t="s">
        <v>132</v>
      </c>
      <c r="G71" t="s">
        <v>132</v>
      </c>
      <c r="H71" t="s">
        <v>132</v>
      </c>
      <c r="I71" t="s">
        <v>132</v>
      </c>
      <c r="J71">
        <v>-79.94</v>
      </c>
      <c r="K71" t="s">
        <v>772</v>
      </c>
      <c r="L71" t="s">
        <v>595</v>
      </c>
      <c r="M71" s="74">
        <v>0.77552083333333333</v>
      </c>
      <c r="N71" t="s">
        <v>772</v>
      </c>
      <c r="O71">
        <v>44</v>
      </c>
      <c r="P71">
        <v>3.37</v>
      </c>
      <c r="Q71" t="s">
        <v>595</v>
      </c>
      <c r="R71" t="s">
        <v>132</v>
      </c>
    </row>
    <row r="72" spans="1:18" x14ac:dyDescent="0.25">
      <c r="A72" t="s">
        <v>269</v>
      </c>
      <c r="B72">
        <v>0</v>
      </c>
      <c r="C72" t="s">
        <v>132</v>
      </c>
      <c r="D72" t="s">
        <v>132</v>
      </c>
      <c r="E72" t="s">
        <v>132</v>
      </c>
      <c r="F72" t="s">
        <v>132</v>
      </c>
      <c r="G72" t="s">
        <v>132</v>
      </c>
      <c r="H72" t="s">
        <v>132</v>
      </c>
      <c r="I72" t="s">
        <v>132</v>
      </c>
      <c r="J72">
        <v>-79.5</v>
      </c>
      <c r="K72" t="s">
        <v>773</v>
      </c>
      <c r="L72" t="s">
        <v>595</v>
      </c>
      <c r="M72" s="74">
        <v>0.77552083333333333</v>
      </c>
      <c r="N72" t="s">
        <v>773</v>
      </c>
      <c r="O72">
        <v>2</v>
      </c>
      <c r="P72">
        <v>646</v>
      </c>
      <c r="Q72" t="s">
        <v>595</v>
      </c>
      <c r="R72" t="s">
        <v>132</v>
      </c>
    </row>
    <row r="73" spans="1:18" x14ac:dyDescent="0.25">
      <c r="A73" t="s">
        <v>270</v>
      </c>
      <c r="B73">
        <v>0</v>
      </c>
      <c r="C73" t="s">
        <v>132</v>
      </c>
      <c r="D73" t="s">
        <v>132</v>
      </c>
      <c r="E73" t="s">
        <v>132</v>
      </c>
      <c r="F73" t="s">
        <v>132</v>
      </c>
      <c r="G73" t="s">
        <v>132</v>
      </c>
      <c r="H73" t="s">
        <v>132</v>
      </c>
      <c r="I73" t="s">
        <v>132</v>
      </c>
      <c r="J73">
        <v>-78.97</v>
      </c>
      <c r="K73" t="s">
        <v>583</v>
      </c>
      <c r="L73" t="s">
        <v>595</v>
      </c>
      <c r="M73" s="74">
        <v>0.77552083333333333</v>
      </c>
      <c r="N73" t="s">
        <v>583</v>
      </c>
      <c r="O73">
        <v>280</v>
      </c>
      <c r="P73">
        <v>5.7039999999999997</v>
      </c>
      <c r="Q73" t="s">
        <v>595</v>
      </c>
      <c r="R73" t="s">
        <v>132</v>
      </c>
    </row>
    <row r="74" spans="1:18" x14ac:dyDescent="0.25">
      <c r="A74" t="s">
        <v>369</v>
      </c>
      <c r="B74">
        <v>0</v>
      </c>
      <c r="C74" t="s">
        <v>132</v>
      </c>
      <c r="D74" t="s">
        <v>132</v>
      </c>
      <c r="E74" t="s">
        <v>132</v>
      </c>
      <c r="F74" t="s">
        <v>132</v>
      </c>
      <c r="G74" t="s">
        <v>132</v>
      </c>
      <c r="H74" t="s">
        <v>132</v>
      </c>
      <c r="I74" t="s">
        <v>132</v>
      </c>
      <c r="J74">
        <v>-78.709999999999994</v>
      </c>
      <c r="K74" t="s">
        <v>582</v>
      </c>
      <c r="L74" t="s">
        <v>595</v>
      </c>
      <c r="M74" s="74">
        <v>0.77552083333333333</v>
      </c>
      <c r="N74" t="s">
        <v>582</v>
      </c>
      <c r="O74">
        <v>57</v>
      </c>
      <c r="P74">
        <v>1.2849999999999999</v>
      </c>
      <c r="Q74" t="s">
        <v>595</v>
      </c>
      <c r="R74" t="s">
        <v>132</v>
      </c>
    </row>
    <row r="75" spans="1:18" x14ac:dyDescent="0.25">
      <c r="A75" t="s">
        <v>271</v>
      </c>
      <c r="B75">
        <v>0</v>
      </c>
      <c r="C75" t="s">
        <v>132</v>
      </c>
      <c r="D75" t="s">
        <v>132</v>
      </c>
      <c r="E75" t="s">
        <v>132</v>
      </c>
      <c r="F75" t="s">
        <v>132</v>
      </c>
      <c r="G75" t="s">
        <v>132</v>
      </c>
      <c r="H75" t="s">
        <v>132</v>
      </c>
      <c r="I75" t="s">
        <v>132</v>
      </c>
      <c r="J75">
        <v>-78.33</v>
      </c>
      <c r="K75" t="s">
        <v>774</v>
      </c>
      <c r="L75" t="s">
        <v>595</v>
      </c>
      <c r="M75" s="74">
        <v>0.77552083333333333</v>
      </c>
      <c r="N75" t="s">
        <v>774</v>
      </c>
      <c r="O75">
        <v>84</v>
      </c>
      <c r="P75">
        <v>9.35</v>
      </c>
      <c r="Q75" t="s">
        <v>595</v>
      </c>
      <c r="R75" t="s">
        <v>132</v>
      </c>
    </row>
    <row r="76" spans="1:18" x14ac:dyDescent="0.25">
      <c r="A76" t="s">
        <v>370</v>
      </c>
      <c r="B76">
        <v>0</v>
      </c>
      <c r="C76" t="s">
        <v>132</v>
      </c>
      <c r="D76" t="s">
        <v>132</v>
      </c>
      <c r="E76" t="s">
        <v>132</v>
      </c>
      <c r="F76" t="s">
        <v>132</v>
      </c>
      <c r="G76" t="s">
        <v>132</v>
      </c>
      <c r="H76" t="s">
        <v>132</v>
      </c>
      <c r="I76" t="s">
        <v>132</v>
      </c>
      <c r="J76">
        <v>-77.83</v>
      </c>
      <c r="K76" t="s">
        <v>775</v>
      </c>
      <c r="L76" t="s">
        <v>595</v>
      </c>
      <c r="M76" s="74">
        <v>0.77552083333333333</v>
      </c>
      <c r="N76" t="s">
        <v>775</v>
      </c>
      <c r="O76">
        <v>8</v>
      </c>
      <c r="P76">
        <v>1.7050000000000001</v>
      </c>
      <c r="Q76" t="s">
        <v>595</v>
      </c>
      <c r="R76" t="s">
        <v>132</v>
      </c>
    </row>
    <row r="77" spans="1:18" x14ac:dyDescent="0.25">
      <c r="A77" t="s">
        <v>272</v>
      </c>
      <c r="B77">
        <v>0</v>
      </c>
      <c r="C77" t="s">
        <v>132</v>
      </c>
      <c r="D77" t="s">
        <v>132</v>
      </c>
      <c r="E77" t="s">
        <v>132</v>
      </c>
      <c r="F77" t="s">
        <v>132</v>
      </c>
      <c r="G77" t="s">
        <v>132</v>
      </c>
      <c r="H77" t="s">
        <v>132</v>
      </c>
      <c r="I77" t="s">
        <v>132</v>
      </c>
      <c r="J77">
        <v>-78.05</v>
      </c>
      <c r="K77" t="s">
        <v>776</v>
      </c>
      <c r="L77" t="s">
        <v>595</v>
      </c>
      <c r="M77" s="74">
        <v>0.77552083333333333</v>
      </c>
      <c r="N77" t="s">
        <v>776</v>
      </c>
      <c r="O77">
        <v>1.96</v>
      </c>
      <c r="P77">
        <v>16.228000000000002</v>
      </c>
      <c r="Q77" t="s">
        <v>595</v>
      </c>
      <c r="R77" t="s">
        <v>132</v>
      </c>
    </row>
    <row r="78" spans="1:18" x14ac:dyDescent="0.25">
      <c r="A78" t="s">
        <v>371</v>
      </c>
      <c r="B78">
        <v>0</v>
      </c>
      <c r="C78" t="s">
        <v>132</v>
      </c>
      <c r="D78" t="s">
        <v>132</v>
      </c>
      <c r="E78" t="s">
        <v>132</v>
      </c>
      <c r="F78" t="s">
        <v>132</v>
      </c>
      <c r="G78" t="s">
        <v>132</v>
      </c>
      <c r="H78" t="s">
        <v>132</v>
      </c>
      <c r="I78" t="s">
        <v>132</v>
      </c>
      <c r="J78">
        <v>-77.599999999999994</v>
      </c>
      <c r="K78" t="s">
        <v>777</v>
      </c>
      <c r="L78" t="s">
        <v>595</v>
      </c>
      <c r="M78" s="74">
        <v>0.77552083333333333</v>
      </c>
      <c r="N78" t="s">
        <v>777</v>
      </c>
      <c r="O78">
        <v>11</v>
      </c>
      <c r="P78">
        <v>1.4370000000000001</v>
      </c>
      <c r="Q78" t="s">
        <v>595</v>
      </c>
      <c r="R78" t="s">
        <v>132</v>
      </c>
    </row>
    <row r="79" spans="1:18" x14ac:dyDescent="0.25">
      <c r="A79" t="s">
        <v>273</v>
      </c>
      <c r="B79">
        <v>0</v>
      </c>
      <c r="C79" t="s">
        <v>132</v>
      </c>
      <c r="D79" t="s">
        <v>132</v>
      </c>
      <c r="E79" t="s">
        <v>132</v>
      </c>
      <c r="F79" t="s">
        <v>132</v>
      </c>
      <c r="G79" t="s">
        <v>132</v>
      </c>
      <c r="H79" t="s">
        <v>132</v>
      </c>
      <c r="I79" t="s">
        <v>132</v>
      </c>
      <c r="J79">
        <v>-77.78</v>
      </c>
      <c r="K79" t="s">
        <v>599</v>
      </c>
      <c r="L79" t="s">
        <v>595</v>
      </c>
      <c r="M79" s="74">
        <v>0.77552083333333333</v>
      </c>
      <c r="N79" t="s">
        <v>599</v>
      </c>
      <c r="O79">
        <v>181</v>
      </c>
      <c r="P79">
        <v>2.2949999999999999</v>
      </c>
      <c r="Q79" t="s">
        <v>595</v>
      </c>
      <c r="R79" t="s">
        <v>132</v>
      </c>
    </row>
    <row r="80" spans="1:18" x14ac:dyDescent="0.25">
      <c r="A80" t="s">
        <v>378</v>
      </c>
      <c r="B80">
        <v>0</v>
      </c>
      <c r="C80" t="s">
        <v>132</v>
      </c>
      <c r="D80" t="s">
        <v>132</v>
      </c>
      <c r="E80" t="s">
        <v>132</v>
      </c>
      <c r="F80" t="s">
        <v>132</v>
      </c>
      <c r="G80" t="s">
        <v>132</v>
      </c>
      <c r="H80" t="s">
        <v>132</v>
      </c>
      <c r="I80" t="s">
        <v>132</v>
      </c>
      <c r="J80">
        <v>-76.92</v>
      </c>
      <c r="K80" t="s">
        <v>778</v>
      </c>
      <c r="L80" t="s">
        <v>595</v>
      </c>
      <c r="M80" s="74">
        <v>0.77552083333333333</v>
      </c>
      <c r="N80" t="s">
        <v>778</v>
      </c>
      <c r="O80">
        <v>0</v>
      </c>
      <c r="P80">
        <v>1.0940000000000001</v>
      </c>
      <c r="Q80" t="s">
        <v>595</v>
      </c>
      <c r="R80" t="s">
        <v>132</v>
      </c>
    </row>
    <row r="81" spans="1:18" x14ac:dyDescent="0.25">
      <c r="A81" t="s">
        <v>274</v>
      </c>
      <c r="B81">
        <v>0</v>
      </c>
      <c r="C81" t="s">
        <v>132</v>
      </c>
      <c r="D81" t="s">
        <v>132</v>
      </c>
      <c r="E81" t="s">
        <v>132</v>
      </c>
      <c r="F81" t="s">
        <v>132</v>
      </c>
      <c r="G81" t="s">
        <v>132</v>
      </c>
      <c r="H81" t="s">
        <v>132</v>
      </c>
      <c r="I81" t="s">
        <v>132</v>
      </c>
      <c r="J81">
        <v>-76.73</v>
      </c>
      <c r="K81" t="s">
        <v>779</v>
      </c>
      <c r="L81" t="s">
        <v>595</v>
      </c>
      <c r="M81" s="74">
        <v>0.77552083333333333</v>
      </c>
      <c r="N81" t="s">
        <v>779</v>
      </c>
      <c r="O81">
        <v>458</v>
      </c>
      <c r="P81">
        <v>7.6180000000000003</v>
      </c>
      <c r="Q81" t="s">
        <v>595</v>
      </c>
      <c r="R81" t="s">
        <v>132</v>
      </c>
    </row>
    <row r="82" spans="1:18" x14ac:dyDescent="0.25">
      <c r="A82" t="s">
        <v>413</v>
      </c>
      <c r="B82">
        <v>0</v>
      </c>
      <c r="C82" t="s">
        <v>132</v>
      </c>
      <c r="D82" t="s">
        <v>132</v>
      </c>
      <c r="E82" t="s">
        <v>132</v>
      </c>
      <c r="F82" t="s">
        <v>132</v>
      </c>
      <c r="G82" t="s">
        <v>132</v>
      </c>
      <c r="H82" t="s">
        <v>132</v>
      </c>
      <c r="I82" t="s">
        <v>132</v>
      </c>
      <c r="J82">
        <v>-76.67</v>
      </c>
      <c r="K82" t="s">
        <v>584</v>
      </c>
      <c r="L82" t="s">
        <v>595</v>
      </c>
      <c r="M82" s="74">
        <v>0.77552083333333333</v>
      </c>
      <c r="N82" t="s">
        <v>584</v>
      </c>
      <c r="O82">
        <v>6</v>
      </c>
      <c r="P82">
        <v>1.716</v>
      </c>
      <c r="Q82" t="s">
        <v>595</v>
      </c>
      <c r="R82" t="s">
        <v>132</v>
      </c>
    </row>
    <row r="83" spans="1:18" x14ac:dyDescent="0.25">
      <c r="A83" t="s">
        <v>275</v>
      </c>
      <c r="B83">
        <v>0</v>
      </c>
      <c r="C83" t="s">
        <v>132</v>
      </c>
      <c r="D83" t="s">
        <v>132</v>
      </c>
      <c r="E83" t="s">
        <v>132</v>
      </c>
      <c r="F83" t="s">
        <v>132</v>
      </c>
      <c r="G83" t="s">
        <v>132</v>
      </c>
      <c r="H83" t="s">
        <v>132</v>
      </c>
      <c r="I83" t="s">
        <v>132</v>
      </c>
      <c r="J83">
        <v>-76.599999999999994</v>
      </c>
      <c r="K83" t="s">
        <v>780</v>
      </c>
      <c r="L83" t="s">
        <v>595</v>
      </c>
      <c r="M83" s="74">
        <v>0.77552083333333333</v>
      </c>
      <c r="N83" t="s">
        <v>780</v>
      </c>
      <c r="O83">
        <v>92</v>
      </c>
      <c r="P83">
        <v>2.9849999999999999</v>
      </c>
      <c r="Q83" t="s">
        <v>595</v>
      </c>
      <c r="R83" t="s">
        <v>132</v>
      </c>
    </row>
    <row r="84" spans="1:18" x14ac:dyDescent="0.25">
      <c r="A84" t="s">
        <v>414</v>
      </c>
      <c r="B84">
        <v>0</v>
      </c>
      <c r="C84" t="s">
        <v>132</v>
      </c>
      <c r="D84" t="s">
        <v>132</v>
      </c>
      <c r="E84" t="s">
        <v>132</v>
      </c>
      <c r="F84" t="s">
        <v>132</v>
      </c>
      <c r="G84" t="s">
        <v>132</v>
      </c>
      <c r="H84" t="s">
        <v>132</v>
      </c>
      <c r="I84" t="s">
        <v>132</v>
      </c>
      <c r="J84">
        <v>-76.69</v>
      </c>
      <c r="K84" t="s">
        <v>551</v>
      </c>
      <c r="L84" t="s">
        <v>595</v>
      </c>
      <c r="M84" s="74">
        <v>0.77552083333333333</v>
      </c>
      <c r="N84" t="s">
        <v>551</v>
      </c>
      <c r="O84">
        <v>0</v>
      </c>
      <c r="P84">
        <v>1.458</v>
      </c>
      <c r="Q84" t="s">
        <v>595</v>
      </c>
      <c r="R84" t="s">
        <v>132</v>
      </c>
    </row>
    <row r="85" spans="1:18" x14ac:dyDescent="0.25">
      <c r="A85" t="s">
        <v>276</v>
      </c>
      <c r="B85">
        <v>0</v>
      </c>
      <c r="C85" t="s">
        <v>132</v>
      </c>
      <c r="D85" t="s">
        <v>132</v>
      </c>
      <c r="E85" t="s">
        <v>132</v>
      </c>
      <c r="F85" t="s">
        <v>132</v>
      </c>
      <c r="G85" t="s">
        <v>132</v>
      </c>
      <c r="H85" t="s">
        <v>132</v>
      </c>
      <c r="I85" t="s">
        <v>132</v>
      </c>
      <c r="J85">
        <v>-76.98</v>
      </c>
      <c r="K85" t="s">
        <v>598</v>
      </c>
      <c r="L85" t="s">
        <v>595</v>
      </c>
      <c r="M85" s="74">
        <v>0.77552083333333333</v>
      </c>
      <c r="N85" t="s">
        <v>598</v>
      </c>
      <c r="O85">
        <v>819</v>
      </c>
      <c r="P85">
        <v>22.437999999999999</v>
      </c>
      <c r="Q85" t="s">
        <v>595</v>
      </c>
      <c r="R85" t="s">
        <v>132</v>
      </c>
    </row>
    <row r="86" spans="1:18" x14ac:dyDescent="0.25">
      <c r="A86" t="s">
        <v>415</v>
      </c>
      <c r="B86">
        <v>0</v>
      </c>
      <c r="C86" t="s">
        <v>132</v>
      </c>
      <c r="D86" t="s">
        <v>132</v>
      </c>
      <c r="E86" t="s">
        <v>132</v>
      </c>
      <c r="F86" t="s">
        <v>132</v>
      </c>
      <c r="G86" t="s">
        <v>132</v>
      </c>
      <c r="H86" t="s">
        <v>132</v>
      </c>
      <c r="I86" t="s">
        <v>132</v>
      </c>
      <c r="J86">
        <v>-77.5</v>
      </c>
      <c r="K86" t="s">
        <v>499</v>
      </c>
      <c r="L86" t="s">
        <v>595</v>
      </c>
      <c r="M86" s="74">
        <v>0.77552083333333333</v>
      </c>
      <c r="N86" t="s">
        <v>499</v>
      </c>
      <c r="O86">
        <v>3</v>
      </c>
      <c r="P86">
        <v>1.96</v>
      </c>
      <c r="Q86" t="s">
        <v>595</v>
      </c>
      <c r="R86" t="s">
        <v>132</v>
      </c>
    </row>
    <row r="87" spans="1:18" x14ac:dyDescent="0.25">
      <c r="A87" t="s">
        <v>277</v>
      </c>
      <c r="B87">
        <v>0</v>
      </c>
      <c r="C87" t="s">
        <v>132</v>
      </c>
      <c r="D87" t="s">
        <v>132</v>
      </c>
      <c r="E87" t="s">
        <v>132</v>
      </c>
      <c r="F87" t="s">
        <v>132</v>
      </c>
      <c r="G87" t="s">
        <v>132</v>
      </c>
      <c r="H87" t="s">
        <v>132</v>
      </c>
      <c r="I87" t="s">
        <v>132</v>
      </c>
      <c r="J87">
        <v>-78.069999999999993</v>
      </c>
      <c r="K87" t="s">
        <v>550</v>
      </c>
      <c r="L87" t="s">
        <v>595</v>
      </c>
      <c r="M87" s="74">
        <v>0.77552083333333333</v>
      </c>
      <c r="N87" t="s">
        <v>550</v>
      </c>
      <c r="O87">
        <v>302</v>
      </c>
      <c r="P87">
        <v>26.018999999999998</v>
      </c>
      <c r="Q87" t="s">
        <v>595</v>
      </c>
      <c r="R87" t="s">
        <v>132</v>
      </c>
    </row>
    <row r="88" spans="1:18" x14ac:dyDescent="0.25">
      <c r="A88" t="s">
        <v>422</v>
      </c>
      <c r="B88">
        <v>0</v>
      </c>
      <c r="C88" t="s">
        <v>132</v>
      </c>
      <c r="D88" t="s">
        <v>132</v>
      </c>
      <c r="E88" t="s">
        <v>132</v>
      </c>
      <c r="F88" t="s">
        <v>132</v>
      </c>
      <c r="G88" t="s">
        <v>132</v>
      </c>
      <c r="H88" t="s">
        <v>132</v>
      </c>
      <c r="I88" t="s">
        <v>132</v>
      </c>
      <c r="J88">
        <v>-78.7</v>
      </c>
      <c r="K88" t="s">
        <v>514</v>
      </c>
      <c r="L88" t="s">
        <v>595</v>
      </c>
      <c r="M88" s="74">
        <v>0.77552083333333333</v>
      </c>
      <c r="N88" t="s">
        <v>514</v>
      </c>
      <c r="O88">
        <v>0</v>
      </c>
      <c r="P88">
        <v>599</v>
      </c>
      <c r="Q88" t="s">
        <v>596</v>
      </c>
      <c r="R88" t="s">
        <v>132</v>
      </c>
    </row>
    <row r="89" spans="1:18" x14ac:dyDescent="0.25">
      <c r="A89" t="s">
        <v>278</v>
      </c>
      <c r="B89">
        <v>0</v>
      </c>
      <c r="C89" t="s">
        <v>132</v>
      </c>
      <c r="D89" t="s">
        <v>132</v>
      </c>
      <c r="E89" t="s">
        <v>132</v>
      </c>
      <c r="F89" t="s">
        <v>132</v>
      </c>
      <c r="G89" t="s">
        <v>132</v>
      </c>
      <c r="H89" t="s">
        <v>132</v>
      </c>
      <c r="I89" t="s">
        <v>132</v>
      </c>
      <c r="J89">
        <v>-78.64</v>
      </c>
      <c r="K89" t="s">
        <v>781</v>
      </c>
      <c r="L89" t="s">
        <v>595</v>
      </c>
      <c r="M89" s="74">
        <v>0.77552083333333333</v>
      </c>
      <c r="N89" t="s">
        <v>781</v>
      </c>
      <c r="O89">
        <v>202</v>
      </c>
      <c r="P89">
        <v>4.4980000000000002</v>
      </c>
      <c r="Q89" t="s">
        <v>595</v>
      </c>
      <c r="R89" t="s">
        <v>132</v>
      </c>
    </row>
    <row r="90" spans="1:18" x14ac:dyDescent="0.25">
      <c r="A90" t="s">
        <v>423</v>
      </c>
      <c r="B90">
        <v>0</v>
      </c>
      <c r="C90" t="s">
        <v>132</v>
      </c>
      <c r="D90" t="s">
        <v>132</v>
      </c>
      <c r="E90" t="s">
        <v>132</v>
      </c>
      <c r="F90" t="s">
        <v>132</v>
      </c>
      <c r="G90" t="s">
        <v>132</v>
      </c>
      <c r="H90" t="s">
        <v>132</v>
      </c>
      <c r="I90" t="s">
        <v>132</v>
      </c>
      <c r="J90">
        <v>-79.59</v>
      </c>
      <c r="K90" t="s">
        <v>782</v>
      </c>
      <c r="L90" t="s">
        <v>595</v>
      </c>
      <c r="M90" s="74">
        <v>0.77552083333333333</v>
      </c>
      <c r="N90" t="s">
        <v>782</v>
      </c>
      <c r="O90">
        <v>0</v>
      </c>
      <c r="P90">
        <v>1.0229999999999999</v>
      </c>
      <c r="Q90" t="s">
        <v>596</v>
      </c>
      <c r="R90" t="s">
        <v>132</v>
      </c>
    </row>
    <row r="91" spans="1:18" x14ac:dyDescent="0.25">
      <c r="A91" t="s">
        <v>279</v>
      </c>
      <c r="B91">
        <v>0</v>
      </c>
      <c r="C91" t="s">
        <v>132</v>
      </c>
      <c r="D91" t="s">
        <v>132</v>
      </c>
      <c r="E91" t="s">
        <v>132</v>
      </c>
      <c r="F91" t="s">
        <v>132</v>
      </c>
      <c r="G91" t="s">
        <v>132</v>
      </c>
      <c r="H91" t="s">
        <v>132</v>
      </c>
      <c r="I91" t="s">
        <v>132</v>
      </c>
      <c r="J91">
        <v>-79.569999999999993</v>
      </c>
      <c r="K91" t="s">
        <v>527</v>
      </c>
      <c r="L91" t="s">
        <v>595</v>
      </c>
      <c r="M91" s="74">
        <v>0.77552083333333333</v>
      </c>
      <c r="N91" t="s">
        <v>527</v>
      </c>
      <c r="O91">
        <v>176</v>
      </c>
      <c r="P91">
        <v>3.58</v>
      </c>
      <c r="Q91" t="s">
        <v>595</v>
      </c>
      <c r="R91" t="s">
        <v>132</v>
      </c>
    </row>
    <row r="92" spans="1:18" x14ac:dyDescent="0.25">
      <c r="A92" t="s">
        <v>424</v>
      </c>
      <c r="B92">
        <v>0</v>
      </c>
      <c r="C92" t="s">
        <v>132</v>
      </c>
      <c r="D92" t="s">
        <v>132</v>
      </c>
      <c r="E92" t="s">
        <v>132</v>
      </c>
      <c r="F92" t="s">
        <v>132</v>
      </c>
      <c r="G92" t="s">
        <v>132</v>
      </c>
      <c r="H92" t="s">
        <v>132</v>
      </c>
      <c r="I92" t="s">
        <v>132</v>
      </c>
      <c r="J92">
        <v>-80.900000000000006</v>
      </c>
      <c r="K92" t="s">
        <v>783</v>
      </c>
      <c r="L92" t="s">
        <v>595</v>
      </c>
      <c r="M92" s="74">
        <v>0.77552083333333333</v>
      </c>
      <c r="N92" t="s">
        <v>783</v>
      </c>
      <c r="O92">
        <v>0</v>
      </c>
      <c r="P92">
        <v>1.621</v>
      </c>
      <c r="Q92" t="s">
        <v>595</v>
      </c>
      <c r="R92" t="s">
        <v>132</v>
      </c>
    </row>
    <row r="93" spans="1:18" x14ac:dyDescent="0.25">
      <c r="A93" t="s">
        <v>280</v>
      </c>
      <c r="B93">
        <v>0</v>
      </c>
      <c r="C93" t="s">
        <v>132</v>
      </c>
      <c r="D93" t="s">
        <v>132</v>
      </c>
      <c r="E93" t="s">
        <v>132</v>
      </c>
      <c r="F93" t="s">
        <v>132</v>
      </c>
      <c r="G93" t="s">
        <v>132</v>
      </c>
      <c r="H93" t="s">
        <v>132</v>
      </c>
      <c r="I93" t="s">
        <v>132</v>
      </c>
      <c r="J93">
        <v>-81.180000000000007</v>
      </c>
      <c r="K93" t="s">
        <v>500</v>
      </c>
      <c r="L93" t="s">
        <v>595</v>
      </c>
      <c r="M93" s="74">
        <v>0.77552083333333333</v>
      </c>
      <c r="N93" t="s">
        <v>500</v>
      </c>
      <c r="O93">
        <v>1.48</v>
      </c>
      <c r="P93">
        <v>5.0350000000000001</v>
      </c>
      <c r="Q93" t="s">
        <v>595</v>
      </c>
      <c r="R93" t="s">
        <v>132</v>
      </c>
    </row>
    <row r="94" spans="1:18" x14ac:dyDescent="0.25">
      <c r="A94" t="s">
        <v>425</v>
      </c>
      <c r="B94">
        <v>0</v>
      </c>
      <c r="C94" t="s">
        <v>132</v>
      </c>
      <c r="D94" t="s">
        <v>132</v>
      </c>
      <c r="E94" t="s">
        <v>132</v>
      </c>
      <c r="F94" t="s">
        <v>132</v>
      </c>
      <c r="G94" t="s">
        <v>132</v>
      </c>
      <c r="H94" t="s">
        <v>132</v>
      </c>
      <c r="I94" t="s">
        <v>132</v>
      </c>
      <c r="J94">
        <v>-81.48</v>
      </c>
      <c r="K94" t="s">
        <v>528</v>
      </c>
      <c r="L94" t="s">
        <v>595</v>
      </c>
      <c r="M94" s="74">
        <v>0.77552083333333333</v>
      </c>
      <c r="N94" t="s">
        <v>528</v>
      </c>
      <c r="O94">
        <v>0</v>
      </c>
      <c r="P94">
        <v>889</v>
      </c>
      <c r="Q94" t="s">
        <v>595</v>
      </c>
      <c r="R94" t="s">
        <v>132</v>
      </c>
    </row>
    <row r="95" spans="1:18" x14ac:dyDescent="0.25">
      <c r="A95" t="s">
        <v>281</v>
      </c>
      <c r="B95">
        <v>0</v>
      </c>
      <c r="C95" t="s">
        <v>132</v>
      </c>
      <c r="D95" t="s">
        <v>132</v>
      </c>
      <c r="E95" t="s">
        <v>132</v>
      </c>
      <c r="F95" t="s">
        <v>132</v>
      </c>
      <c r="G95" t="s">
        <v>132</v>
      </c>
      <c r="H95" t="s">
        <v>132</v>
      </c>
      <c r="I95" t="s">
        <v>132</v>
      </c>
      <c r="J95">
        <v>-82.05</v>
      </c>
      <c r="K95" t="s">
        <v>533</v>
      </c>
      <c r="L95" t="s">
        <v>595</v>
      </c>
      <c r="M95" s="74">
        <v>0.77552083333333333</v>
      </c>
      <c r="N95" t="s">
        <v>533</v>
      </c>
      <c r="O95">
        <v>0</v>
      </c>
      <c r="P95">
        <v>1.714</v>
      </c>
      <c r="Q95" t="s">
        <v>595</v>
      </c>
      <c r="R95" t="s">
        <v>132</v>
      </c>
    </row>
    <row r="96" spans="1:18" x14ac:dyDescent="0.25">
      <c r="A96" t="s">
        <v>426</v>
      </c>
      <c r="B96">
        <v>0</v>
      </c>
      <c r="C96" t="s">
        <v>132</v>
      </c>
      <c r="D96" t="s">
        <v>132</v>
      </c>
      <c r="E96" t="s">
        <v>132</v>
      </c>
      <c r="F96" t="s">
        <v>132</v>
      </c>
      <c r="G96" t="s">
        <v>132</v>
      </c>
      <c r="H96" t="s">
        <v>132</v>
      </c>
      <c r="I96" t="s">
        <v>132</v>
      </c>
      <c r="J96">
        <v>-82.43</v>
      </c>
      <c r="K96" t="s">
        <v>579</v>
      </c>
      <c r="L96" t="s">
        <v>595</v>
      </c>
      <c r="M96" s="74">
        <v>0.77552083333333333</v>
      </c>
      <c r="N96" t="s">
        <v>579</v>
      </c>
      <c r="O96">
        <v>0</v>
      </c>
      <c r="P96">
        <v>1.004</v>
      </c>
      <c r="Q96" t="s">
        <v>595</v>
      </c>
      <c r="R96" t="s">
        <v>132</v>
      </c>
    </row>
    <row r="97" spans="1:18" x14ac:dyDescent="0.25">
      <c r="A97" t="s">
        <v>282</v>
      </c>
      <c r="B97">
        <v>0</v>
      </c>
      <c r="C97" t="s">
        <v>132</v>
      </c>
      <c r="D97" t="s">
        <v>132</v>
      </c>
      <c r="E97" t="s">
        <v>132</v>
      </c>
      <c r="F97" t="s">
        <v>132</v>
      </c>
      <c r="G97" t="s">
        <v>132</v>
      </c>
      <c r="H97" t="s">
        <v>132</v>
      </c>
      <c r="I97" t="s">
        <v>132</v>
      </c>
      <c r="J97">
        <v>-83.1</v>
      </c>
      <c r="K97" t="s">
        <v>512</v>
      </c>
      <c r="L97" t="s">
        <v>595</v>
      </c>
      <c r="M97" s="74">
        <v>0.77552083333333333</v>
      </c>
      <c r="N97" t="s">
        <v>512</v>
      </c>
      <c r="O97">
        <v>2.6030000000000002</v>
      </c>
      <c r="P97">
        <v>26.692</v>
      </c>
      <c r="Q97" t="s">
        <v>595</v>
      </c>
      <c r="R97" t="s">
        <v>132</v>
      </c>
    </row>
    <row r="98" spans="1:18" x14ac:dyDescent="0.25">
      <c r="A98" t="s">
        <v>427</v>
      </c>
      <c r="B98">
        <v>0</v>
      </c>
      <c r="C98" t="s">
        <v>132</v>
      </c>
      <c r="D98" t="s">
        <v>132</v>
      </c>
      <c r="E98" t="s">
        <v>132</v>
      </c>
      <c r="F98" t="s">
        <v>132</v>
      </c>
      <c r="G98" t="s">
        <v>132</v>
      </c>
      <c r="H98" t="s">
        <v>132</v>
      </c>
      <c r="I98" t="s">
        <v>132</v>
      </c>
      <c r="J98">
        <v>-83.82</v>
      </c>
      <c r="K98" t="s">
        <v>503</v>
      </c>
      <c r="L98" t="s">
        <v>595</v>
      </c>
      <c r="M98" s="74">
        <v>0.77552083333333333</v>
      </c>
      <c r="N98" t="s">
        <v>503</v>
      </c>
      <c r="O98">
        <v>0</v>
      </c>
      <c r="P98">
        <v>1.1739999999999999</v>
      </c>
      <c r="Q98" t="s">
        <v>595</v>
      </c>
      <c r="R98" t="s">
        <v>132</v>
      </c>
    </row>
    <row r="99" spans="1:18" x14ac:dyDescent="0.25">
      <c r="A99" t="s">
        <v>283</v>
      </c>
      <c r="B99">
        <v>0</v>
      </c>
      <c r="C99" t="s">
        <v>132</v>
      </c>
      <c r="D99" t="s">
        <v>132</v>
      </c>
      <c r="E99" t="s">
        <v>132</v>
      </c>
      <c r="F99" t="s">
        <v>132</v>
      </c>
      <c r="G99" t="s">
        <v>132</v>
      </c>
      <c r="H99" t="s">
        <v>132</v>
      </c>
      <c r="I99" t="s">
        <v>132</v>
      </c>
      <c r="J99">
        <v>-84.62</v>
      </c>
      <c r="K99" t="s">
        <v>511</v>
      </c>
      <c r="L99" t="s">
        <v>595</v>
      </c>
      <c r="M99" s="74">
        <v>0.77552083333333333</v>
      </c>
      <c r="N99" t="s">
        <v>511</v>
      </c>
      <c r="O99">
        <v>0</v>
      </c>
      <c r="P99">
        <v>2.1819999999999999</v>
      </c>
      <c r="Q99" t="s">
        <v>587</v>
      </c>
      <c r="R99" t="s">
        <v>132</v>
      </c>
    </row>
    <row r="100" spans="1:18" x14ac:dyDescent="0.25">
      <c r="A100" t="s">
        <v>428</v>
      </c>
      <c r="B100">
        <v>0</v>
      </c>
      <c r="C100" t="s">
        <v>132</v>
      </c>
      <c r="D100" t="s">
        <v>132</v>
      </c>
      <c r="E100" t="s">
        <v>132</v>
      </c>
      <c r="F100" t="s">
        <v>132</v>
      </c>
      <c r="G100" t="s">
        <v>132</v>
      </c>
      <c r="H100" t="s">
        <v>132</v>
      </c>
      <c r="I100" t="s">
        <v>132</v>
      </c>
      <c r="J100">
        <v>-84.13</v>
      </c>
      <c r="K100" t="s">
        <v>511</v>
      </c>
      <c r="L100" t="s">
        <v>595</v>
      </c>
      <c r="M100" s="74">
        <v>0.77552083333333333</v>
      </c>
      <c r="N100" t="s">
        <v>511</v>
      </c>
      <c r="O100">
        <v>0</v>
      </c>
      <c r="P100">
        <v>980</v>
      </c>
      <c r="Q100" t="s">
        <v>553</v>
      </c>
      <c r="R100" t="s">
        <v>132</v>
      </c>
    </row>
    <row r="101" spans="1:18" x14ac:dyDescent="0.25">
      <c r="A101" t="s">
        <v>284</v>
      </c>
      <c r="B101">
        <v>0</v>
      </c>
      <c r="C101" t="s">
        <v>132</v>
      </c>
      <c r="D101" t="s">
        <v>132</v>
      </c>
      <c r="E101" t="s">
        <v>132</v>
      </c>
      <c r="F101" t="s">
        <v>132</v>
      </c>
      <c r="G101" t="s">
        <v>132</v>
      </c>
      <c r="H101" t="s">
        <v>132</v>
      </c>
      <c r="I101" t="s">
        <v>132</v>
      </c>
      <c r="J101">
        <v>-85</v>
      </c>
      <c r="K101" t="s">
        <v>462</v>
      </c>
      <c r="L101" t="s">
        <v>595</v>
      </c>
      <c r="M101" s="74">
        <v>0.77552083333333333</v>
      </c>
      <c r="N101" t="s">
        <v>462</v>
      </c>
      <c r="O101">
        <v>5</v>
      </c>
      <c r="P101">
        <v>9.3130000000000006</v>
      </c>
      <c r="Q101" t="s">
        <v>595</v>
      </c>
      <c r="R101" t="s">
        <v>132</v>
      </c>
    </row>
    <row r="102" spans="1:18" x14ac:dyDescent="0.25">
      <c r="A102" t="s">
        <v>429</v>
      </c>
      <c r="B102">
        <v>0</v>
      </c>
      <c r="C102" t="s">
        <v>132</v>
      </c>
      <c r="D102" t="s">
        <v>132</v>
      </c>
      <c r="E102" t="s">
        <v>132</v>
      </c>
      <c r="F102" t="s">
        <v>132</v>
      </c>
      <c r="G102" t="s">
        <v>132</v>
      </c>
      <c r="H102" t="s">
        <v>132</v>
      </c>
      <c r="I102" t="s">
        <v>132</v>
      </c>
      <c r="J102">
        <v>-84.21</v>
      </c>
      <c r="K102" t="s">
        <v>462</v>
      </c>
      <c r="L102" t="s">
        <v>595</v>
      </c>
      <c r="M102" s="74">
        <v>0.77552083333333333</v>
      </c>
      <c r="N102" t="s">
        <v>462</v>
      </c>
      <c r="O102">
        <v>0</v>
      </c>
      <c r="P102">
        <v>1.825</v>
      </c>
      <c r="Q102" t="s">
        <v>595</v>
      </c>
      <c r="R102" t="s">
        <v>132</v>
      </c>
    </row>
    <row r="103" spans="1:18" x14ac:dyDescent="0.25">
      <c r="A103" t="s">
        <v>285</v>
      </c>
      <c r="B103">
        <v>0</v>
      </c>
      <c r="C103" t="s">
        <v>132</v>
      </c>
      <c r="D103" t="s">
        <v>132</v>
      </c>
      <c r="E103" t="s">
        <v>132</v>
      </c>
      <c r="F103" t="s">
        <v>132</v>
      </c>
      <c r="G103" t="s">
        <v>132</v>
      </c>
      <c r="H103" t="s">
        <v>132</v>
      </c>
      <c r="I103" t="s">
        <v>132</v>
      </c>
      <c r="J103">
        <v>-85.45</v>
      </c>
      <c r="K103" t="s">
        <v>510</v>
      </c>
      <c r="L103" t="s">
        <v>595</v>
      </c>
      <c r="M103" s="74">
        <v>0.77552083333333333</v>
      </c>
      <c r="N103" t="s">
        <v>510</v>
      </c>
      <c r="O103">
        <v>1</v>
      </c>
      <c r="P103">
        <v>3.2669999999999999</v>
      </c>
      <c r="Q103" t="s">
        <v>595</v>
      </c>
      <c r="R103" t="s">
        <v>132</v>
      </c>
    </row>
    <row r="104" spans="1:18" x14ac:dyDescent="0.25">
      <c r="A104" t="s">
        <v>430</v>
      </c>
      <c r="B104">
        <v>0</v>
      </c>
      <c r="C104" t="s">
        <v>132</v>
      </c>
      <c r="D104" t="s">
        <v>132</v>
      </c>
      <c r="E104" t="s">
        <v>132</v>
      </c>
      <c r="F104" t="s">
        <v>132</v>
      </c>
      <c r="G104" t="s">
        <v>132</v>
      </c>
      <c r="H104" t="s">
        <v>132</v>
      </c>
      <c r="I104" t="s">
        <v>132</v>
      </c>
      <c r="J104">
        <v>-84.91</v>
      </c>
      <c r="K104" t="s">
        <v>510</v>
      </c>
      <c r="L104" t="s">
        <v>595</v>
      </c>
      <c r="M104" s="74">
        <v>0.77552083333333333</v>
      </c>
      <c r="N104" t="s">
        <v>510</v>
      </c>
      <c r="O104">
        <v>0</v>
      </c>
      <c r="P104">
        <v>253</v>
      </c>
      <c r="Q104" t="s">
        <v>595</v>
      </c>
      <c r="R104" t="s">
        <v>132</v>
      </c>
    </row>
    <row r="105" spans="1:18" x14ac:dyDescent="0.25">
      <c r="A105" t="s">
        <v>286</v>
      </c>
      <c r="B105">
        <v>0</v>
      </c>
      <c r="C105" t="s">
        <v>132</v>
      </c>
      <c r="D105" t="s">
        <v>132</v>
      </c>
      <c r="E105" t="s">
        <v>132</v>
      </c>
      <c r="F105" t="s">
        <v>132</v>
      </c>
      <c r="G105" t="s">
        <v>132</v>
      </c>
      <c r="H105" t="s">
        <v>132</v>
      </c>
      <c r="I105" t="s">
        <v>132</v>
      </c>
      <c r="J105">
        <v>-86</v>
      </c>
      <c r="K105" t="s">
        <v>504</v>
      </c>
      <c r="L105" t="s">
        <v>595</v>
      </c>
      <c r="M105" s="74">
        <v>0.77552083333333333</v>
      </c>
      <c r="N105" t="s">
        <v>504</v>
      </c>
      <c r="O105">
        <v>0</v>
      </c>
      <c r="P105">
        <v>2.4809999999999999</v>
      </c>
      <c r="Q105" t="s">
        <v>595</v>
      </c>
      <c r="R105" t="s">
        <v>132</v>
      </c>
    </row>
    <row r="106" spans="1:18" x14ac:dyDescent="0.25">
      <c r="A106" t="s">
        <v>287</v>
      </c>
      <c r="B106">
        <v>0</v>
      </c>
      <c r="C106" t="s">
        <v>132</v>
      </c>
      <c r="D106" t="s">
        <v>132</v>
      </c>
      <c r="E106" t="s">
        <v>132</v>
      </c>
      <c r="F106" t="s">
        <v>132</v>
      </c>
      <c r="G106" t="s">
        <v>132</v>
      </c>
      <c r="H106" t="s">
        <v>132</v>
      </c>
      <c r="I106" t="s">
        <v>132</v>
      </c>
      <c r="J106">
        <v>-86.96</v>
      </c>
      <c r="K106" t="s">
        <v>464</v>
      </c>
      <c r="L106" t="s">
        <v>595</v>
      </c>
      <c r="M106" s="74">
        <v>0.77552083333333333</v>
      </c>
      <c r="N106" t="s">
        <v>464</v>
      </c>
      <c r="O106">
        <v>0</v>
      </c>
      <c r="P106">
        <v>17.989000000000001</v>
      </c>
      <c r="Q106" t="s">
        <v>595</v>
      </c>
      <c r="R106" t="s">
        <v>132</v>
      </c>
    </row>
    <row r="107" spans="1:18" x14ac:dyDescent="0.25">
      <c r="A107" t="s">
        <v>288</v>
      </c>
      <c r="B107">
        <v>0</v>
      </c>
      <c r="C107" t="s">
        <v>132</v>
      </c>
      <c r="D107" t="s">
        <v>132</v>
      </c>
      <c r="E107" t="s">
        <v>132</v>
      </c>
      <c r="F107" t="s">
        <v>132</v>
      </c>
      <c r="G107" t="s">
        <v>132</v>
      </c>
      <c r="H107" t="s">
        <v>132</v>
      </c>
      <c r="I107" t="s">
        <v>132</v>
      </c>
      <c r="J107">
        <v>-88.1</v>
      </c>
      <c r="K107" t="s">
        <v>501</v>
      </c>
      <c r="L107" t="s">
        <v>595</v>
      </c>
      <c r="M107" s="74">
        <v>0.77552083333333333</v>
      </c>
      <c r="N107" t="s">
        <v>501</v>
      </c>
      <c r="O107">
        <v>0</v>
      </c>
      <c r="P107">
        <v>7.2910000000000004</v>
      </c>
      <c r="Q107" t="s">
        <v>595</v>
      </c>
      <c r="R107" t="s">
        <v>132</v>
      </c>
    </row>
    <row r="108" spans="1:18" x14ac:dyDescent="0.25">
      <c r="A108" t="s">
        <v>556</v>
      </c>
      <c r="B108">
        <v>0</v>
      </c>
      <c r="C108" t="s">
        <v>132</v>
      </c>
      <c r="D108" t="s">
        <v>132</v>
      </c>
      <c r="E108" t="s">
        <v>132</v>
      </c>
      <c r="F108" t="s">
        <v>132</v>
      </c>
      <c r="G108" t="s">
        <v>132</v>
      </c>
      <c r="H108" t="s">
        <v>132</v>
      </c>
      <c r="I108" t="s">
        <v>132</v>
      </c>
      <c r="J108">
        <v>-87.18</v>
      </c>
      <c r="K108" t="s">
        <v>501</v>
      </c>
      <c r="L108" t="s">
        <v>595</v>
      </c>
      <c r="M108" s="74">
        <v>0.77552083333333333</v>
      </c>
      <c r="N108" t="s">
        <v>501</v>
      </c>
      <c r="O108">
        <v>0</v>
      </c>
      <c r="P108">
        <v>1.7490000000000001</v>
      </c>
      <c r="Q108" t="s">
        <v>596</v>
      </c>
      <c r="R108" t="s">
        <v>132</v>
      </c>
    </row>
    <row r="109" spans="1:18" x14ac:dyDescent="0.25">
      <c r="A109" t="s">
        <v>289</v>
      </c>
      <c r="B109">
        <v>0</v>
      </c>
      <c r="C109" t="s">
        <v>132</v>
      </c>
      <c r="D109" t="s">
        <v>132</v>
      </c>
      <c r="E109" t="s">
        <v>132</v>
      </c>
      <c r="F109" t="s">
        <v>132</v>
      </c>
      <c r="G109" t="s">
        <v>132</v>
      </c>
      <c r="H109" t="s">
        <v>132</v>
      </c>
      <c r="I109" t="s">
        <v>132</v>
      </c>
      <c r="J109">
        <v>-88.89</v>
      </c>
      <c r="K109" t="s">
        <v>580</v>
      </c>
      <c r="L109" t="s">
        <v>595</v>
      </c>
      <c r="M109" s="74">
        <v>0.77552083333333333</v>
      </c>
      <c r="N109" t="s">
        <v>580</v>
      </c>
      <c r="O109">
        <v>0</v>
      </c>
      <c r="P109">
        <v>4.5350000000000001</v>
      </c>
      <c r="Q109" t="s">
        <v>595</v>
      </c>
      <c r="R109" t="s">
        <v>132</v>
      </c>
    </row>
    <row r="110" spans="1:18" x14ac:dyDescent="0.25">
      <c r="A110" t="s">
        <v>557</v>
      </c>
      <c r="B110">
        <v>0</v>
      </c>
      <c r="C110" t="s">
        <v>132</v>
      </c>
      <c r="D110" t="s">
        <v>132</v>
      </c>
      <c r="E110" t="s">
        <v>132</v>
      </c>
      <c r="F110" t="s">
        <v>132</v>
      </c>
      <c r="G110" t="s">
        <v>132</v>
      </c>
      <c r="H110" t="s">
        <v>132</v>
      </c>
      <c r="I110" t="s">
        <v>132</v>
      </c>
      <c r="J110">
        <v>-87.88</v>
      </c>
      <c r="K110" t="s">
        <v>580</v>
      </c>
      <c r="L110" t="s">
        <v>595</v>
      </c>
      <c r="M110" s="74">
        <v>0.77552083333333333</v>
      </c>
      <c r="N110" t="s">
        <v>580</v>
      </c>
      <c r="O110">
        <v>0</v>
      </c>
      <c r="P110">
        <v>862</v>
      </c>
      <c r="Q110" t="s">
        <v>592</v>
      </c>
      <c r="R110" t="s">
        <v>132</v>
      </c>
    </row>
    <row r="111" spans="1:18" x14ac:dyDescent="0.25">
      <c r="A111" t="s">
        <v>290</v>
      </c>
      <c r="B111">
        <v>0</v>
      </c>
      <c r="C111" t="s">
        <v>132</v>
      </c>
      <c r="D111" t="s">
        <v>132</v>
      </c>
      <c r="E111" t="s">
        <v>132</v>
      </c>
      <c r="F111" t="s">
        <v>132</v>
      </c>
      <c r="G111" t="s">
        <v>132</v>
      </c>
      <c r="H111" t="s">
        <v>132</v>
      </c>
      <c r="I111" t="s">
        <v>132</v>
      </c>
      <c r="J111">
        <v>-90</v>
      </c>
      <c r="K111" t="s">
        <v>508</v>
      </c>
      <c r="L111" t="s">
        <v>595</v>
      </c>
      <c r="M111" s="74">
        <v>0.77552083333333333</v>
      </c>
      <c r="N111" t="s">
        <v>508</v>
      </c>
      <c r="O111">
        <v>2</v>
      </c>
      <c r="P111">
        <v>35.331000000000003</v>
      </c>
      <c r="Q111" t="s">
        <v>595</v>
      </c>
      <c r="R111" t="s">
        <v>132</v>
      </c>
    </row>
    <row r="112" spans="1:18" x14ac:dyDescent="0.25">
      <c r="A112" t="s">
        <v>558</v>
      </c>
      <c r="B112">
        <v>0</v>
      </c>
      <c r="C112" t="s">
        <v>132</v>
      </c>
      <c r="D112" t="s">
        <v>132</v>
      </c>
      <c r="E112" t="s">
        <v>132</v>
      </c>
      <c r="F112" t="s">
        <v>132</v>
      </c>
      <c r="G112" t="s">
        <v>132</v>
      </c>
      <c r="H112" t="s">
        <v>132</v>
      </c>
      <c r="I112" t="s">
        <v>132</v>
      </c>
      <c r="J112">
        <v>-88.89</v>
      </c>
      <c r="K112" t="s">
        <v>508</v>
      </c>
      <c r="L112" t="s">
        <v>595</v>
      </c>
      <c r="M112" s="74">
        <v>0.77552083333333333</v>
      </c>
      <c r="N112" t="s">
        <v>508</v>
      </c>
      <c r="O112">
        <v>0</v>
      </c>
      <c r="P112">
        <v>5.8040000000000003</v>
      </c>
      <c r="Q112" t="s">
        <v>592</v>
      </c>
      <c r="R112" t="s">
        <v>132</v>
      </c>
    </row>
    <row r="113" spans="1:18" x14ac:dyDescent="0.25">
      <c r="A113" t="s">
        <v>291</v>
      </c>
      <c r="B113">
        <v>0</v>
      </c>
      <c r="C113" t="s">
        <v>132</v>
      </c>
      <c r="D113" t="s">
        <v>132</v>
      </c>
      <c r="E113" t="s">
        <v>132</v>
      </c>
      <c r="F113" t="s">
        <v>132</v>
      </c>
      <c r="G113" t="s">
        <v>132</v>
      </c>
      <c r="H113" t="s">
        <v>132</v>
      </c>
      <c r="I113" t="s">
        <v>132</v>
      </c>
      <c r="J113">
        <v>-88</v>
      </c>
      <c r="K113" t="s">
        <v>508</v>
      </c>
      <c r="L113" t="s">
        <v>595</v>
      </c>
      <c r="M113" s="74">
        <v>0.77552083333333333</v>
      </c>
      <c r="N113" t="s">
        <v>508</v>
      </c>
      <c r="O113">
        <v>0</v>
      </c>
      <c r="P113">
        <v>2.4849999999999999</v>
      </c>
      <c r="Q113" t="s">
        <v>595</v>
      </c>
      <c r="R113" t="s">
        <v>132</v>
      </c>
    </row>
    <row r="114" spans="1:18" x14ac:dyDescent="0.25">
      <c r="A114" t="s">
        <v>559</v>
      </c>
      <c r="B114">
        <v>0</v>
      </c>
      <c r="C114" t="s">
        <v>132</v>
      </c>
      <c r="D114" t="s">
        <v>132</v>
      </c>
      <c r="E114" t="s">
        <v>132</v>
      </c>
      <c r="F114" t="s">
        <v>132</v>
      </c>
      <c r="G114" t="s">
        <v>132</v>
      </c>
      <c r="H114" t="s">
        <v>132</v>
      </c>
      <c r="I114" t="s">
        <v>132</v>
      </c>
      <c r="J114">
        <v>-91.3</v>
      </c>
      <c r="K114" t="s">
        <v>507</v>
      </c>
      <c r="L114" t="s">
        <v>595</v>
      </c>
      <c r="M114" s="74">
        <v>0.77552083333333333</v>
      </c>
      <c r="N114" t="s">
        <v>507</v>
      </c>
      <c r="O114">
        <v>0</v>
      </c>
      <c r="P114">
        <v>1.9910000000000001</v>
      </c>
      <c r="Q114" t="s">
        <v>591</v>
      </c>
      <c r="R114" t="s">
        <v>132</v>
      </c>
    </row>
    <row r="115" spans="1:18" x14ac:dyDescent="0.25">
      <c r="A115" t="s">
        <v>292</v>
      </c>
      <c r="B115">
        <v>0</v>
      </c>
      <c r="C115" t="s">
        <v>132</v>
      </c>
      <c r="D115" t="s">
        <v>132</v>
      </c>
      <c r="E115" t="s">
        <v>132</v>
      </c>
      <c r="F115" t="s">
        <v>132</v>
      </c>
      <c r="G115" t="s">
        <v>132</v>
      </c>
      <c r="H115" t="s">
        <v>132</v>
      </c>
      <c r="I115" t="s">
        <v>132</v>
      </c>
      <c r="J115">
        <v>-90.48</v>
      </c>
      <c r="K115" t="s">
        <v>507</v>
      </c>
      <c r="L115" t="s">
        <v>595</v>
      </c>
      <c r="M115" s="74">
        <v>0.77552083333333333</v>
      </c>
      <c r="N115" t="s">
        <v>507</v>
      </c>
      <c r="O115">
        <v>0</v>
      </c>
      <c r="P115">
        <v>3.629</v>
      </c>
      <c r="Q115" t="s">
        <v>595</v>
      </c>
      <c r="R115" t="s">
        <v>132</v>
      </c>
    </row>
    <row r="116" spans="1:18" x14ac:dyDescent="0.25">
      <c r="A116" t="s">
        <v>447</v>
      </c>
      <c r="B116">
        <v>0</v>
      </c>
      <c r="C116" t="s">
        <v>132</v>
      </c>
      <c r="D116" t="s">
        <v>132</v>
      </c>
      <c r="E116" t="s">
        <v>132</v>
      </c>
      <c r="F116" t="s">
        <v>132</v>
      </c>
      <c r="G116" t="s">
        <v>132</v>
      </c>
      <c r="H116" t="s">
        <v>132</v>
      </c>
      <c r="I116" t="s">
        <v>132</v>
      </c>
      <c r="J116">
        <v>-89.47</v>
      </c>
      <c r="K116" t="s">
        <v>507</v>
      </c>
      <c r="L116" t="s">
        <v>595</v>
      </c>
      <c r="M116" s="74">
        <v>0.77552083333333333</v>
      </c>
      <c r="N116" t="s">
        <v>507</v>
      </c>
      <c r="O116">
        <v>1</v>
      </c>
      <c r="P116">
        <v>14.305</v>
      </c>
      <c r="Q116" t="s">
        <v>591</v>
      </c>
      <c r="R116" t="s">
        <v>132</v>
      </c>
    </row>
    <row r="117" spans="1:18" x14ac:dyDescent="0.25">
      <c r="A117" t="s">
        <v>487</v>
      </c>
      <c r="B117">
        <v>0</v>
      </c>
      <c r="C117" t="s">
        <v>132</v>
      </c>
      <c r="D117" t="s">
        <v>132</v>
      </c>
      <c r="E117" t="s">
        <v>132</v>
      </c>
      <c r="F117" t="s">
        <v>132</v>
      </c>
      <c r="G117" t="s">
        <v>132</v>
      </c>
      <c r="H117" t="s">
        <v>132</v>
      </c>
      <c r="I117" t="s">
        <v>132</v>
      </c>
      <c r="J117">
        <v>-88.24</v>
      </c>
      <c r="K117" t="s">
        <v>507</v>
      </c>
      <c r="L117" t="s">
        <v>595</v>
      </c>
      <c r="M117" s="74">
        <v>0.77552083333333333</v>
      </c>
      <c r="N117" t="s">
        <v>507</v>
      </c>
      <c r="O117">
        <v>0</v>
      </c>
      <c r="P117">
        <v>3.4380000000000002</v>
      </c>
      <c r="Q117" t="s">
        <v>588</v>
      </c>
      <c r="R117" t="s">
        <v>132</v>
      </c>
    </row>
    <row r="118" spans="1:18" x14ac:dyDescent="0.25">
      <c r="A118" t="s">
        <v>560</v>
      </c>
      <c r="B118">
        <v>0</v>
      </c>
      <c r="C118" t="s">
        <v>132</v>
      </c>
      <c r="D118" t="s">
        <v>132</v>
      </c>
      <c r="E118" t="s">
        <v>132</v>
      </c>
      <c r="F118" t="s">
        <v>132</v>
      </c>
      <c r="G118" t="s">
        <v>132</v>
      </c>
      <c r="H118" t="s">
        <v>132</v>
      </c>
      <c r="I118" t="s">
        <v>132</v>
      </c>
      <c r="J118">
        <v>-93.75</v>
      </c>
      <c r="K118" t="s">
        <v>505</v>
      </c>
      <c r="L118" t="s">
        <v>595</v>
      </c>
      <c r="M118" s="74">
        <v>0.77552083333333333</v>
      </c>
      <c r="N118" t="s">
        <v>505</v>
      </c>
      <c r="O118">
        <v>0</v>
      </c>
      <c r="P118">
        <v>844</v>
      </c>
      <c r="Q118" t="s">
        <v>596</v>
      </c>
      <c r="R118" t="s">
        <v>132</v>
      </c>
    </row>
    <row r="119" spans="1:18" x14ac:dyDescent="0.25">
      <c r="A119" t="s">
        <v>488</v>
      </c>
      <c r="B119">
        <v>0</v>
      </c>
      <c r="C119" t="s">
        <v>132</v>
      </c>
      <c r="D119" t="s">
        <v>132</v>
      </c>
      <c r="E119" t="s">
        <v>132</v>
      </c>
      <c r="F119" t="s">
        <v>132</v>
      </c>
      <c r="G119" t="s">
        <v>132</v>
      </c>
      <c r="H119" t="s">
        <v>132</v>
      </c>
      <c r="I119" t="s">
        <v>132</v>
      </c>
      <c r="J119">
        <v>-92.86</v>
      </c>
      <c r="K119" t="s">
        <v>505</v>
      </c>
      <c r="L119" t="s">
        <v>595</v>
      </c>
      <c r="M119" s="74">
        <v>0.77552083333333333</v>
      </c>
      <c r="N119" t="s">
        <v>505</v>
      </c>
      <c r="O119">
        <v>0</v>
      </c>
      <c r="P119">
        <v>3.222</v>
      </c>
      <c r="Q119" t="s">
        <v>595</v>
      </c>
      <c r="R119" t="s">
        <v>132</v>
      </c>
    </row>
    <row r="120" spans="1:18" x14ac:dyDescent="0.25">
      <c r="A120" t="s">
        <v>561</v>
      </c>
      <c r="B120">
        <v>0</v>
      </c>
      <c r="C120" t="s">
        <v>132</v>
      </c>
      <c r="D120" t="s">
        <v>132</v>
      </c>
      <c r="E120" t="s">
        <v>132</v>
      </c>
      <c r="F120" t="s">
        <v>132</v>
      </c>
      <c r="G120" t="s">
        <v>132</v>
      </c>
      <c r="H120" t="s">
        <v>132</v>
      </c>
      <c r="I120" t="s">
        <v>132</v>
      </c>
      <c r="J120">
        <v>-92.31</v>
      </c>
      <c r="K120" t="s">
        <v>505</v>
      </c>
      <c r="L120" t="s">
        <v>595</v>
      </c>
      <c r="M120" s="74">
        <v>0.77552083333333333</v>
      </c>
      <c r="N120" t="s">
        <v>505</v>
      </c>
      <c r="O120">
        <v>0</v>
      </c>
      <c r="P120">
        <v>918</v>
      </c>
      <c r="Q120" t="s">
        <v>595</v>
      </c>
      <c r="R120" t="s">
        <v>132</v>
      </c>
    </row>
    <row r="121" spans="1:18" x14ac:dyDescent="0.25">
      <c r="A121" t="s">
        <v>293</v>
      </c>
      <c r="B121">
        <v>0</v>
      </c>
      <c r="C121" t="s">
        <v>132</v>
      </c>
      <c r="D121" t="s">
        <v>132</v>
      </c>
      <c r="E121" t="s">
        <v>132</v>
      </c>
      <c r="F121" t="s">
        <v>132</v>
      </c>
      <c r="G121" t="s">
        <v>132</v>
      </c>
      <c r="H121" t="s">
        <v>132</v>
      </c>
      <c r="I121" t="s">
        <v>132</v>
      </c>
      <c r="J121">
        <v>-90.91</v>
      </c>
      <c r="K121" t="s">
        <v>505</v>
      </c>
      <c r="L121" t="s">
        <v>595</v>
      </c>
      <c r="M121" s="74">
        <v>0.77552083333333333</v>
      </c>
      <c r="N121" t="s">
        <v>505</v>
      </c>
      <c r="O121">
        <v>30</v>
      </c>
      <c r="P121">
        <v>8.8930000000000007</v>
      </c>
      <c r="Q121" t="s">
        <v>595</v>
      </c>
      <c r="R121" t="s">
        <v>132</v>
      </c>
    </row>
    <row r="122" spans="1:18" x14ac:dyDescent="0.25">
      <c r="A122" t="s">
        <v>562</v>
      </c>
      <c r="B122">
        <v>0</v>
      </c>
      <c r="C122" t="s">
        <v>132</v>
      </c>
      <c r="D122" t="s">
        <v>132</v>
      </c>
      <c r="E122" t="s">
        <v>132</v>
      </c>
      <c r="F122" t="s">
        <v>132</v>
      </c>
      <c r="G122" t="s">
        <v>132</v>
      </c>
      <c r="H122" t="s">
        <v>132</v>
      </c>
      <c r="I122" t="s">
        <v>132</v>
      </c>
      <c r="J122">
        <v>-90</v>
      </c>
      <c r="K122" t="s">
        <v>505</v>
      </c>
      <c r="L122" t="s">
        <v>595</v>
      </c>
      <c r="M122" s="74">
        <v>0.77552083333333333</v>
      </c>
      <c r="N122" t="s">
        <v>505</v>
      </c>
      <c r="O122">
        <v>0</v>
      </c>
      <c r="P122">
        <v>538</v>
      </c>
      <c r="Q122" t="s">
        <v>595</v>
      </c>
      <c r="R122" t="s">
        <v>132</v>
      </c>
    </row>
    <row r="123" spans="1:18" x14ac:dyDescent="0.25">
      <c r="A123" t="s">
        <v>489</v>
      </c>
      <c r="B123">
        <v>0</v>
      </c>
      <c r="C123" t="s">
        <v>132</v>
      </c>
      <c r="D123" t="s">
        <v>132</v>
      </c>
      <c r="E123" t="s">
        <v>132</v>
      </c>
      <c r="F123" t="s">
        <v>132</v>
      </c>
      <c r="G123" t="s">
        <v>132</v>
      </c>
      <c r="H123" t="s">
        <v>132</v>
      </c>
      <c r="I123" t="s">
        <v>132</v>
      </c>
      <c r="J123">
        <v>-88.89</v>
      </c>
      <c r="K123" t="s">
        <v>505</v>
      </c>
      <c r="L123" t="s">
        <v>595</v>
      </c>
      <c r="M123" s="74">
        <v>0.77552083333333333</v>
      </c>
      <c r="N123" t="s">
        <v>505</v>
      </c>
      <c r="O123">
        <v>0</v>
      </c>
      <c r="P123">
        <v>1.2030000000000001</v>
      </c>
      <c r="Q123" t="s">
        <v>552</v>
      </c>
      <c r="R123" t="s">
        <v>132</v>
      </c>
    </row>
    <row r="124" spans="1:18" x14ac:dyDescent="0.25">
      <c r="A124" t="s">
        <v>490</v>
      </c>
      <c r="B124">
        <v>0</v>
      </c>
      <c r="C124" t="s">
        <v>132</v>
      </c>
      <c r="D124" t="s">
        <v>132</v>
      </c>
      <c r="E124" t="s">
        <v>132</v>
      </c>
      <c r="F124" t="s">
        <v>132</v>
      </c>
      <c r="G124" t="s">
        <v>132</v>
      </c>
      <c r="H124" t="s">
        <v>132</v>
      </c>
      <c r="I124" t="s">
        <v>132</v>
      </c>
      <c r="J124">
        <v>-87.5</v>
      </c>
      <c r="K124" t="s">
        <v>505</v>
      </c>
      <c r="L124" t="s">
        <v>595</v>
      </c>
      <c r="M124" s="74">
        <v>0.77552083333333333</v>
      </c>
      <c r="N124" t="s">
        <v>505</v>
      </c>
      <c r="O124">
        <v>0</v>
      </c>
      <c r="P124">
        <v>3.2719999999999998</v>
      </c>
      <c r="Q124" t="s">
        <v>595</v>
      </c>
      <c r="R124" t="s">
        <v>132</v>
      </c>
    </row>
    <row r="125" spans="1:18" x14ac:dyDescent="0.25">
      <c r="A125" t="s">
        <v>491</v>
      </c>
      <c r="B125">
        <v>0</v>
      </c>
      <c r="C125" t="s">
        <v>132</v>
      </c>
      <c r="D125" t="s">
        <v>132</v>
      </c>
      <c r="E125" t="s">
        <v>132</v>
      </c>
      <c r="F125" t="s">
        <v>132</v>
      </c>
      <c r="G125" t="s">
        <v>132</v>
      </c>
      <c r="H125" t="s">
        <v>132</v>
      </c>
      <c r="I125" t="s">
        <v>132</v>
      </c>
      <c r="J125">
        <v>-83.33</v>
      </c>
      <c r="K125" t="s">
        <v>505</v>
      </c>
      <c r="L125" t="s">
        <v>595</v>
      </c>
      <c r="M125" s="74">
        <v>0.77552083333333333</v>
      </c>
      <c r="N125" t="s">
        <v>505</v>
      </c>
      <c r="O125">
        <v>0</v>
      </c>
      <c r="P125">
        <v>1.4490000000000001</v>
      </c>
      <c r="Q125" t="s">
        <v>524</v>
      </c>
      <c r="R125" t="s">
        <v>132</v>
      </c>
    </row>
    <row r="126" spans="1:18" x14ac:dyDescent="0.25">
      <c r="A126" t="s">
        <v>492</v>
      </c>
      <c r="B126">
        <v>0</v>
      </c>
      <c r="C126" t="s">
        <v>132</v>
      </c>
      <c r="D126" t="s">
        <v>132</v>
      </c>
      <c r="E126" t="s">
        <v>132</v>
      </c>
      <c r="F126" t="s">
        <v>132</v>
      </c>
      <c r="G126" t="s">
        <v>132</v>
      </c>
      <c r="H126" t="s">
        <v>132</v>
      </c>
      <c r="I126" t="s">
        <v>132</v>
      </c>
      <c r="J126">
        <v>-80</v>
      </c>
      <c r="K126" t="s">
        <v>505</v>
      </c>
      <c r="L126" t="s">
        <v>595</v>
      </c>
      <c r="M126" s="74">
        <v>0.77552083333333333</v>
      </c>
      <c r="N126" t="s">
        <v>505</v>
      </c>
      <c r="O126">
        <v>0</v>
      </c>
      <c r="P126">
        <v>2.2440000000000002</v>
      </c>
      <c r="Q126" t="s">
        <v>588</v>
      </c>
      <c r="R126" t="s">
        <v>132</v>
      </c>
    </row>
    <row r="127" spans="1:18" x14ac:dyDescent="0.25">
      <c r="A127" t="s">
        <v>294</v>
      </c>
      <c r="B127">
        <v>0</v>
      </c>
      <c r="C127" t="s">
        <v>132</v>
      </c>
      <c r="D127" t="s">
        <v>132</v>
      </c>
      <c r="E127" t="s">
        <v>132</v>
      </c>
      <c r="F127" t="s">
        <v>132</v>
      </c>
      <c r="G127" t="s">
        <v>132</v>
      </c>
      <c r="H127" t="s">
        <v>132</v>
      </c>
      <c r="I127" t="s">
        <v>132</v>
      </c>
      <c r="J127">
        <v>-75</v>
      </c>
      <c r="K127" t="s">
        <v>505</v>
      </c>
      <c r="L127" t="s">
        <v>595</v>
      </c>
      <c r="M127" s="74">
        <v>0.77552083333333333</v>
      </c>
      <c r="N127" t="s">
        <v>505</v>
      </c>
      <c r="O127">
        <v>0</v>
      </c>
      <c r="P127">
        <v>5.26</v>
      </c>
      <c r="Q127" t="s">
        <v>595</v>
      </c>
      <c r="R127" t="s">
        <v>132</v>
      </c>
    </row>
    <row r="128" spans="1:18" x14ac:dyDescent="0.25">
      <c r="A128" t="s">
        <v>493</v>
      </c>
      <c r="B128">
        <v>0</v>
      </c>
      <c r="C128" t="s">
        <v>132</v>
      </c>
      <c r="D128" t="s">
        <v>132</v>
      </c>
      <c r="E128" t="s">
        <v>132</v>
      </c>
      <c r="F128" t="s">
        <v>132</v>
      </c>
      <c r="G128" t="s">
        <v>132</v>
      </c>
      <c r="H128" t="s">
        <v>132</v>
      </c>
      <c r="I128" t="s">
        <v>132</v>
      </c>
      <c r="J128">
        <v>-50</v>
      </c>
      <c r="K128" t="s">
        <v>505</v>
      </c>
      <c r="L128" t="s">
        <v>595</v>
      </c>
      <c r="M128" s="74">
        <v>0.77552083333333333</v>
      </c>
      <c r="N128" t="s">
        <v>505</v>
      </c>
      <c r="O128">
        <v>0</v>
      </c>
      <c r="P128">
        <v>1.4690000000000001</v>
      </c>
      <c r="Q128" t="s">
        <v>595</v>
      </c>
      <c r="R128" t="s">
        <v>132</v>
      </c>
    </row>
    <row r="129" spans="1:18" x14ac:dyDescent="0.25">
      <c r="A129" t="s">
        <v>494</v>
      </c>
      <c r="B129">
        <v>0</v>
      </c>
      <c r="C129" t="s">
        <v>132</v>
      </c>
      <c r="D129" t="s">
        <v>132</v>
      </c>
      <c r="E129" t="s">
        <v>132</v>
      </c>
      <c r="F129" t="s">
        <v>132</v>
      </c>
      <c r="G129" t="s">
        <v>132</v>
      </c>
      <c r="H129" t="s">
        <v>132</v>
      </c>
      <c r="I129" t="s">
        <v>132</v>
      </c>
      <c r="J129">
        <v>0</v>
      </c>
      <c r="K129" t="s">
        <v>505</v>
      </c>
      <c r="L129" t="s">
        <v>595</v>
      </c>
      <c r="M129" s="74">
        <v>0.77552083333333333</v>
      </c>
      <c r="N129" t="s">
        <v>505</v>
      </c>
      <c r="O129">
        <v>0</v>
      </c>
      <c r="P129">
        <v>3.0960000000000001</v>
      </c>
      <c r="Q129" t="s">
        <v>509</v>
      </c>
      <c r="R129" t="s">
        <v>132</v>
      </c>
    </row>
    <row r="130" spans="1:18" x14ac:dyDescent="0.25">
      <c r="A130" t="s">
        <v>495</v>
      </c>
      <c r="B130">
        <v>0</v>
      </c>
      <c r="C130" t="s">
        <v>132</v>
      </c>
      <c r="D130" t="s">
        <v>132</v>
      </c>
      <c r="E130" t="s">
        <v>132</v>
      </c>
      <c r="F130" t="s">
        <v>132</v>
      </c>
      <c r="G130" t="s">
        <v>132</v>
      </c>
      <c r="H130" t="s">
        <v>132</v>
      </c>
      <c r="I130" t="s">
        <v>132</v>
      </c>
      <c r="J130">
        <v>0</v>
      </c>
      <c r="K130" t="s">
        <v>505</v>
      </c>
      <c r="L130" t="s">
        <v>595</v>
      </c>
      <c r="M130" s="74">
        <v>0.77552083333333333</v>
      </c>
      <c r="N130" t="s">
        <v>505</v>
      </c>
      <c r="O130">
        <v>0</v>
      </c>
      <c r="P130">
        <v>2.694</v>
      </c>
      <c r="Q130" t="s">
        <v>595</v>
      </c>
      <c r="R130" t="s">
        <v>132</v>
      </c>
    </row>
    <row r="131" spans="1:18" x14ac:dyDescent="0.25">
      <c r="A131" t="s">
        <v>496</v>
      </c>
      <c r="B131">
        <v>0</v>
      </c>
      <c r="C131" t="s">
        <v>132</v>
      </c>
      <c r="D131" t="s">
        <v>132</v>
      </c>
      <c r="E131" t="s">
        <v>132</v>
      </c>
      <c r="F131" t="s">
        <v>132</v>
      </c>
      <c r="G131" t="s">
        <v>132</v>
      </c>
      <c r="H131" t="s">
        <v>132</v>
      </c>
      <c r="I131" t="s">
        <v>132</v>
      </c>
      <c r="J131">
        <v>0</v>
      </c>
      <c r="K131" t="s">
        <v>505</v>
      </c>
      <c r="L131" t="s">
        <v>595</v>
      </c>
      <c r="M131" s="74">
        <v>0.77552083333333333</v>
      </c>
      <c r="N131" t="s">
        <v>505</v>
      </c>
      <c r="O131">
        <v>0</v>
      </c>
      <c r="P131">
        <v>1.0780000000000001</v>
      </c>
      <c r="Q131" t="s">
        <v>595</v>
      </c>
      <c r="R131" t="s">
        <v>132</v>
      </c>
    </row>
    <row r="132" spans="1:18" x14ac:dyDescent="0.25">
      <c r="A132" t="s">
        <v>437</v>
      </c>
      <c r="B132">
        <v>0</v>
      </c>
      <c r="C132" t="s">
        <v>132</v>
      </c>
      <c r="D132" t="s">
        <v>132</v>
      </c>
      <c r="E132" t="s">
        <v>132</v>
      </c>
      <c r="F132" t="s">
        <v>132</v>
      </c>
      <c r="G132" t="s">
        <v>132</v>
      </c>
      <c r="H132" t="s">
        <v>132</v>
      </c>
      <c r="I132" t="s">
        <v>132</v>
      </c>
      <c r="J132">
        <v>0</v>
      </c>
      <c r="K132" t="s">
        <v>505</v>
      </c>
      <c r="L132" t="s">
        <v>595</v>
      </c>
      <c r="M132" s="74">
        <v>0.77552083333333333</v>
      </c>
      <c r="N132" t="s">
        <v>505</v>
      </c>
      <c r="O132">
        <v>0</v>
      </c>
      <c r="P132">
        <v>2.1829999999999998</v>
      </c>
      <c r="Q132" t="s">
        <v>578</v>
      </c>
      <c r="R132" t="s">
        <v>132</v>
      </c>
    </row>
    <row r="133" spans="1:18" x14ac:dyDescent="0.25">
      <c r="A133" t="s">
        <v>563</v>
      </c>
      <c r="B133">
        <v>0</v>
      </c>
      <c r="C133" t="s">
        <v>132</v>
      </c>
      <c r="D133" t="s">
        <v>132</v>
      </c>
      <c r="E133" t="s">
        <v>132</v>
      </c>
      <c r="F133" t="s">
        <v>132</v>
      </c>
      <c r="G133" t="s">
        <v>132</v>
      </c>
      <c r="H133" t="s">
        <v>132</v>
      </c>
      <c r="I133" t="s">
        <v>132</v>
      </c>
      <c r="J133">
        <v>0</v>
      </c>
      <c r="K133" t="s">
        <v>505</v>
      </c>
      <c r="L133" t="s">
        <v>595</v>
      </c>
      <c r="M133" s="74">
        <v>0.77552083333333333</v>
      </c>
      <c r="N133" t="s">
        <v>505</v>
      </c>
      <c r="O133">
        <v>0</v>
      </c>
      <c r="P133">
        <v>151</v>
      </c>
      <c r="Q133" t="s">
        <v>498</v>
      </c>
      <c r="R133" t="s">
        <v>132</v>
      </c>
    </row>
    <row r="134" spans="1:18" x14ac:dyDescent="0.25">
      <c r="A134" t="s">
        <v>564</v>
      </c>
      <c r="B134">
        <v>0</v>
      </c>
      <c r="C134" t="s">
        <v>132</v>
      </c>
      <c r="D134" t="s">
        <v>132</v>
      </c>
      <c r="E134" t="s">
        <v>132</v>
      </c>
      <c r="F134" t="s">
        <v>132</v>
      </c>
      <c r="G134" t="s">
        <v>132</v>
      </c>
      <c r="H134" t="s">
        <v>132</v>
      </c>
      <c r="I134" t="s">
        <v>132</v>
      </c>
      <c r="J134">
        <v>0</v>
      </c>
      <c r="K134" t="s">
        <v>505</v>
      </c>
      <c r="L134" t="s">
        <v>595</v>
      </c>
      <c r="M134" s="74">
        <v>0.77552083333333333</v>
      </c>
      <c r="N134" t="s">
        <v>505</v>
      </c>
      <c r="O134">
        <v>0</v>
      </c>
      <c r="P134">
        <v>682</v>
      </c>
      <c r="Q134" t="s">
        <v>502</v>
      </c>
      <c r="R134" t="s">
        <v>132</v>
      </c>
    </row>
    <row r="135" spans="1:18" x14ac:dyDescent="0.25">
      <c r="A135" t="s">
        <v>565</v>
      </c>
      <c r="B135">
        <v>0</v>
      </c>
      <c r="C135" t="s">
        <v>132</v>
      </c>
      <c r="D135" t="s">
        <v>132</v>
      </c>
      <c r="E135" t="s">
        <v>132</v>
      </c>
      <c r="F135" t="s">
        <v>132</v>
      </c>
      <c r="G135" t="s">
        <v>132</v>
      </c>
      <c r="H135" t="s">
        <v>132</v>
      </c>
      <c r="I135" t="s">
        <v>132</v>
      </c>
      <c r="J135">
        <v>0</v>
      </c>
      <c r="K135" t="s">
        <v>505</v>
      </c>
      <c r="L135" t="s">
        <v>595</v>
      </c>
      <c r="M135" s="74">
        <v>0.77552083333333333</v>
      </c>
      <c r="N135" t="s">
        <v>505</v>
      </c>
      <c r="O135">
        <v>0</v>
      </c>
      <c r="P135">
        <v>403</v>
      </c>
      <c r="Q135" t="s">
        <v>483</v>
      </c>
      <c r="R135" t="s">
        <v>132</v>
      </c>
    </row>
    <row r="136" spans="1:18" x14ac:dyDescent="0.25">
      <c r="A136" t="s">
        <v>566</v>
      </c>
      <c r="B136">
        <v>0</v>
      </c>
      <c r="C136" t="s">
        <v>132</v>
      </c>
      <c r="D136" t="s">
        <v>132</v>
      </c>
      <c r="E136" t="s">
        <v>132</v>
      </c>
      <c r="F136" t="s">
        <v>132</v>
      </c>
      <c r="G136" t="s">
        <v>132</v>
      </c>
      <c r="H136" t="s">
        <v>132</v>
      </c>
      <c r="I136" t="s">
        <v>132</v>
      </c>
      <c r="J136">
        <v>0</v>
      </c>
      <c r="K136" t="s">
        <v>505</v>
      </c>
      <c r="L136" t="s">
        <v>595</v>
      </c>
      <c r="M136" s="74">
        <v>0.77552083333333333</v>
      </c>
      <c r="N136" t="s">
        <v>505</v>
      </c>
      <c r="O136">
        <v>0</v>
      </c>
      <c r="P136">
        <v>1.6830000000000001</v>
      </c>
      <c r="Q136" t="s">
        <v>523</v>
      </c>
      <c r="R136" t="s">
        <v>132</v>
      </c>
    </row>
    <row r="137" spans="1:18" x14ac:dyDescent="0.25">
      <c r="A137" t="s">
        <v>567</v>
      </c>
      <c r="B137">
        <v>0</v>
      </c>
      <c r="C137" t="s">
        <v>132</v>
      </c>
      <c r="D137" t="s">
        <v>132</v>
      </c>
      <c r="E137" t="s">
        <v>132</v>
      </c>
      <c r="F137" t="s">
        <v>132</v>
      </c>
      <c r="G137" t="s">
        <v>132</v>
      </c>
      <c r="H137" t="s">
        <v>132</v>
      </c>
      <c r="I137" t="s">
        <v>132</v>
      </c>
      <c r="J137">
        <v>0</v>
      </c>
      <c r="K137" t="s">
        <v>505</v>
      </c>
      <c r="L137" t="s">
        <v>595</v>
      </c>
      <c r="M137" s="74">
        <v>0.77552083333333333</v>
      </c>
      <c r="N137" t="s">
        <v>505</v>
      </c>
      <c r="O137">
        <v>0</v>
      </c>
      <c r="P137">
        <v>1.2150000000000001</v>
      </c>
      <c r="Q137" t="s">
        <v>523</v>
      </c>
      <c r="R137" t="s">
        <v>132</v>
      </c>
    </row>
    <row r="138" spans="1:18" x14ac:dyDescent="0.25">
      <c r="A138" t="s">
        <v>568</v>
      </c>
      <c r="B138">
        <v>0</v>
      </c>
      <c r="C138" t="s">
        <v>132</v>
      </c>
      <c r="D138" t="s">
        <v>132</v>
      </c>
      <c r="E138" t="s">
        <v>132</v>
      </c>
      <c r="F138" t="s">
        <v>132</v>
      </c>
      <c r="G138" t="s">
        <v>132</v>
      </c>
      <c r="H138" t="s">
        <v>132</v>
      </c>
      <c r="I138" t="s">
        <v>132</v>
      </c>
      <c r="J138">
        <v>0</v>
      </c>
      <c r="K138" t="s">
        <v>505</v>
      </c>
      <c r="L138" t="s">
        <v>595</v>
      </c>
      <c r="M138" s="74">
        <v>0.77552083333333333</v>
      </c>
      <c r="N138" t="s">
        <v>505</v>
      </c>
      <c r="O138">
        <v>0</v>
      </c>
      <c r="P138">
        <v>177</v>
      </c>
      <c r="Q138" t="s">
        <v>506</v>
      </c>
      <c r="R138" t="s">
        <v>132</v>
      </c>
    </row>
    <row r="139" spans="1:18" x14ac:dyDescent="0.25">
      <c r="A139" t="s">
        <v>569</v>
      </c>
      <c r="B139">
        <v>0</v>
      </c>
      <c r="C139" t="s">
        <v>132</v>
      </c>
      <c r="D139" t="s">
        <v>132</v>
      </c>
      <c r="E139" t="s">
        <v>132</v>
      </c>
      <c r="F139" t="s">
        <v>132</v>
      </c>
      <c r="G139" t="s">
        <v>132</v>
      </c>
      <c r="H139" t="s">
        <v>132</v>
      </c>
      <c r="I139" t="s">
        <v>132</v>
      </c>
      <c r="J139">
        <v>0</v>
      </c>
      <c r="K139" t="s">
        <v>505</v>
      </c>
      <c r="L139" t="s">
        <v>595</v>
      </c>
      <c r="M139" s="74">
        <v>0.77552083333333333</v>
      </c>
      <c r="N139" t="s">
        <v>505</v>
      </c>
      <c r="O139">
        <v>0</v>
      </c>
      <c r="P139">
        <v>216</v>
      </c>
      <c r="Q139" t="s">
        <v>475</v>
      </c>
      <c r="R139" t="s">
        <v>132</v>
      </c>
    </row>
    <row r="140" spans="1:18" x14ac:dyDescent="0.25">
      <c r="A140" t="s">
        <v>570</v>
      </c>
      <c r="B140">
        <v>0</v>
      </c>
      <c r="C140" t="s">
        <v>132</v>
      </c>
      <c r="D140" t="s">
        <v>132</v>
      </c>
      <c r="E140" t="s">
        <v>132</v>
      </c>
      <c r="F140" t="s">
        <v>132</v>
      </c>
      <c r="G140" t="s">
        <v>132</v>
      </c>
      <c r="H140" t="s">
        <v>132</v>
      </c>
      <c r="I140" t="s">
        <v>132</v>
      </c>
      <c r="J140">
        <v>0</v>
      </c>
      <c r="K140" t="s">
        <v>505</v>
      </c>
      <c r="L140" t="s">
        <v>595</v>
      </c>
      <c r="M140" s="74">
        <v>0.77552083333333333</v>
      </c>
      <c r="N140" t="s">
        <v>505</v>
      </c>
      <c r="O140">
        <v>0</v>
      </c>
      <c r="P140">
        <v>290</v>
      </c>
      <c r="Q140" t="s">
        <v>470</v>
      </c>
      <c r="R140" t="s">
        <v>132</v>
      </c>
    </row>
    <row r="141" spans="1:18" x14ac:dyDescent="0.25">
      <c r="A141" t="s">
        <v>571</v>
      </c>
      <c r="B141">
        <v>0</v>
      </c>
      <c r="C141" t="s">
        <v>132</v>
      </c>
      <c r="D141" t="s">
        <v>132</v>
      </c>
      <c r="E141" t="s">
        <v>132</v>
      </c>
      <c r="F141" t="s">
        <v>132</v>
      </c>
      <c r="G141" t="s">
        <v>132</v>
      </c>
      <c r="H141" t="s">
        <v>132</v>
      </c>
      <c r="I141" t="s">
        <v>132</v>
      </c>
      <c r="J141">
        <v>0</v>
      </c>
      <c r="K141" t="s">
        <v>505</v>
      </c>
      <c r="L141" t="s">
        <v>595</v>
      </c>
      <c r="M141" s="74">
        <v>0.77552083333333333</v>
      </c>
      <c r="N141" t="s">
        <v>505</v>
      </c>
      <c r="O141">
        <v>0</v>
      </c>
      <c r="P141">
        <v>238</v>
      </c>
      <c r="Q141" t="s">
        <v>463</v>
      </c>
      <c r="R141" t="s">
        <v>132</v>
      </c>
    </row>
    <row r="142" spans="1:18" x14ac:dyDescent="0.25">
      <c r="A142" t="s">
        <v>572</v>
      </c>
      <c r="B142">
        <v>0</v>
      </c>
      <c r="C142" t="s">
        <v>132</v>
      </c>
      <c r="D142" t="s">
        <v>132</v>
      </c>
      <c r="E142" t="s">
        <v>132</v>
      </c>
      <c r="F142" t="s">
        <v>132</v>
      </c>
      <c r="G142" t="s">
        <v>132</v>
      </c>
      <c r="H142" t="s">
        <v>132</v>
      </c>
      <c r="I142" t="s">
        <v>132</v>
      </c>
      <c r="J142">
        <v>0</v>
      </c>
      <c r="K142" t="s">
        <v>505</v>
      </c>
      <c r="L142" t="s">
        <v>595</v>
      </c>
      <c r="M142" s="74">
        <v>0.77552083333333333</v>
      </c>
      <c r="N142" t="s">
        <v>505</v>
      </c>
      <c r="O142">
        <v>0</v>
      </c>
      <c r="P142">
        <v>773</v>
      </c>
      <c r="Q142" t="s">
        <v>470</v>
      </c>
      <c r="R142" t="s">
        <v>132</v>
      </c>
    </row>
    <row r="143" spans="1:18" x14ac:dyDescent="0.25">
      <c r="A143" t="s">
        <v>573</v>
      </c>
      <c r="B143">
        <v>0</v>
      </c>
      <c r="C143" t="s">
        <v>132</v>
      </c>
      <c r="D143" t="s">
        <v>132</v>
      </c>
      <c r="E143" t="s">
        <v>132</v>
      </c>
      <c r="F143" t="s">
        <v>132</v>
      </c>
      <c r="G143" t="s">
        <v>132</v>
      </c>
      <c r="H143" t="s">
        <v>132</v>
      </c>
      <c r="I143" t="s">
        <v>132</v>
      </c>
      <c r="J143">
        <v>0</v>
      </c>
      <c r="K143" t="s">
        <v>505</v>
      </c>
      <c r="L143" t="s">
        <v>595</v>
      </c>
      <c r="M143" s="74">
        <v>0.77552083333333333</v>
      </c>
      <c r="N143" t="s">
        <v>505</v>
      </c>
      <c r="O143">
        <v>0</v>
      </c>
      <c r="P143">
        <v>352</v>
      </c>
      <c r="Q143" t="s">
        <v>498</v>
      </c>
      <c r="R143" t="s">
        <v>132</v>
      </c>
    </row>
    <row r="144" spans="1:18" x14ac:dyDescent="0.25">
      <c r="A144" t="s">
        <v>574</v>
      </c>
      <c r="B144">
        <v>0</v>
      </c>
      <c r="C144" t="s">
        <v>132</v>
      </c>
      <c r="D144" t="s">
        <v>132</v>
      </c>
      <c r="E144" t="s">
        <v>132</v>
      </c>
      <c r="F144" t="s">
        <v>132</v>
      </c>
      <c r="G144" t="s">
        <v>132</v>
      </c>
      <c r="H144" t="s">
        <v>132</v>
      </c>
      <c r="I144" t="s">
        <v>132</v>
      </c>
      <c r="J144">
        <v>0</v>
      </c>
      <c r="K144" t="s">
        <v>505</v>
      </c>
      <c r="L144" t="s">
        <v>595</v>
      </c>
      <c r="M144" s="74">
        <v>0.77552083333333333</v>
      </c>
      <c r="N144" t="s">
        <v>505</v>
      </c>
      <c r="O144">
        <v>0</v>
      </c>
      <c r="P144">
        <v>1.506</v>
      </c>
      <c r="Q144" t="s">
        <v>486</v>
      </c>
      <c r="R144" t="s">
        <v>132</v>
      </c>
    </row>
    <row r="145" spans="1:18" x14ac:dyDescent="0.25">
      <c r="A145" t="s">
        <v>575</v>
      </c>
      <c r="B145">
        <v>0</v>
      </c>
      <c r="C145" t="s">
        <v>132</v>
      </c>
      <c r="D145" t="s">
        <v>132</v>
      </c>
      <c r="E145" t="s">
        <v>132</v>
      </c>
      <c r="F145" t="s">
        <v>132</v>
      </c>
      <c r="G145" t="s">
        <v>132</v>
      </c>
      <c r="H145" t="s">
        <v>132</v>
      </c>
      <c r="I145" t="s">
        <v>132</v>
      </c>
      <c r="J145">
        <v>0</v>
      </c>
      <c r="K145" t="s">
        <v>505</v>
      </c>
      <c r="L145" t="s">
        <v>595</v>
      </c>
      <c r="M145" s="74">
        <v>0.77552083333333333</v>
      </c>
      <c r="N145" t="s">
        <v>505</v>
      </c>
      <c r="O145">
        <v>0</v>
      </c>
      <c r="P145">
        <v>935</v>
      </c>
      <c r="Q145" t="s">
        <v>463</v>
      </c>
      <c r="R145" t="s">
        <v>132</v>
      </c>
    </row>
    <row r="146" spans="1:18" x14ac:dyDescent="0.25">
      <c r="A146" t="s">
        <v>576</v>
      </c>
      <c r="B146">
        <v>0</v>
      </c>
      <c r="C146" t="s">
        <v>132</v>
      </c>
      <c r="D146" t="s">
        <v>132</v>
      </c>
      <c r="E146" t="s">
        <v>132</v>
      </c>
      <c r="F146" t="s">
        <v>132</v>
      </c>
      <c r="G146" t="s">
        <v>132</v>
      </c>
      <c r="H146" t="s">
        <v>132</v>
      </c>
      <c r="I146" t="s">
        <v>132</v>
      </c>
      <c r="J146">
        <v>0</v>
      </c>
      <c r="K146" t="s">
        <v>505</v>
      </c>
      <c r="L146" t="s">
        <v>595</v>
      </c>
      <c r="M146" s="74">
        <v>0.77552083333333333</v>
      </c>
      <c r="N146" t="s">
        <v>505</v>
      </c>
      <c r="O146">
        <v>0</v>
      </c>
      <c r="P146">
        <v>1.518</v>
      </c>
      <c r="Q146" t="s">
        <v>463</v>
      </c>
      <c r="R146" t="s">
        <v>132</v>
      </c>
    </row>
    <row r="147" spans="1:18" x14ac:dyDescent="0.25">
      <c r="A147" t="s">
        <v>577</v>
      </c>
      <c r="B147">
        <v>0</v>
      </c>
      <c r="C147" t="s">
        <v>132</v>
      </c>
      <c r="D147" t="s">
        <v>132</v>
      </c>
      <c r="E147" t="s">
        <v>132</v>
      </c>
      <c r="F147" t="s">
        <v>132</v>
      </c>
      <c r="G147" t="s">
        <v>132</v>
      </c>
      <c r="H147" t="s">
        <v>132</v>
      </c>
      <c r="I147" t="s">
        <v>132</v>
      </c>
      <c r="J147">
        <v>0</v>
      </c>
      <c r="K147" t="s">
        <v>505</v>
      </c>
      <c r="L147" t="s">
        <v>595</v>
      </c>
      <c r="M147" s="74">
        <v>0.77552083333333333</v>
      </c>
      <c r="N147" t="s">
        <v>505</v>
      </c>
      <c r="O147">
        <v>0</v>
      </c>
      <c r="P147">
        <v>1.353</v>
      </c>
      <c r="Q147" t="s">
        <v>595</v>
      </c>
      <c r="R147" t="s">
        <v>132</v>
      </c>
    </row>
    <row r="148" spans="1:18" x14ac:dyDescent="0.25">
      <c r="A148" t="s">
        <v>90</v>
      </c>
      <c r="M148" s="74"/>
      <c r="O148">
        <v>26.193999999999999</v>
      </c>
      <c r="P148">
        <v>443.67599999999999</v>
      </c>
    </row>
  </sheetData>
  <phoneticPr fontId="19" type="noConversion"/>
  <pageMargins left="0.7" right="0.7" top="0.78740157499999996" bottom="0.78740157499999996"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611246-63E7-4C95-8D9B-28891516325B}">
  <sheetPr codeName="Tabelle42"/>
  <dimension ref="A1:R148"/>
  <sheetViews>
    <sheetView workbookViewId="0">
      <selection sqref="A1:R148"/>
    </sheetView>
  </sheetViews>
  <sheetFormatPr baseColWidth="10" defaultRowHeight="15" x14ac:dyDescent="0.25"/>
  <cols>
    <col min="1" max="1" width="13.28515625" bestFit="1" customWidth="1"/>
    <col min="2" max="2" width="12.85546875" bestFit="1" customWidth="1"/>
    <col min="3" max="3" width="15.7109375" bestFit="1" customWidth="1"/>
    <col min="4" max="4" width="7.28515625" bestFit="1" customWidth="1"/>
    <col min="5" max="5" width="6.85546875" bestFit="1" customWidth="1"/>
    <col min="6" max="6" width="11" bestFit="1" customWidth="1"/>
    <col min="7" max="7" width="9.28515625" bestFit="1" customWidth="1"/>
    <col min="8" max="8" width="11.28515625" bestFit="1" customWidth="1"/>
    <col min="9" max="9" width="9.5703125" bestFit="1" customWidth="1"/>
    <col min="10" max="10" width="21.7109375" bestFit="1" customWidth="1"/>
    <col min="11" max="11" width="11.5703125" bestFit="1" customWidth="1"/>
    <col min="12" max="12" width="10.7109375" bestFit="1" customWidth="1"/>
    <col min="13" max="13" width="8.140625" bestFit="1" customWidth="1"/>
    <col min="14" max="14" width="20.5703125" bestFit="1" customWidth="1"/>
    <col min="15" max="15" width="17.85546875" bestFit="1" customWidth="1"/>
    <col min="16" max="16" width="20.85546875" bestFit="1" customWidth="1"/>
    <col min="17" max="17" width="20.140625" bestFit="1" customWidth="1"/>
    <col min="18" max="18" width="17" bestFit="1" customWidth="1"/>
  </cols>
  <sheetData>
    <row r="1" spans="1:18" x14ac:dyDescent="0.25">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25">
      <c r="A2" t="s">
        <v>529</v>
      </c>
      <c r="B2">
        <v>0</v>
      </c>
      <c r="C2" t="s">
        <v>132</v>
      </c>
      <c r="D2" t="s">
        <v>132</v>
      </c>
      <c r="E2" t="s">
        <v>132</v>
      </c>
      <c r="F2" t="s">
        <v>132</v>
      </c>
      <c r="G2" t="s">
        <v>132</v>
      </c>
      <c r="H2" t="s">
        <v>132</v>
      </c>
      <c r="I2" t="s">
        <v>132</v>
      </c>
      <c r="J2">
        <v>-3.33</v>
      </c>
      <c r="K2" t="s">
        <v>706</v>
      </c>
      <c r="L2" t="s">
        <v>595</v>
      </c>
      <c r="M2" s="74">
        <v>0.77552083333333333</v>
      </c>
      <c r="N2" t="s">
        <v>706</v>
      </c>
      <c r="O2">
        <v>0</v>
      </c>
      <c r="P2">
        <v>570</v>
      </c>
      <c r="Q2" t="s">
        <v>553</v>
      </c>
      <c r="R2" t="s">
        <v>132</v>
      </c>
    </row>
    <row r="3" spans="1:18" x14ac:dyDescent="0.25">
      <c r="A3" t="s">
        <v>531</v>
      </c>
      <c r="B3">
        <v>0</v>
      </c>
      <c r="C3" t="s">
        <v>132</v>
      </c>
      <c r="D3" t="s">
        <v>132</v>
      </c>
      <c r="E3" t="s">
        <v>132</v>
      </c>
      <c r="F3" t="s">
        <v>132</v>
      </c>
      <c r="G3" t="s">
        <v>132</v>
      </c>
      <c r="H3" t="s">
        <v>132</v>
      </c>
      <c r="I3" t="s">
        <v>132</v>
      </c>
      <c r="J3">
        <v>-3.89</v>
      </c>
      <c r="K3" t="s">
        <v>707</v>
      </c>
      <c r="L3" t="s">
        <v>595</v>
      </c>
      <c r="M3" s="74">
        <v>0.77552083333333333</v>
      </c>
      <c r="N3" t="s">
        <v>707</v>
      </c>
      <c r="O3">
        <v>0</v>
      </c>
      <c r="P3">
        <v>50</v>
      </c>
      <c r="Q3" t="s">
        <v>473</v>
      </c>
      <c r="R3" t="s">
        <v>132</v>
      </c>
    </row>
    <row r="4" spans="1:18" x14ac:dyDescent="0.25">
      <c r="A4" t="s">
        <v>532</v>
      </c>
      <c r="B4">
        <v>0</v>
      </c>
      <c r="C4" t="s">
        <v>132</v>
      </c>
      <c r="D4" t="s">
        <v>132</v>
      </c>
      <c r="E4" t="s">
        <v>132</v>
      </c>
      <c r="F4" t="s">
        <v>132</v>
      </c>
      <c r="G4" t="s">
        <v>132</v>
      </c>
      <c r="H4" t="s">
        <v>132</v>
      </c>
      <c r="I4" t="s">
        <v>132</v>
      </c>
      <c r="J4">
        <v>-4.66</v>
      </c>
      <c r="K4" t="s">
        <v>708</v>
      </c>
      <c r="L4" t="s">
        <v>595</v>
      </c>
      <c r="M4" s="74">
        <v>0.77552083333333333</v>
      </c>
      <c r="N4" t="s">
        <v>708</v>
      </c>
      <c r="O4">
        <v>0</v>
      </c>
      <c r="P4">
        <v>601</v>
      </c>
      <c r="Q4" t="s">
        <v>597</v>
      </c>
      <c r="R4" t="s">
        <v>132</v>
      </c>
    </row>
    <row r="5" spans="1:18" x14ac:dyDescent="0.25">
      <c r="A5" t="s">
        <v>534</v>
      </c>
      <c r="B5">
        <v>0</v>
      </c>
      <c r="C5" t="s">
        <v>132</v>
      </c>
      <c r="D5" t="s">
        <v>132</v>
      </c>
      <c r="E5" t="s">
        <v>132</v>
      </c>
      <c r="F5" t="s">
        <v>132</v>
      </c>
      <c r="G5" t="s">
        <v>132</v>
      </c>
      <c r="H5" t="s">
        <v>132</v>
      </c>
      <c r="I5" t="s">
        <v>132</v>
      </c>
      <c r="J5">
        <v>-5.18</v>
      </c>
      <c r="K5" t="s">
        <v>709</v>
      </c>
      <c r="L5" t="s">
        <v>595</v>
      </c>
      <c r="M5" s="74">
        <v>0.77552083333333333</v>
      </c>
      <c r="N5" t="s">
        <v>709</v>
      </c>
      <c r="O5">
        <v>0</v>
      </c>
      <c r="P5">
        <v>0</v>
      </c>
      <c r="Q5" t="s">
        <v>473</v>
      </c>
      <c r="R5" t="s">
        <v>132</v>
      </c>
    </row>
    <row r="6" spans="1:18" x14ac:dyDescent="0.25">
      <c r="A6" t="s">
        <v>535</v>
      </c>
      <c r="B6">
        <v>0</v>
      </c>
      <c r="C6" t="s">
        <v>132</v>
      </c>
      <c r="D6" t="s">
        <v>132</v>
      </c>
      <c r="E6" t="s">
        <v>132</v>
      </c>
      <c r="F6" t="s">
        <v>132</v>
      </c>
      <c r="G6" t="s">
        <v>132</v>
      </c>
      <c r="H6" t="s">
        <v>132</v>
      </c>
      <c r="I6" t="s">
        <v>132</v>
      </c>
      <c r="J6">
        <v>-5.83</v>
      </c>
      <c r="K6" t="s">
        <v>710</v>
      </c>
      <c r="L6" t="s">
        <v>595</v>
      </c>
      <c r="M6" s="74">
        <v>0.77552083333333333</v>
      </c>
      <c r="N6" t="s">
        <v>710</v>
      </c>
      <c r="O6">
        <v>0</v>
      </c>
      <c r="P6">
        <v>500</v>
      </c>
      <c r="Q6" t="s">
        <v>473</v>
      </c>
      <c r="R6" t="s">
        <v>132</v>
      </c>
    </row>
    <row r="7" spans="1:18" x14ac:dyDescent="0.25">
      <c r="A7" t="s">
        <v>536</v>
      </c>
      <c r="B7">
        <v>0</v>
      </c>
      <c r="C7" t="s">
        <v>132</v>
      </c>
      <c r="D7" t="s">
        <v>132</v>
      </c>
      <c r="E7" t="s">
        <v>132</v>
      </c>
      <c r="F7" t="s">
        <v>132</v>
      </c>
      <c r="G7" t="s">
        <v>132</v>
      </c>
      <c r="H7" t="s">
        <v>132</v>
      </c>
      <c r="I7" t="s">
        <v>132</v>
      </c>
      <c r="J7">
        <v>-6.48</v>
      </c>
      <c r="K7" t="s">
        <v>711</v>
      </c>
      <c r="L7" t="s">
        <v>595</v>
      </c>
      <c r="M7" s="74">
        <v>0.77552083333333333</v>
      </c>
      <c r="N7" t="s">
        <v>711</v>
      </c>
      <c r="O7">
        <v>0</v>
      </c>
      <c r="P7">
        <v>71</v>
      </c>
      <c r="Q7" t="s">
        <v>547</v>
      </c>
      <c r="R7" t="s">
        <v>132</v>
      </c>
    </row>
    <row r="8" spans="1:18" x14ac:dyDescent="0.25">
      <c r="A8" t="s">
        <v>537</v>
      </c>
      <c r="B8">
        <v>0</v>
      </c>
      <c r="C8" t="s">
        <v>132</v>
      </c>
      <c r="D8" t="s">
        <v>132</v>
      </c>
      <c r="E8" t="s">
        <v>132</v>
      </c>
      <c r="F8" t="s">
        <v>132</v>
      </c>
      <c r="G8" t="s">
        <v>132</v>
      </c>
      <c r="H8" t="s">
        <v>132</v>
      </c>
      <c r="I8" t="s">
        <v>132</v>
      </c>
      <c r="J8">
        <v>-6.66</v>
      </c>
      <c r="K8" t="s">
        <v>712</v>
      </c>
      <c r="L8" t="s">
        <v>595</v>
      </c>
      <c r="M8" s="74">
        <v>0.77552083333333333</v>
      </c>
      <c r="N8" t="s">
        <v>712</v>
      </c>
      <c r="O8">
        <v>0</v>
      </c>
      <c r="P8">
        <v>0</v>
      </c>
      <c r="Q8" t="s">
        <v>473</v>
      </c>
      <c r="R8" t="s">
        <v>132</v>
      </c>
    </row>
    <row r="9" spans="1:18" x14ac:dyDescent="0.25">
      <c r="A9" t="s">
        <v>538</v>
      </c>
      <c r="B9">
        <v>0</v>
      </c>
      <c r="C9" t="s">
        <v>132</v>
      </c>
      <c r="D9" t="s">
        <v>132</v>
      </c>
      <c r="E9" t="s">
        <v>132</v>
      </c>
      <c r="F9" t="s">
        <v>132</v>
      </c>
      <c r="G9" t="s">
        <v>132</v>
      </c>
      <c r="H9" t="s">
        <v>132</v>
      </c>
      <c r="I9" t="s">
        <v>132</v>
      </c>
      <c r="J9">
        <v>-6.86</v>
      </c>
      <c r="K9" t="s">
        <v>713</v>
      </c>
      <c r="L9" t="s">
        <v>595</v>
      </c>
      <c r="M9" s="74">
        <v>0.77552083333333333</v>
      </c>
      <c r="N9" t="s">
        <v>713</v>
      </c>
      <c r="O9">
        <v>0</v>
      </c>
      <c r="P9">
        <v>0</v>
      </c>
      <c r="Q9" t="s">
        <v>473</v>
      </c>
      <c r="R9" t="s">
        <v>132</v>
      </c>
    </row>
    <row r="10" spans="1:18" x14ac:dyDescent="0.25">
      <c r="A10" t="s">
        <v>539</v>
      </c>
      <c r="B10">
        <v>0</v>
      </c>
      <c r="C10" t="s">
        <v>132</v>
      </c>
      <c r="D10" t="s">
        <v>132</v>
      </c>
      <c r="E10" t="s">
        <v>132</v>
      </c>
      <c r="F10" t="s">
        <v>132</v>
      </c>
      <c r="G10" t="s">
        <v>132</v>
      </c>
      <c r="H10" t="s">
        <v>132</v>
      </c>
      <c r="I10" t="s">
        <v>132</v>
      </c>
      <c r="J10">
        <v>-7.28</v>
      </c>
      <c r="K10" t="s">
        <v>714</v>
      </c>
      <c r="L10" t="s">
        <v>595</v>
      </c>
      <c r="M10" s="74">
        <v>0.77552083333333333</v>
      </c>
      <c r="N10" t="s">
        <v>714</v>
      </c>
      <c r="O10">
        <v>0</v>
      </c>
      <c r="P10">
        <v>70</v>
      </c>
      <c r="Q10" t="s">
        <v>581</v>
      </c>
      <c r="R10" t="s">
        <v>132</v>
      </c>
    </row>
    <row r="11" spans="1:18" x14ac:dyDescent="0.25">
      <c r="A11" t="s">
        <v>540</v>
      </c>
      <c r="B11">
        <v>0</v>
      </c>
      <c r="C11" t="s">
        <v>132</v>
      </c>
      <c r="D11" t="s">
        <v>132</v>
      </c>
      <c r="E11" t="s">
        <v>132</v>
      </c>
      <c r="F11" t="s">
        <v>132</v>
      </c>
      <c r="G11" t="s">
        <v>132</v>
      </c>
      <c r="H11" t="s">
        <v>132</v>
      </c>
      <c r="I11" t="s">
        <v>132</v>
      </c>
      <c r="J11">
        <v>-7.77</v>
      </c>
      <c r="K11" t="s">
        <v>715</v>
      </c>
      <c r="L11" t="s">
        <v>595</v>
      </c>
      <c r="M11" s="74">
        <v>0.77552083333333333</v>
      </c>
      <c r="N11" t="s">
        <v>715</v>
      </c>
      <c r="O11">
        <v>0</v>
      </c>
      <c r="P11">
        <v>0</v>
      </c>
      <c r="Q11" t="s">
        <v>473</v>
      </c>
      <c r="R11" t="s">
        <v>132</v>
      </c>
    </row>
    <row r="12" spans="1:18" x14ac:dyDescent="0.25">
      <c r="A12" t="s">
        <v>541</v>
      </c>
      <c r="B12">
        <v>0</v>
      </c>
      <c r="C12" t="s">
        <v>132</v>
      </c>
      <c r="D12" t="s">
        <v>132</v>
      </c>
      <c r="E12" t="s">
        <v>132</v>
      </c>
      <c r="F12" t="s">
        <v>132</v>
      </c>
      <c r="G12" t="s">
        <v>132</v>
      </c>
      <c r="H12" t="s">
        <v>132</v>
      </c>
      <c r="I12" t="s">
        <v>132</v>
      </c>
      <c r="J12">
        <v>-8.32</v>
      </c>
      <c r="K12" t="s">
        <v>716</v>
      </c>
      <c r="L12" t="s">
        <v>595</v>
      </c>
      <c r="M12" s="74">
        <v>0.77552083333333333</v>
      </c>
      <c r="N12" t="s">
        <v>716</v>
      </c>
      <c r="O12">
        <v>0</v>
      </c>
      <c r="P12">
        <v>14</v>
      </c>
      <c r="Q12" t="s">
        <v>596</v>
      </c>
      <c r="R12" t="s">
        <v>132</v>
      </c>
    </row>
    <row r="13" spans="1:18" x14ac:dyDescent="0.25">
      <c r="A13" t="s">
        <v>542</v>
      </c>
      <c r="B13">
        <v>0</v>
      </c>
      <c r="C13" t="s">
        <v>132</v>
      </c>
      <c r="D13" t="s">
        <v>132</v>
      </c>
      <c r="E13" t="s">
        <v>132</v>
      </c>
      <c r="F13" t="s">
        <v>132</v>
      </c>
      <c r="G13" t="s">
        <v>132</v>
      </c>
      <c r="H13" t="s">
        <v>132</v>
      </c>
      <c r="I13" t="s">
        <v>132</v>
      </c>
      <c r="J13">
        <v>-8.9600000000000009</v>
      </c>
      <c r="K13" t="s">
        <v>717</v>
      </c>
      <c r="L13" t="s">
        <v>595</v>
      </c>
      <c r="M13" s="74">
        <v>0.77552083333333333</v>
      </c>
      <c r="N13" t="s">
        <v>717</v>
      </c>
      <c r="O13">
        <v>2</v>
      </c>
      <c r="P13">
        <v>4</v>
      </c>
      <c r="Q13" t="s">
        <v>553</v>
      </c>
      <c r="R13" t="s">
        <v>132</v>
      </c>
    </row>
    <row r="14" spans="1:18" x14ac:dyDescent="0.25">
      <c r="A14" t="s">
        <v>543</v>
      </c>
      <c r="B14">
        <v>0</v>
      </c>
      <c r="C14" t="s">
        <v>132</v>
      </c>
      <c r="D14" t="s">
        <v>132</v>
      </c>
      <c r="E14" t="s">
        <v>132</v>
      </c>
      <c r="F14" t="s">
        <v>132</v>
      </c>
      <c r="G14" t="s">
        <v>132</v>
      </c>
      <c r="H14" t="s">
        <v>132</v>
      </c>
      <c r="I14" t="s">
        <v>132</v>
      </c>
      <c r="J14">
        <v>-9.32</v>
      </c>
      <c r="K14" t="s">
        <v>718</v>
      </c>
      <c r="L14" t="s">
        <v>595</v>
      </c>
      <c r="M14" s="74">
        <v>0.77552083333333333</v>
      </c>
      <c r="N14" t="s">
        <v>718</v>
      </c>
      <c r="O14">
        <v>0</v>
      </c>
      <c r="P14">
        <v>1</v>
      </c>
      <c r="Q14" t="s">
        <v>554</v>
      </c>
      <c r="R14" t="s">
        <v>132</v>
      </c>
    </row>
    <row r="15" spans="1:18" x14ac:dyDescent="0.25">
      <c r="A15" t="s">
        <v>544</v>
      </c>
      <c r="B15">
        <v>0</v>
      </c>
      <c r="C15" t="s">
        <v>132</v>
      </c>
      <c r="D15" t="s">
        <v>132</v>
      </c>
      <c r="E15" t="s">
        <v>132</v>
      </c>
      <c r="F15" t="s">
        <v>132</v>
      </c>
      <c r="G15" t="s">
        <v>132</v>
      </c>
      <c r="H15" t="s">
        <v>132</v>
      </c>
      <c r="I15" t="s">
        <v>132</v>
      </c>
      <c r="J15">
        <v>-9.6999999999999993</v>
      </c>
      <c r="K15" t="s">
        <v>719</v>
      </c>
      <c r="L15" t="s">
        <v>595</v>
      </c>
      <c r="M15" s="74">
        <v>0.77552083333333333</v>
      </c>
      <c r="N15" t="s">
        <v>719</v>
      </c>
      <c r="O15">
        <v>0</v>
      </c>
      <c r="P15">
        <v>14</v>
      </c>
      <c r="Q15" t="s">
        <v>473</v>
      </c>
      <c r="R15" t="s">
        <v>132</v>
      </c>
    </row>
    <row r="16" spans="1:18" x14ac:dyDescent="0.25">
      <c r="A16" t="s">
        <v>545</v>
      </c>
      <c r="B16">
        <v>0</v>
      </c>
      <c r="C16" t="s">
        <v>132</v>
      </c>
      <c r="D16" t="s">
        <v>132</v>
      </c>
      <c r="E16" t="s">
        <v>132</v>
      </c>
      <c r="F16" t="s">
        <v>132</v>
      </c>
      <c r="G16" t="s">
        <v>132</v>
      </c>
      <c r="H16" t="s">
        <v>132</v>
      </c>
      <c r="I16" t="s">
        <v>132</v>
      </c>
      <c r="J16">
        <v>-10.58</v>
      </c>
      <c r="K16" t="s">
        <v>720</v>
      </c>
      <c r="L16" t="s">
        <v>595</v>
      </c>
      <c r="M16" s="74">
        <v>0.77552083333333333</v>
      </c>
      <c r="N16" t="s">
        <v>720</v>
      </c>
      <c r="O16">
        <v>0</v>
      </c>
      <c r="P16">
        <v>38</v>
      </c>
      <c r="Q16" t="s">
        <v>473</v>
      </c>
      <c r="R16" t="s">
        <v>132</v>
      </c>
    </row>
    <row r="17" spans="1:18" x14ac:dyDescent="0.25">
      <c r="A17" t="s">
        <v>546</v>
      </c>
      <c r="B17">
        <v>0</v>
      </c>
      <c r="C17" t="s">
        <v>132</v>
      </c>
      <c r="D17" t="s">
        <v>132</v>
      </c>
      <c r="E17" t="s">
        <v>132</v>
      </c>
      <c r="F17" t="s">
        <v>132</v>
      </c>
      <c r="G17" t="s">
        <v>132</v>
      </c>
      <c r="H17" t="s">
        <v>132</v>
      </c>
      <c r="I17" t="s">
        <v>132</v>
      </c>
      <c r="J17">
        <v>-11.08</v>
      </c>
      <c r="K17" t="s">
        <v>648</v>
      </c>
      <c r="L17" t="s">
        <v>595</v>
      </c>
      <c r="M17" s="74">
        <v>0.77552083333333333</v>
      </c>
      <c r="N17" t="s">
        <v>648</v>
      </c>
      <c r="O17">
        <v>0</v>
      </c>
      <c r="P17">
        <v>90</v>
      </c>
      <c r="Q17" t="s">
        <v>592</v>
      </c>
      <c r="R17" t="s">
        <v>132</v>
      </c>
    </row>
    <row r="18" spans="1:18" x14ac:dyDescent="0.25">
      <c r="A18" t="s">
        <v>474</v>
      </c>
      <c r="B18">
        <v>0</v>
      </c>
      <c r="C18" t="s">
        <v>132</v>
      </c>
      <c r="D18" t="s">
        <v>132</v>
      </c>
      <c r="E18" t="s">
        <v>132</v>
      </c>
      <c r="F18" t="s">
        <v>132</v>
      </c>
      <c r="G18" t="s">
        <v>132</v>
      </c>
      <c r="H18" t="s">
        <v>132</v>
      </c>
      <c r="I18" t="s">
        <v>132</v>
      </c>
      <c r="J18">
        <v>-11.64</v>
      </c>
      <c r="K18" t="s">
        <v>721</v>
      </c>
      <c r="L18" t="s">
        <v>595</v>
      </c>
      <c r="M18" s="74">
        <v>0.77552083333333333</v>
      </c>
      <c r="N18" t="s">
        <v>721</v>
      </c>
      <c r="O18">
        <v>3</v>
      </c>
      <c r="P18">
        <v>27</v>
      </c>
      <c r="Q18" t="s">
        <v>597</v>
      </c>
      <c r="R18" t="s">
        <v>132</v>
      </c>
    </row>
    <row r="19" spans="1:18" x14ac:dyDescent="0.25">
      <c r="A19" t="s">
        <v>549</v>
      </c>
      <c r="B19">
        <v>0</v>
      </c>
      <c r="C19" t="s">
        <v>132</v>
      </c>
      <c r="D19" t="s">
        <v>132</v>
      </c>
      <c r="E19" t="s">
        <v>132</v>
      </c>
      <c r="F19" t="s">
        <v>132</v>
      </c>
      <c r="G19" t="s">
        <v>132</v>
      </c>
      <c r="H19" t="s">
        <v>132</v>
      </c>
      <c r="I19" t="s">
        <v>132</v>
      </c>
      <c r="J19">
        <v>-12.24</v>
      </c>
      <c r="K19" t="s">
        <v>722</v>
      </c>
      <c r="L19" t="s">
        <v>595</v>
      </c>
      <c r="M19" s="74">
        <v>0.77552083333333333</v>
      </c>
      <c r="N19" t="s">
        <v>722</v>
      </c>
      <c r="O19">
        <v>0</v>
      </c>
      <c r="P19">
        <v>33</v>
      </c>
      <c r="Q19" t="s">
        <v>473</v>
      </c>
      <c r="R19" t="s">
        <v>132</v>
      </c>
    </row>
    <row r="20" spans="1:18" x14ac:dyDescent="0.25">
      <c r="A20" t="s">
        <v>589</v>
      </c>
      <c r="B20">
        <v>0</v>
      </c>
      <c r="C20" t="s">
        <v>132</v>
      </c>
      <c r="D20" t="s">
        <v>132</v>
      </c>
      <c r="E20" t="s">
        <v>132</v>
      </c>
      <c r="F20" t="s">
        <v>132</v>
      </c>
      <c r="G20" t="s">
        <v>132</v>
      </c>
      <c r="H20" t="s">
        <v>132</v>
      </c>
      <c r="I20" t="s">
        <v>132</v>
      </c>
      <c r="J20">
        <v>-12.58</v>
      </c>
      <c r="K20" t="s">
        <v>723</v>
      </c>
      <c r="L20" t="s">
        <v>595</v>
      </c>
      <c r="M20" s="74">
        <v>0.77552083333333333</v>
      </c>
      <c r="N20" t="s">
        <v>723</v>
      </c>
      <c r="O20">
        <v>0</v>
      </c>
      <c r="P20">
        <v>0</v>
      </c>
      <c r="Q20" t="s">
        <v>590</v>
      </c>
      <c r="R20" t="s">
        <v>132</v>
      </c>
    </row>
    <row r="21" spans="1:18" x14ac:dyDescent="0.25">
      <c r="A21" t="s">
        <v>476</v>
      </c>
      <c r="B21">
        <v>0</v>
      </c>
      <c r="C21" t="s">
        <v>132</v>
      </c>
      <c r="D21" t="s">
        <v>132</v>
      </c>
      <c r="E21" t="s">
        <v>132</v>
      </c>
      <c r="F21" t="s">
        <v>132</v>
      </c>
      <c r="G21" t="s">
        <v>132</v>
      </c>
      <c r="H21" t="s">
        <v>132</v>
      </c>
      <c r="I21" t="s">
        <v>132</v>
      </c>
      <c r="J21">
        <v>-12.93</v>
      </c>
      <c r="K21" t="s">
        <v>724</v>
      </c>
      <c r="L21" t="s">
        <v>595</v>
      </c>
      <c r="M21" s="74">
        <v>0.77552083333333333</v>
      </c>
      <c r="N21" t="s">
        <v>724</v>
      </c>
      <c r="O21">
        <v>0</v>
      </c>
      <c r="P21">
        <v>2</v>
      </c>
      <c r="Q21" t="s">
        <v>473</v>
      </c>
      <c r="R21" t="s">
        <v>132</v>
      </c>
    </row>
    <row r="22" spans="1:18" x14ac:dyDescent="0.25">
      <c r="A22" t="s">
        <v>518</v>
      </c>
      <c r="B22">
        <v>0</v>
      </c>
      <c r="C22" t="s">
        <v>132</v>
      </c>
      <c r="D22" t="s">
        <v>132</v>
      </c>
      <c r="E22" t="s">
        <v>132</v>
      </c>
      <c r="F22" t="s">
        <v>132</v>
      </c>
      <c r="G22" t="s">
        <v>132</v>
      </c>
      <c r="H22" t="s">
        <v>132</v>
      </c>
      <c r="I22" t="s">
        <v>132</v>
      </c>
      <c r="J22">
        <v>-13.3</v>
      </c>
      <c r="K22" t="s">
        <v>725</v>
      </c>
      <c r="L22" t="s">
        <v>595</v>
      </c>
      <c r="M22" s="74">
        <v>0.77552083333333333</v>
      </c>
      <c r="N22" t="s">
        <v>725</v>
      </c>
      <c r="O22">
        <v>0</v>
      </c>
      <c r="P22">
        <v>81</v>
      </c>
      <c r="Q22" t="s">
        <v>590</v>
      </c>
      <c r="R22" t="s">
        <v>132</v>
      </c>
    </row>
    <row r="23" spans="1:18" x14ac:dyDescent="0.25">
      <c r="A23" t="s">
        <v>519</v>
      </c>
      <c r="B23">
        <v>0</v>
      </c>
      <c r="C23" t="s">
        <v>132</v>
      </c>
      <c r="D23" t="s">
        <v>132</v>
      </c>
      <c r="E23" t="s">
        <v>132</v>
      </c>
      <c r="F23" t="s">
        <v>132</v>
      </c>
      <c r="G23" t="s">
        <v>132</v>
      </c>
      <c r="H23" t="s">
        <v>132</v>
      </c>
      <c r="I23" t="s">
        <v>132</v>
      </c>
      <c r="J23">
        <v>-13.69</v>
      </c>
      <c r="K23" t="s">
        <v>726</v>
      </c>
      <c r="L23" t="s">
        <v>595</v>
      </c>
      <c r="M23" s="74">
        <v>0.77552083333333333</v>
      </c>
      <c r="N23" t="s">
        <v>726</v>
      </c>
      <c r="O23">
        <v>0</v>
      </c>
      <c r="P23">
        <v>15</v>
      </c>
      <c r="Q23" t="s">
        <v>497</v>
      </c>
      <c r="R23" t="s">
        <v>132</v>
      </c>
    </row>
    <row r="24" spans="1:18" x14ac:dyDescent="0.25">
      <c r="A24" t="s">
        <v>520</v>
      </c>
      <c r="B24">
        <v>0</v>
      </c>
      <c r="C24" t="s">
        <v>132</v>
      </c>
      <c r="D24" t="s">
        <v>132</v>
      </c>
      <c r="E24" t="s">
        <v>132</v>
      </c>
      <c r="F24" t="s">
        <v>132</v>
      </c>
      <c r="G24" t="s">
        <v>132</v>
      </c>
      <c r="H24" t="s">
        <v>132</v>
      </c>
      <c r="I24" t="s">
        <v>132</v>
      </c>
      <c r="J24">
        <v>-14.1</v>
      </c>
      <c r="K24" t="s">
        <v>727</v>
      </c>
      <c r="L24" t="s">
        <v>595</v>
      </c>
      <c r="M24" s="74">
        <v>0.77552083333333333</v>
      </c>
      <c r="N24" t="s">
        <v>727</v>
      </c>
      <c r="O24">
        <v>0</v>
      </c>
      <c r="P24">
        <v>11</v>
      </c>
      <c r="Q24" t="s">
        <v>588</v>
      </c>
      <c r="R24" t="s">
        <v>132</v>
      </c>
    </row>
    <row r="25" spans="1:18" x14ac:dyDescent="0.25">
      <c r="A25" t="s">
        <v>477</v>
      </c>
      <c r="B25">
        <v>0</v>
      </c>
      <c r="C25" t="s">
        <v>132</v>
      </c>
      <c r="D25" t="s">
        <v>132</v>
      </c>
      <c r="E25" t="s">
        <v>132</v>
      </c>
      <c r="F25" t="s">
        <v>132</v>
      </c>
      <c r="G25" t="s">
        <v>132</v>
      </c>
      <c r="H25" t="s">
        <v>132</v>
      </c>
      <c r="I25" t="s">
        <v>132</v>
      </c>
      <c r="J25">
        <v>-14.54</v>
      </c>
      <c r="K25" t="s">
        <v>728</v>
      </c>
      <c r="L25" t="s">
        <v>595</v>
      </c>
      <c r="M25" s="74">
        <v>0.77552083333333333</v>
      </c>
      <c r="N25" t="s">
        <v>728</v>
      </c>
      <c r="O25">
        <v>0</v>
      </c>
      <c r="P25">
        <v>77</v>
      </c>
      <c r="Q25" t="s">
        <v>581</v>
      </c>
      <c r="R25" t="s">
        <v>132</v>
      </c>
    </row>
    <row r="26" spans="1:18" x14ac:dyDescent="0.25">
      <c r="A26" t="s">
        <v>521</v>
      </c>
      <c r="B26">
        <v>0</v>
      </c>
      <c r="C26" t="s">
        <v>132</v>
      </c>
      <c r="D26" t="s">
        <v>132</v>
      </c>
      <c r="E26" t="s">
        <v>132</v>
      </c>
      <c r="F26" t="s">
        <v>132</v>
      </c>
      <c r="G26" t="s">
        <v>132</v>
      </c>
      <c r="H26" t="s">
        <v>132</v>
      </c>
      <c r="I26" t="s">
        <v>132</v>
      </c>
      <c r="J26">
        <v>-15.01</v>
      </c>
      <c r="K26" t="s">
        <v>729</v>
      </c>
      <c r="L26" t="s">
        <v>595</v>
      </c>
      <c r="M26" s="74">
        <v>0.77552083333333333</v>
      </c>
      <c r="N26" t="s">
        <v>729</v>
      </c>
      <c r="O26">
        <v>0</v>
      </c>
      <c r="P26">
        <v>0</v>
      </c>
      <c r="Q26" t="s">
        <v>517</v>
      </c>
      <c r="R26" t="s">
        <v>132</v>
      </c>
    </row>
    <row r="27" spans="1:18" x14ac:dyDescent="0.25">
      <c r="A27" t="s">
        <v>522</v>
      </c>
      <c r="B27">
        <v>0</v>
      </c>
      <c r="C27" t="s">
        <v>132</v>
      </c>
      <c r="D27" t="s">
        <v>132</v>
      </c>
      <c r="E27" t="s">
        <v>132</v>
      </c>
      <c r="F27" t="s">
        <v>132</v>
      </c>
      <c r="G27" t="s">
        <v>132</v>
      </c>
      <c r="H27" t="s">
        <v>132</v>
      </c>
      <c r="I27" t="s">
        <v>132</v>
      </c>
      <c r="J27">
        <v>-15.52</v>
      </c>
      <c r="K27" t="s">
        <v>730</v>
      </c>
      <c r="L27" t="s">
        <v>595</v>
      </c>
      <c r="M27" s="74">
        <v>0.77552083333333333</v>
      </c>
      <c r="N27" t="s">
        <v>730</v>
      </c>
      <c r="O27">
        <v>0</v>
      </c>
      <c r="P27">
        <v>86</v>
      </c>
      <c r="Q27" t="s">
        <v>596</v>
      </c>
      <c r="R27" t="s">
        <v>132</v>
      </c>
    </row>
    <row r="28" spans="1:18" x14ac:dyDescent="0.25">
      <c r="A28" t="s">
        <v>484</v>
      </c>
      <c r="B28">
        <v>0</v>
      </c>
      <c r="C28" t="s">
        <v>132</v>
      </c>
      <c r="D28" t="s">
        <v>132</v>
      </c>
      <c r="E28" t="s">
        <v>132</v>
      </c>
      <c r="F28" t="s">
        <v>132</v>
      </c>
      <c r="G28" t="s">
        <v>132</v>
      </c>
      <c r="H28" t="s">
        <v>132</v>
      </c>
      <c r="I28" t="s">
        <v>132</v>
      </c>
      <c r="J28">
        <v>-16.05</v>
      </c>
      <c r="K28" t="s">
        <v>731</v>
      </c>
      <c r="L28" t="s">
        <v>595</v>
      </c>
      <c r="M28" s="74">
        <v>0.77552083333333333</v>
      </c>
      <c r="N28" t="s">
        <v>731</v>
      </c>
      <c r="O28">
        <v>0</v>
      </c>
      <c r="P28">
        <v>1</v>
      </c>
      <c r="Q28" t="s">
        <v>498</v>
      </c>
      <c r="R28" t="s">
        <v>132</v>
      </c>
    </row>
    <row r="29" spans="1:18" x14ac:dyDescent="0.25">
      <c r="A29" t="s">
        <v>478</v>
      </c>
      <c r="B29">
        <v>0</v>
      </c>
      <c r="C29" t="s">
        <v>132</v>
      </c>
      <c r="D29" t="s">
        <v>132</v>
      </c>
      <c r="E29" t="s">
        <v>132</v>
      </c>
      <c r="F29" t="s">
        <v>132</v>
      </c>
      <c r="G29" t="s">
        <v>132</v>
      </c>
      <c r="H29" t="s">
        <v>132</v>
      </c>
      <c r="I29" t="s">
        <v>132</v>
      </c>
      <c r="J29">
        <v>-16.62</v>
      </c>
      <c r="K29" t="s">
        <v>732</v>
      </c>
      <c r="L29" t="s">
        <v>595</v>
      </c>
      <c r="M29" s="74">
        <v>0.77552083333333333</v>
      </c>
      <c r="N29" t="s">
        <v>732</v>
      </c>
      <c r="O29">
        <v>0</v>
      </c>
      <c r="P29">
        <v>40</v>
      </c>
      <c r="Q29" t="s">
        <v>590</v>
      </c>
      <c r="R29" t="s">
        <v>132</v>
      </c>
    </row>
    <row r="30" spans="1:18" x14ac:dyDescent="0.25">
      <c r="A30" t="s">
        <v>482</v>
      </c>
      <c r="B30">
        <v>0</v>
      </c>
      <c r="C30" t="s">
        <v>132</v>
      </c>
      <c r="D30" t="s">
        <v>132</v>
      </c>
      <c r="E30" t="s">
        <v>132</v>
      </c>
      <c r="F30" t="s">
        <v>132</v>
      </c>
      <c r="G30" t="s">
        <v>132</v>
      </c>
      <c r="H30" t="s">
        <v>132</v>
      </c>
      <c r="I30" t="s">
        <v>132</v>
      </c>
      <c r="J30">
        <v>-17.239999999999998</v>
      </c>
      <c r="K30" t="s">
        <v>733</v>
      </c>
      <c r="L30" t="s">
        <v>595</v>
      </c>
      <c r="M30" s="74">
        <v>0.77552083333333333</v>
      </c>
      <c r="N30" t="s">
        <v>733</v>
      </c>
      <c r="O30">
        <v>0</v>
      </c>
      <c r="P30">
        <v>0</v>
      </c>
      <c r="Q30" t="s">
        <v>481</v>
      </c>
      <c r="R30" t="s">
        <v>132</v>
      </c>
    </row>
    <row r="31" spans="1:18" x14ac:dyDescent="0.25">
      <c r="A31" t="s">
        <v>479</v>
      </c>
      <c r="B31">
        <v>0</v>
      </c>
      <c r="C31" t="s">
        <v>132</v>
      </c>
      <c r="D31" t="s">
        <v>132</v>
      </c>
      <c r="E31" t="s">
        <v>132</v>
      </c>
      <c r="F31" t="s">
        <v>132</v>
      </c>
      <c r="G31" t="s">
        <v>132</v>
      </c>
      <c r="H31" t="s">
        <v>132</v>
      </c>
      <c r="I31" t="s">
        <v>132</v>
      </c>
      <c r="J31">
        <v>-17.899999999999999</v>
      </c>
      <c r="K31" t="s">
        <v>734</v>
      </c>
      <c r="L31" t="s">
        <v>595</v>
      </c>
      <c r="M31" s="74">
        <v>0.77552083333333333</v>
      </c>
      <c r="N31" t="s">
        <v>734</v>
      </c>
      <c r="O31">
        <v>0</v>
      </c>
      <c r="P31">
        <v>74</v>
      </c>
      <c r="Q31" t="s">
        <v>595</v>
      </c>
      <c r="R31" t="s">
        <v>132</v>
      </c>
    </row>
    <row r="32" spans="1:18" x14ac:dyDescent="0.25">
      <c r="A32" t="s">
        <v>480</v>
      </c>
      <c r="B32">
        <v>0</v>
      </c>
      <c r="C32" t="s">
        <v>132</v>
      </c>
      <c r="D32" t="s">
        <v>132</v>
      </c>
      <c r="E32" t="s">
        <v>132</v>
      </c>
      <c r="F32" t="s">
        <v>132</v>
      </c>
      <c r="G32" t="s">
        <v>132</v>
      </c>
      <c r="H32" t="s">
        <v>132</v>
      </c>
      <c r="I32" t="s">
        <v>132</v>
      </c>
      <c r="J32">
        <v>-18.62</v>
      </c>
      <c r="K32" t="s">
        <v>735</v>
      </c>
      <c r="L32" t="s">
        <v>595</v>
      </c>
      <c r="M32" s="74">
        <v>0.77552083333333333</v>
      </c>
      <c r="N32" t="s">
        <v>735</v>
      </c>
      <c r="O32">
        <v>0</v>
      </c>
      <c r="P32">
        <v>71</v>
      </c>
      <c r="Q32" t="s">
        <v>596</v>
      </c>
      <c r="R32" t="s">
        <v>132</v>
      </c>
    </row>
    <row r="33" spans="1:18" x14ac:dyDescent="0.25">
      <c r="A33" t="s">
        <v>469</v>
      </c>
      <c r="B33">
        <v>0</v>
      </c>
      <c r="C33" t="s">
        <v>132</v>
      </c>
      <c r="D33" t="s">
        <v>132</v>
      </c>
      <c r="E33" t="s">
        <v>132</v>
      </c>
      <c r="F33" t="s">
        <v>132</v>
      </c>
      <c r="G33" t="s">
        <v>132</v>
      </c>
      <c r="H33" t="s">
        <v>132</v>
      </c>
      <c r="I33" t="s">
        <v>132</v>
      </c>
      <c r="J33">
        <v>-19.399999999999999</v>
      </c>
      <c r="K33" t="s">
        <v>736</v>
      </c>
      <c r="L33" t="s">
        <v>595</v>
      </c>
      <c r="M33" s="74">
        <v>0.77552083333333333</v>
      </c>
      <c r="N33" t="s">
        <v>736</v>
      </c>
      <c r="O33">
        <v>0</v>
      </c>
      <c r="P33">
        <v>66</v>
      </c>
      <c r="Q33" t="s">
        <v>595</v>
      </c>
      <c r="R33" t="s">
        <v>132</v>
      </c>
    </row>
    <row r="34" spans="1:18" x14ac:dyDescent="0.25">
      <c r="A34" t="s">
        <v>471</v>
      </c>
      <c r="B34">
        <v>0</v>
      </c>
      <c r="C34" t="s">
        <v>132</v>
      </c>
      <c r="D34" t="s">
        <v>132</v>
      </c>
      <c r="E34" t="s">
        <v>132</v>
      </c>
      <c r="F34" t="s">
        <v>132</v>
      </c>
      <c r="G34" t="s">
        <v>132</v>
      </c>
      <c r="H34" t="s">
        <v>132</v>
      </c>
      <c r="I34" t="s">
        <v>132</v>
      </c>
      <c r="J34">
        <v>-20.239999999999998</v>
      </c>
      <c r="K34" t="s">
        <v>737</v>
      </c>
      <c r="L34" t="s">
        <v>595</v>
      </c>
      <c r="M34" s="74">
        <v>0.77552083333333333</v>
      </c>
      <c r="N34" t="s">
        <v>737</v>
      </c>
      <c r="O34">
        <v>3</v>
      </c>
      <c r="P34">
        <v>3</v>
      </c>
      <c r="Q34" t="s">
        <v>596</v>
      </c>
      <c r="R34" t="s">
        <v>132</v>
      </c>
    </row>
    <row r="35" spans="1:18" x14ac:dyDescent="0.25">
      <c r="A35" t="s">
        <v>472</v>
      </c>
      <c r="B35">
        <v>0</v>
      </c>
      <c r="C35" t="s">
        <v>132</v>
      </c>
      <c r="D35" t="s">
        <v>132</v>
      </c>
      <c r="E35" t="s">
        <v>132</v>
      </c>
      <c r="F35" t="s">
        <v>132</v>
      </c>
      <c r="G35" t="s">
        <v>132</v>
      </c>
      <c r="H35" t="s">
        <v>132</v>
      </c>
      <c r="I35" t="s">
        <v>132</v>
      </c>
      <c r="J35">
        <v>-21.16</v>
      </c>
      <c r="K35" t="s">
        <v>738</v>
      </c>
      <c r="L35" t="s">
        <v>595</v>
      </c>
      <c r="M35" s="74">
        <v>0.77552083333333333</v>
      </c>
      <c r="N35" t="s">
        <v>738</v>
      </c>
      <c r="O35">
        <v>0</v>
      </c>
      <c r="P35">
        <v>335</v>
      </c>
      <c r="Q35" t="s">
        <v>587</v>
      </c>
      <c r="R35" t="s">
        <v>132</v>
      </c>
    </row>
    <row r="36" spans="1:18" x14ac:dyDescent="0.25">
      <c r="A36" t="s">
        <v>465</v>
      </c>
      <c r="B36">
        <v>0</v>
      </c>
      <c r="C36" t="s">
        <v>132</v>
      </c>
      <c r="D36" t="s">
        <v>132</v>
      </c>
      <c r="E36" t="s">
        <v>132</v>
      </c>
      <c r="F36" t="s">
        <v>132</v>
      </c>
      <c r="G36" t="s">
        <v>132</v>
      </c>
      <c r="H36" t="s">
        <v>132</v>
      </c>
      <c r="I36" t="s">
        <v>132</v>
      </c>
      <c r="J36">
        <v>-22.16</v>
      </c>
      <c r="K36" t="s">
        <v>739</v>
      </c>
      <c r="L36" t="s">
        <v>595</v>
      </c>
      <c r="M36" s="74">
        <v>0.77552083333333333</v>
      </c>
      <c r="N36" t="s">
        <v>739</v>
      </c>
      <c r="O36">
        <v>0</v>
      </c>
      <c r="P36">
        <v>22</v>
      </c>
      <c r="Q36" t="s">
        <v>552</v>
      </c>
      <c r="R36" t="s">
        <v>132</v>
      </c>
    </row>
    <row r="37" spans="1:18" x14ac:dyDescent="0.25">
      <c r="A37" t="s">
        <v>247</v>
      </c>
      <c r="B37">
        <v>0</v>
      </c>
      <c r="C37" t="s">
        <v>132</v>
      </c>
      <c r="D37" t="s">
        <v>132</v>
      </c>
      <c r="E37" t="s">
        <v>132</v>
      </c>
      <c r="F37" t="s">
        <v>132</v>
      </c>
      <c r="G37" t="s">
        <v>132</v>
      </c>
      <c r="H37" t="s">
        <v>132</v>
      </c>
      <c r="I37" t="s">
        <v>132</v>
      </c>
      <c r="J37">
        <v>-23.26</v>
      </c>
      <c r="K37" t="s">
        <v>740</v>
      </c>
      <c r="L37" t="s">
        <v>595</v>
      </c>
      <c r="M37" s="74">
        <v>0.77552083333333333</v>
      </c>
      <c r="N37" t="s">
        <v>740</v>
      </c>
      <c r="O37">
        <v>3</v>
      </c>
      <c r="P37">
        <v>412</v>
      </c>
      <c r="Q37" t="s">
        <v>595</v>
      </c>
      <c r="R37" t="s">
        <v>132</v>
      </c>
    </row>
    <row r="38" spans="1:18" x14ac:dyDescent="0.25">
      <c r="A38" t="s">
        <v>466</v>
      </c>
      <c r="B38">
        <v>0</v>
      </c>
      <c r="C38" t="s">
        <v>132</v>
      </c>
      <c r="D38" t="s">
        <v>132</v>
      </c>
      <c r="E38" t="s">
        <v>132</v>
      </c>
      <c r="F38" t="s">
        <v>132</v>
      </c>
      <c r="G38" t="s">
        <v>132</v>
      </c>
      <c r="H38" t="s">
        <v>132</v>
      </c>
      <c r="I38" t="s">
        <v>132</v>
      </c>
      <c r="J38">
        <v>-24.47</v>
      </c>
      <c r="K38" t="s">
        <v>741</v>
      </c>
      <c r="L38" t="s">
        <v>595</v>
      </c>
      <c r="M38" s="74">
        <v>0.77552083333333333</v>
      </c>
      <c r="N38" t="s">
        <v>741</v>
      </c>
      <c r="O38">
        <v>0</v>
      </c>
      <c r="P38">
        <v>296</v>
      </c>
      <c r="Q38" t="s">
        <v>597</v>
      </c>
      <c r="R38" t="s">
        <v>132</v>
      </c>
    </row>
    <row r="39" spans="1:18" x14ac:dyDescent="0.25">
      <c r="A39" t="s">
        <v>467</v>
      </c>
      <c r="B39">
        <v>0</v>
      </c>
      <c r="C39" t="s">
        <v>132</v>
      </c>
      <c r="D39" t="s">
        <v>132</v>
      </c>
      <c r="E39" t="s">
        <v>132</v>
      </c>
      <c r="F39" t="s">
        <v>132</v>
      </c>
      <c r="G39" t="s">
        <v>132</v>
      </c>
      <c r="H39" t="s">
        <v>132</v>
      </c>
      <c r="I39" t="s">
        <v>132</v>
      </c>
      <c r="J39">
        <v>-25.8</v>
      </c>
      <c r="K39" t="s">
        <v>742</v>
      </c>
      <c r="L39" t="s">
        <v>595</v>
      </c>
      <c r="M39" s="74">
        <v>0.77552083333333333</v>
      </c>
      <c r="N39" t="s">
        <v>742</v>
      </c>
      <c r="O39">
        <v>0</v>
      </c>
      <c r="P39">
        <v>92</v>
      </c>
      <c r="Q39" t="s">
        <v>597</v>
      </c>
      <c r="R39" t="s">
        <v>132</v>
      </c>
    </row>
    <row r="40" spans="1:18" x14ac:dyDescent="0.25">
      <c r="A40" t="s">
        <v>468</v>
      </c>
      <c r="B40">
        <v>0</v>
      </c>
      <c r="C40" t="s">
        <v>132</v>
      </c>
      <c r="D40" t="s">
        <v>132</v>
      </c>
      <c r="E40" t="s">
        <v>132</v>
      </c>
      <c r="F40" t="s">
        <v>132</v>
      </c>
      <c r="G40" t="s">
        <v>132</v>
      </c>
      <c r="H40" t="s">
        <v>132</v>
      </c>
      <c r="I40" t="s">
        <v>132</v>
      </c>
      <c r="J40">
        <v>-27.27</v>
      </c>
      <c r="K40" t="s">
        <v>743</v>
      </c>
      <c r="L40" t="s">
        <v>595</v>
      </c>
      <c r="M40" s="74">
        <v>0.77552083333333333</v>
      </c>
      <c r="N40" t="s">
        <v>743</v>
      </c>
      <c r="O40">
        <v>0</v>
      </c>
      <c r="P40">
        <v>339</v>
      </c>
      <c r="Q40" t="s">
        <v>597</v>
      </c>
      <c r="R40" t="s">
        <v>132</v>
      </c>
    </row>
    <row r="41" spans="1:18" x14ac:dyDescent="0.25">
      <c r="A41" t="s">
        <v>248</v>
      </c>
      <c r="B41">
        <v>0</v>
      </c>
      <c r="C41" t="s">
        <v>132</v>
      </c>
      <c r="D41" t="s">
        <v>132</v>
      </c>
      <c r="E41" t="s">
        <v>132</v>
      </c>
      <c r="F41" t="s">
        <v>132</v>
      </c>
      <c r="G41" t="s">
        <v>132</v>
      </c>
      <c r="H41" t="s">
        <v>132</v>
      </c>
      <c r="I41" t="s">
        <v>132</v>
      </c>
      <c r="J41">
        <v>-28.91</v>
      </c>
      <c r="K41" t="s">
        <v>744</v>
      </c>
      <c r="L41" t="s">
        <v>595</v>
      </c>
      <c r="M41" s="74">
        <v>0.77552083333333333</v>
      </c>
      <c r="N41" t="s">
        <v>744</v>
      </c>
      <c r="O41">
        <v>79</v>
      </c>
      <c r="P41">
        <v>562</v>
      </c>
      <c r="Q41" t="s">
        <v>595</v>
      </c>
      <c r="R41" t="s">
        <v>132</v>
      </c>
    </row>
    <row r="42" spans="1:18" x14ac:dyDescent="0.25">
      <c r="A42" t="s">
        <v>461</v>
      </c>
      <c r="B42">
        <v>0</v>
      </c>
      <c r="C42" t="s">
        <v>132</v>
      </c>
      <c r="D42" t="s">
        <v>132</v>
      </c>
      <c r="E42" t="s">
        <v>132</v>
      </c>
      <c r="F42" t="s">
        <v>132</v>
      </c>
      <c r="G42" t="s">
        <v>132</v>
      </c>
      <c r="H42" t="s">
        <v>132</v>
      </c>
      <c r="I42" t="s">
        <v>132</v>
      </c>
      <c r="J42">
        <v>-30.72</v>
      </c>
      <c r="K42" t="s">
        <v>745</v>
      </c>
      <c r="L42" t="s">
        <v>595</v>
      </c>
      <c r="M42" s="74">
        <v>0.77552083333333333</v>
      </c>
      <c r="N42" t="s">
        <v>745</v>
      </c>
      <c r="O42">
        <v>6</v>
      </c>
      <c r="P42">
        <v>192</v>
      </c>
      <c r="Q42" t="s">
        <v>595</v>
      </c>
      <c r="R42" t="s">
        <v>132</v>
      </c>
    </row>
    <row r="43" spans="1:18" x14ac:dyDescent="0.25">
      <c r="A43" t="s">
        <v>249</v>
      </c>
      <c r="B43">
        <v>0</v>
      </c>
      <c r="C43" t="s">
        <v>132</v>
      </c>
      <c r="D43" t="s">
        <v>132</v>
      </c>
      <c r="E43" t="s">
        <v>132</v>
      </c>
      <c r="F43" t="s">
        <v>132</v>
      </c>
      <c r="G43" t="s">
        <v>132</v>
      </c>
      <c r="H43" t="s">
        <v>132</v>
      </c>
      <c r="I43" t="s">
        <v>132</v>
      </c>
      <c r="J43">
        <v>-32.71</v>
      </c>
      <c r="K43" t="s">
        <v>746</v>
      </c>
      <c r="L43" t="s">
        <v>595</v>
      </c>
      <c r="M43" s="74">
        <v>0.77552083333333333</v>
      </c>
      <c r="N43" t="s">
        <v>746</v>
      </c>
      <c r="O43">
        <v>126</v>
      </c>
      <c r="P43">
        <v>630</v>
      </c>
      <c r="Q43" t="s">
        <v>595</v>
      </c>
      <c r="R43" t="s">
        <v>132</v>
      </c>
    </row>
    <row r="44" spans="1:18" x14ac:dyDescent="0.25">
      <c r="A44" t="s">
        <v>459</v>
      </c>
      <c r="B44">
        <v>0</v>
      </c>
      <c r="C44" t="s">
        <v>132</v>
      </c>
      <c r="D44" t="s">
        <v>132</v>
      </c>
      <c r="E44" t="s">
        <v>132</v>
      </c>
      <c r="F44" t="s">
        <v>132</v>
      </c>
      <c r="G44" t="s">
        <v>132</v>
      </c>
      <c r="H44" t="s">
        <v>132</v>
      </c>
      <c r="I44" t="s">
        <v>132</v>
      </c>
      <c r="J44">
        <v>-34.92</v>
      </c>
      <c r="K44" t="s">
        <v>747</v>
      </c>
      <c r="L44" t="s">
        <v>595</v>
      </c>
      <c r="M44" s="74">
        <v>0.77552083333333333</v>
      </c>
      <c r="N44" t="s">
        <v>747</v>
      </c>
      <c r="O44">
        <v>0</v>
      </c>
      <c r="P44">
        <v>852</v>
      </c>
      <c r="Q44" t="s">
        <v>595</v>
      </c>
      <c r="R44" t="s">
        <v>132</v>
      </c>
    </row>
    <row r="45" spans="1:18" x14ac:dyDescent="0.25">
      <c r="A45" t="s">
        <v>250</v>
      </c>
      <c r="B45">
        <v>0</v>
      </c>
      <c r="C45" t="s">
        <v>132</v>
      </c>
      <c r="D45" t="s">
        <v>132</v>
      </c>
      <c r="E45" t="s">
        <v>132</v>
      </c>
      <c r="F45" t="s">
        <v>132</v>
      </c>
      <c r="G45" t="s">
        <v>132</v>
      </c>
      <c r="H45" t="s">
        <v>132</v>
      </c>
      <c r="I45" t="s">
        <v>132</v>
      </c>
      <c r="J45">
        <v>-37.340000000000003</v>
      </c>
      <c r="K45" t="s">
        <v>748</v>
      </c>
      <c r="L45" t="s">
        <v>595</v>
      </c>
      <c r="M45" s="74">
        <v>0.77552083333333333</v>
      </c>
      <c r="N45" t="s">
        <v>748</v>
      </c>
      <c r="O45">
        <v>55</v>
      </c>
      <c r="P45">
        <v>4.2590000000000003</v>
      </c>
      <c r="Q45" t="s">
        <v>595</v>
      </c>
      <c r="R45" t="s">
        <v>132</v>
      </c>
    </row>
    <row r="46" spans="1:18" x14ac:dyDescent="0.25">
      <c r="A46" t="s">
        <v>457</v>
      </c>
      <c r="B46">
        <v>0</v>
      </c>
      <c r="C46" t="s">
        <v>132</v>
      </c>
      <c r="D46" t="s">
        <v>132</v>
      </c>
      <c r="E46" t="s">
        <v>132</v>
      </c>
      <c r="F46" t="s">
        <v>132</v>
      </c>
      <c r="G46" t="s">
        <v>132</v>
      </c>
      <c r="H46" t="s">
        <v>132</v>
      </c>
      <c r="I46" t="s">
        <v>132</v>
      </c>
      <c r="J46">
        <v>-39.9</v>
      </c>
      <c r="K46" t="s">
        <v>749</v>
      </c>
      <c r="L46" t="s">
        <v>595</v>
      </c>
      <c r="M46" s="74">
        <v>0.77552083333333333</v>
      </c>
      <c r="N46" t="s">
        <v>749</v>
      </c>
      <c r="O46">
        <v>3</v>
      </c>
      <c r="P46">
        <v>1.7629999999999999</v>
      </c>
      <c r="Q46" t="s">
        <v>595</v>
      </c>
      <c r="R46" t="s">
        <v>132</v>
      </c>
    </row>
    <row r="47" spans="1:18" x14ac:dyDescent="0.25">
      <c r="A47" t="s">
        <v>251</v>
      </c>
      <c r="B47">
        <v>0</v>
      </c>
      <c r="C47" t="s">
        <v>132</v>
      </c>
      <c r="D47" t="s">
        <v>132</v>
      </c>
      <c r="E47" t="s">
        <v>132</v>
      </c>
      <c r="F47" t="s">
        <v>132</v>
      </c>
      <c r="G47" t="s">
        <v>132</v>
      </c>
      <c r="H47" t="s">
        <v>132</v>
      </c>
      <c r="I47" t="s">
        <v>132</v>
      </c>
      <c r="J47">
        <v>-42.65</v>
      </c>
      <c r="K47" t="s">
        <v>750</v>
      </c>
      <c r="L47" t="s">
        <v>595</v>
      </c>
      <c r="M47" s="74">
        <v>0.77552083333333333</v>
      </c>
      <c r="N47" t="s">
        <v>750</v>
      </c>
      <c r="O47">
        <v>98</v>
      </c>
      <c r="P47">
        <v>3.5550000000000002</v>
      </c>
      <c r="Q47" t="s">
        <v>595</v>
      </c>
      <c r="R47" t="s">
        <v>132</v>
      </c>
    </row>
    <row r="48" spans="1:18" x14ac:dyDescent="0.25">
      <c r="A48" t="s">
        <v>458</v>
      </c>
      <c r="B48">
        <v>0</v>
      </c>
      <c r="C48" t="s">
        <v>132</v>
      </c>
      <c r="D48" t="s">
        <v>132</v>
      </c>
      <c r="E48" t="s">
        <v>132</v>
      </c>
      <c r="F48" t="s">
        <v>132</v>
      </c>
      <c r="G48" t="s">
        <v>132</v>
      </c>
      <c r="H48" t="s">
        <v>132</v>
      </c>
      <c r="I48" t="s">
        <v>132</v>
      </c>
      <c r="J48">
        <v>-45.49</v>
      </c>
      <c r="K48" t="s">
        <v>751</v>
      </c>
      <c r="L48" t="s">
        <v>595</v>
      </c>
      <c r="M48" s="74">
        <v>0.77552083333333333</v>
      </c>
      <c r="N48" t="s">
        <v>751</v>
      </c>
      <c r="O48">
        <v>3</v>
      </c>
      <c r="P48">
        <v>1.1120000000000001</v>
      </c>
      <c r="Q48" t="s">
        <v>595</v>
      </c>
      <c r="R48" t="s">
        <v>132</v>
      </c>
    </row>
    <row r="49" spans="1:18" x14ac:dyDescent="0.25">
      <c r="A49" t="s">
        <v>252</v>
      </c>
      <c r="B49">
        <v>0</v>
      </c>
      <c r="C49" t="s">
        <v>132</v>
      </c>
      <c r="D49" t="s">
        <v>132</v>
      </c>
      <c r="E49" t="s">
        <v>132</v>
      </c>
      <c r="F49" t="s">
        <v>132</v>
      </c>
      <c r="G49" t="s">
        <v>132</v>
      </c>
      <c r="H49" t="s">
        <v>132</v>
      </c>
      <c r="I49" t="s">
        <v>132</v>
      </c>
      <c r="J49">
        <v>-48.38</v>
      </c>
      <c r="K49" t="s">
        <v>752</v>
      </c>
      <c r="L49" t="s">
        <v>595</v>
      </c>
      <c r="M49" s="74">
        <v>0.77552083333333333</v>
      </c>
      <c r="N49" t="s">
        <v>752</v>
      </c>
      <c r="O49">
        <v>840</v>
      </c>
      <c r="P49">
        <v>5.8120000000000003</v>
      </c>
      <c r="Q49" t="s">
        <v>595</v>
      </c>
      <c r="R49" t="s">
        <v>132</v>
      </c>
    </row>
    <row r="50" spans="1:18" x14ac:dyDescent="0.25">
      <c r="A50" t="s">
        <v>453</v>
      </c>
      <c r="B50">
        <v>0</v>
      </c>
      <c r="C50" t="s">
        <v>132</v>
      </c>
      <c r="D50" t="s">
        <v>132</v>
      </c>
      <c r="E50" t="s">
        <v>132</v>
      </c>
      <c r="F50" t="s">
        <v>132</v>
      </c>
      <c r="G50" t="s">
        <v>132</v>
      </c>
      <c r="H50" t="s">
        <v>132</v>
      </c>
      <c r="I50" t="s">
        <v>132</v>
      </c>
      <c r="J50">
        <v>-51.32</v>
      </c>
      <c r="K50" t="s">
        <v>753</v>
      </c>
      <c r="L50" t="s">
        <v>595</v>
      </c>
      <c r="M50" s="74">
        <v>0.77552083333333333</v>
      </c>
      <c r="N50" t="s">
        <v>753</v>
      </c>
      <c r="O50">
        <v>0</v>
      </c>
      <c r="P50">
        <v>614</v>
      </c>
      <c r="Q50" t="s">
        <v>595</v>
      </c>
      <c r="R50" t="s">
        <v>132</v>
      </c>
    </row>
    <row r="51" spans="1:18" x14ac:dyDescent="0.25">
      <c r="A51" t="s">
        <v>253</v>
      </c>
      <c r="B51">
        <v>0</v>
      </c>
      <c r="C51" t="s">
        <v>132</v>
      </c>
      <c r="D51" t="s">
        <v>132</v>
      </c>
      <c r="E51" t="s">
        <v>132</v>
      </c>
      <c r="F51" t="s">
        <v>132</v>
      </c>
      <c r="G51" t="s">
        <v>132</v>
      </c>
      <c r="H51" t="s">
        <v>132</v>
      </c>
      <c r="I51" t="s">
        <v>132</v>
      </c>
      <c r="J51">
        <v>-54.21</v>
      </c>
      <c r="K51" t="s">
        <v>754</v>
      </c>
      <c r="L51" t="s">
        <v>595</v>
      </c>
      <c r="M51" s="74">
        <v>0.77552083333333333</v>
      </c>
      <c r="N51" t="s">
        <v>754</v>
      </c>
      <c r="O51">
        <v>560</v>
      </c>
      <c r="P51">
        <v>5.5979999999999999</v>
      </c>
      <c r="Q51" t="s">
        <v>595</v>
      </c>
      <c r="R51" t="s">
        <v>132</v>
      </c>
    </row>
    <row r="52" spans="1:18" x14ac:dyDescent="0.25">
      <c r="A52" t="s">
        <v>454</v>
      </c>
      <c r="B52">
        <v>0</v>
      </c>
      <c r="C52" t="s">
        <v>132</v>
      </c>
      <c r="D52" t="s">
        <v>132</v>
      </c>
      <c r="E52" t="s">
        <v>132</v>
      </c>
      <c r="F52" t="s">
        <v>132</v>
      </c>
      <c r="G52" t="s">
        <v>132</v>
      </c>
      <c r="H52" t="s">
        <v>132</v>
      </c>
      <c r="I52" t="s">
        <v>132</v>
      </c>
      <c r="J52">
        <v>-57.04</v>
      </c>
      <c r="K52" t="s">
        <v>755</v>
      </c>
      <c r="L52" t="s">
        <v>595</v>
      </c>
      <c r="M52" s="74">
        <v>0.77552083333333333</v>
      </c>
      <c r="N52" t="s">
        <v>755</v>
      </c>
      <c r="O52">
        <v>125</v>
      </c>
      <c r="P52">
        <v>3.649</v>
      </c>
      <c r="Q52" t="s">
        <v>595</v>
      </c>
      <c r="R52" t="s">
        <v>132</v>
      </c>
    </row>
    <row r="53" spans="1:18" x14ac:dyDescent="0.25">
      <c r="A53" t="s">
        <v>254</v>
      </c>
      <c r="B53">
        <v>0</v>
      </c>
      <c r="C53" t="s">
        <v>132</v>
      </c>
      <c r="D53" t="s">
        <v>132</v>
      </c>
      <c r="E53" t="s">
        <v>132</v>
      </c>
      <c r="F53" t="s">
        <v>132</v>
      </c>
      <c r="G53" t="s">
        <v>132</v>
      </c>
      <c r="H53" t="s">
        <v>132</v>
      </c>
      <c r="I53" t="s">
        <v>132</v>
      </c>
      <c r="J53">
        <v>-59.72</v>
      </c>
      <c r="K53" t="s">
        <v>756</v>
      </c>
      <c r="L53" t="s">
        <v>595</v>
      </c>
      <c r="M53" s="74">
        <v>0.77552083333333333</v>
      </c>
      <c r="N53" t="s">
        <v>756</v>
      </c>
      <c r="O53">
        <v>641</v>
      </c>
      <c r="P53">
        <v>4.0919999999999996</v>
      </c>
      <c r="Q53" t="s">
        <v>595</v>
      </c>
      <c r="R53" t="s">
        <v>132</v>
      </c>
    </row>
    <row r="54" spans="1:18" x14ac:dyDescent="0.25">
      <c r="A54" t="s">
        <v>455</v>
      </c>
      <c r="B54">
        <v>0</v>
      </c>
      <c r="C54" t="s">
        <v>132</v>
      </c>
      <c r="D54" t="s">
        <v>132</v>
      </c>
      <c r="E54" t="s">
        <v>132</v>
      </c>
      <c r="F54" t="s">
        <v>132</v>
      </c>
      <c r="G54" t="s">
        <v>132</v>
      </c>
      <c r="H54" t="s">
        <v>132</v>
      </c>
      <c r="I54" t="s">
        <v>132</v>
      </c>
      <c r="J54">
        <v>-62.27</v>
      </c>
      <c r="K54" t="s">
        <v>757</v>
      </c>
      <c r="L54" t="s">
        <v>595</v>
      </c>
      <c r="M54" s="74">
        <v>0.77552083333333333</v>
      </c>
      <c r="N54" t="s">
        <v>757</v>
      </c>
      <c r="O54">
        <v>1.2110000000000001</v>
      </c>
      <c r="P54">
        <v>6.8680000000000003</v>
      </c>
      <c r="Q54" t="s">
        <v>595</v>
      </c>
      <c r="R54" t="s">
        <v>132</v>
      </c>
    </row>
    <row r="55" spans="1:18" x14ac:dyDescent="0.25">
      <c r="A55" t="s">
        <v>255</v>
      </c>
      <c r="B55">
        <v>0</v>
      </c>
      <c r="C55" t="s">
        <v>132</v>
      </c>
      <c r="D55" t="s">
        <v>132</v>
      </c>
      <c r="E55" t="s">
        <v>132</v>
      </c>
      <c r="F55" t="s">
        <v>132</v>
      </c>
      <c r="G55" t="s">
        <v>132</v>
      </c>
      <c r="H55" t="s">
        <v>132</v>
      </c>
      <c r="I55" t="s">
        <v>132</v>
      </c>
      <c r="J55">
        <v>-64.7</v>
      </c>
      <c r="K55" t="s">
        <v>758</v>
      </c>
      <c r="L55" t="s">
        <v>595</v>
      </c>
      <c r="M55" s="74">
        <v>0.77552083333333333</v>
      </c>
      <c r="N55" t="s">
        <v>758</v>
      </c>
      <c r="O55">
        <v>738</v>
      </c>
      <c r="P55">
        <v>8.8209999999999997</v>
      </c>
      <c r="Q55" t="s">
        <v>595</v>
      </c>
      <c r="R55" t="s">
        <v>132</v>
      </c>
    </row>
    <row r="56" spans="1:18" x14ac:dyDescent="0.25">
      <c r="A56" t="s">
        <v>456</v>
      </c>
      <c r="B56">
        <v>0</v>
      </c>
      <c r="C56" t="s">
        <v>132</v>
      </c>
      <c r="D56" t="s">
        <v>132</v>
      </c>
      <c r="E56" t="s">
        <v>132</v>
      </c>
      <c r="F56" t="s">
        <v>132</v>
      </c>
      <c r="G56" t="s">
        <v>132</v>
      </c>
      <c r="H56" t="s">
        <v>132</v>
      </c>
      <c r="I56" t="s">
        <v>132</v>
      </c>
      <c r="J56">
        <v>-66.95</v>
      </c>
      <c r="K56" t="s">
        <v>759</v>
      </c>
      <c r="L56" t="s">
        <v>595</v>
      </c>
      <c r="M56" s="74">
        <v>0.77552083333333333</v>
      </c>
      <c r="N56" t="s">
        <v>759</v>
      </c>
      <c r="O56">
        <v>17</v>
      </c>
      <c r="P56">
        <v>2.016</v>
      </c>
      <c r="Q56" t="s">
        <v>595</v>
      </c>
      <c r="R56" t="s">
        <v>132</v>
      </c>
    </row>
    <row r="57" spans="1:18" x14ac:dyDescent="0.25">
      <c r="A57" t="s">
        <v>256</v>
      </c>
      <c r="B57">
        <v>0</v>
      </c>
      <c r="C57" t="s">
        <v>132</v>
      </c>
      <c r="D57" t="s">
        <v>132</v>
      </c>
      <c r="E57" t="s">
        <v>132</v>
      </c>
      <c r="F57" t="s">
        <v>132</v>
      </c>
      <c r="G57" t="s">
        <v>132</v>
      </c>
      <c r="H57" t="s">
        <v>132</v>
      </c>
      <c r="I57" t="s">
        <v>132</v>
      </c>
      <c r="J57">
        <v>-69</v>
      </c>
      <c r="K57" t="s">
        <v>760</v>
      </c>
      <c r="L57" t="s">
        <v>595</v>
      </c>
      <c r="M57" s="74">
        <v>0.77552083333333333</v>
      </c>
      <c r="N57" t="s">
        <v>760</v>
      </c>
      <c r="O57">
        <v>1.9259999999999999</v>
      </c>
      <c r="P57">
        <v>8.3149999999999995</v>
      </c>
      <c r="Q57" t="s">
        <v>595</v>
      </c>
      <c r="R57" t="s">
        <v>132</v>
      </c>
    </row>
    <row r="58" spans="1:18" x14ac:dyDescent="0.25">
      <c r="A58" t="s">
        <v>451</v>
      </c>
      <c r="B58">
        <v>0</v>
      </c>
      <c r="C58" t="s">
        <v>132</v>
      </c>
      <c r="D58" t="s">
        <v>132</v>
      </c>
      <c r="E58" t="s">
        <v>132</v>
      </c>
      <c r="F58" t="s">
        <v>132</v>
      </c>
      <c r="G58" t="s">
        <v>132</v>
      </c>
      <c r="H58" t="s">
        <v>132</v>
      </c>
      <c r="I58" t="s">
        <v>132</v>
      </c>
      <c r="J58">
        <v>-70.95</v>
      </c>
      <c r="K58" t="s">
        <v>761</v>
      </c>
      <c r="L58" t="s">
        <v>595</v>
      </c>
      <c r="M58" s="74">
        <v>0.77552083333333333</v>
      </c>
      <c r="N58" t="s">
        <v>761</v>
      </c>
      <c r="O58">
        <v>293</v>
      </c>
      <c r="P58">
        <v>1.361</v>
      </c>
      <c r="Q58" t="s">
        <v>596</v>
      </c>
      <c r="R58" t="s">
        <v>132</v>
      </c>
    </row>
    <row r="59" spans="1:18" x14ac:dyDescent="0.25">
      <c r="A59" t="s">
        <v>257</v>
      </c>
      <c r="B59">
        <v>0</v>
      </c>
      <c r="C59" t="s">
        <v>132</v>
      </c>
      <c r="D59" t="s">
        <v>132</v>
      </c>
      <c r="E59" t="s">
        <v>132</v>
      </c>
      <c r="F59" t="s">
        <v>132</v>
      </c>
      <c r="G59" t="s">
        <v>132</v>
      </c>
      <c r="H59" t="s">
        <v>132</v>
      </c>
      <c r="I59" t="s">
        <v>132</v>
      </c>
      <c r="J59">
        <v>-72.760000000000005</v>
      </c>
      <c r="K59" t="s">
        <v>762</v>
      </c>
      <c r="L59" t="s">
        <v>595</v>
      </c>
      <c r="M59" s="74">
        <v>0.77552083333333333</v>
      </c>
      <c r="N59" t="s">
        <v>762</v>
      </c>
      <c r="O59">
        <v>527</v>
      </c>
      <c r="P59">
        <v>2.4239999999999999</v>
      </c>
      <c r="Q59" t="s">
        <v>595</v>
      </c>
      <c r="R59" t="s">
        <v>132</v>
      </c>
    </row>
    <row r="60" spans="1:18" x14ac:dyDescent="0.25">
      <c r="A60" t="s">
        <v>452</v>
      </c>
      <c r="B60">
        <v>0</v>
      </c>
      <c r="C60" t="s">
        <v>132</v>
      </c>
      <c r="D60" t="s">
        <v>132</v>
      </c>
      <c r="E60" t="s">
        <v>132</v>
      </c>
      <c r="F60" t="s">
        <v>132</v>
      </c>
      <c r="G60" t="s">
        <v>132</v>
      </c>
      <c r="H60" t="s">
        <v>132</v>
      </c>
      <c r="I60" t="s">
        <v>132</v>
      </c>
      <c r="J60">
        <v>-74.510000000000005</v>
      </c>
      <c r="K60" t="s">
        <v>593</v>
      </c>
      <c r="L60" t="s">
        <v>595</v>
      </c>
      <c r="M60" s="74">
        <v>0.77552083333333333</v>
      </c>
      <c r="N60" t="s">
        <v>593</v>
      </c>
      <c r="O60">
        <v>918</v>
      </c>
      <c r="P60">
        <v>1.5629999999999999</v>
      </c>
      <c r="Q60" t="s">
        <v>595</v>
      </c>
      <c r="R60" t="s">
        <v>132</v>
      </c>
    </row>
    <row r="61" spans="1:18" x14ac:dyDescent="0.25">
      <c r="A61" t="s">
        <v>258</v>
      </c>
      <c r="B61">
        <v>0</v>
      </c>
      <c r="C61" t="s">
        <v>132</v>
      </c>
      <c r="D61" t="s">
        <v>132</v>
      </c>
      <c r="E61" t="s">
        <v>132</v>
      </c>
      <c r="F61" t="s">
        <v>132</v>
      </c>
      <c r="G61" t="s">
        <v>132</v>
      </c>
      <c r="H61" t="s">
        <v>132</v>
      </c>
      <c r="I61" t="s">
        <v>132</v>
      </c>
      <c r="J61">
        <v>-76.010000000000005</v>
      </c>
      <c r="K61" t="s">
        <v>763</v>
      </c>
      <c r="L61" t="s">
        <v>595</v>
      </c>
      <c r="M61" s="74">
        <v>0.77552083333333333</v>
      </c>
      <c r="N61" t="s">
        <v>763</v>
      </c>
      <c r="O61">
        <v>3.585</v>
      </c>
      <c r="P61">
        <v>6.9489999999999998</v>
      </c>
      <c r="Q61" t="s">
        <v>595</v>
      </c>
      <c r="R61" t="s">
        <v>132</v>
      </c>
    </row>
    <row r="62" spans="1:18" x14ac:dyDescent="0.25">
      <c r="A62" t="s">
        <v>259</v>
      </c>
      <c r="B62">
        <v>0</v>
      </c>
      <c r="C62" t="s">
        <v>132</v>
      </c>
      <c r="D62" t="s">
        <v>132</v>
      </c>
      <c r="E62" t="s">
        <v>132</v>
      </c>
      <c r="F62" t="s">
        <v>132</v>
      </c>
      <c r="G62" t="s">
        <v>132</v>
      </c>
      <c r="H62" t="s">
        <v>132</v>
      </c>
      <c r="I62" t="s">
        <v>132</v>
      </c>
      <c r="J62">
        <v>-77.36</v>
      </c>
      <c r="K62" t="s">
        <v>764</v>
      </c>
      <c r="L62" t="s">
        <v>595</v>
      </c>
      <c r="M62" s="74">
        <v>0.77552083333333333</v>
      </c>
      <c r="N62" t="s">
        <v>764</v>
      </c>
      <c r="O62">
        <v>705</v>
      </c>
      <c r="P62">
        <v>1.788</v>
      </c>
      <c r="Q62" t="s">
        <v>595</v>
      </c>
      <c r="R62" t="s">
        <v>132</v>
      </c>
    </row>
    <row r="63" spans="1:18" x14ac:dyDescent="0.25">
      <c r="A63" t="s">
        <v>260</v>
      </c>
      <c r="B63">
        <v>0</v>
      </c>
      <c r="C63" t="s">
        <v>132</v>
      </c>
      <c r="D63" t="s">
        <v>132</v>
      </c>
      <c r="E63" t="s">
        <v>132</v>
      </c>
      <c r="F63" t="s">
        <v>132</v>
      </c>
      <c r="G63" t="s">
        <v>132</v>
      </c>
      <c r="H63" t="s">
        <v>132</v>
      </c>
      <c r="I63" t="s">
        <v>132</v>
      </c>
      <c r="J63">
        <v>-78.59</v>
      </c>
      <c r="K63" t="s">
        <v>765</v>
      </c>
      <c r="L63" t="s">
        <v>595</v>
      </c>
      <c r="M63" s="74">
        <v>0.77552083333333333</v>
      </c>
      <c r="N63" t="s">
        <v>765</v>
      </c>
      <c r="O63">
        <v>577</v>
      </c>
      <c r="P63">
        <v>2.4889999999999999</v>
      </c>
      <c r="Q63" t="s">
        <v>595</v>
      </c>
      <c r="R63" t="s">
        <v>132</v>
      </c>
    </row>
    <row r="64" spans="1:18" x14ac:dyDescent="0.25">
      <c r="A64" t="s">
        <v>261</v>
      </c>
      <c r="B64">
        <v>0</v>
      </c>
      <c r="C64" t="s">
        <v>132</v>
      </c>
      <c r="D64" t="s">
        <v>132</v>
      </c>
      <c r="E64" t="s">
        <v>132</v>
      </c>
      <c r="F64" t="s">
        <v>132</v>
      </c>
      <c r="G64" t="s">
        <v>132</v>
      </c>
      <c r="H64" t="s">
        <v>132</v>
      </c>
      <c r="I64" t="s">
        <v>132</v>
      </c>
      <c r="J64">
        <v>-79.430000000000007</v>
      </c>
      <c r="K64" t="s">
        <v>766</v>
      </c>
      <c r="L64" t="s">
        <v>595</v>
      </c>
      <c r="M64" s="74">
        <v>0.77552083333333333</v>
      </c>
      <c r="N64" t="s">
        <v>766</v>
      </c>
      <c r="O64">
        <v>293</v>
      </c>
      <c r="P64">
        <v>711</v>
      </c>
      <c r="Q64" t="s">
        <v>595</v>
      </c>
      <c r="R64" t="s">
        <v>132</v>
      </c>
    </row>
    <row r="65" spans="1:18" x14ac:dyDescent="0.25">
      <c r="A65" t="s">
        <v>262</v>
      </c>
      <c r="B65">
        <v>0</v>
      </c>
      <c r="C65" t="s">
        <v>132</v>
      </c>
      <c r="D65" t="s">
        <v>132</v>
      </c>
      <c r="E65" t="s">
        <v>132</v>
      </c>
      <c r="F65" t="s">
        <v>132</v>
      </c>
      <c r="G65" t="s">
        <v>132</v>
      </c>
      <c r="H65" t="s">
        <v>132</v>
      </c>
      <c r="I65" t="s">
        <v>132</v>
      </c>
      <c r="J65">
        <v>-80.17</v>
      </c>
      <c r="K65" t="s">
        <v>767</v>
      </c>
      <c r="L65" t="s">
        <v>595</v>
      </c>
      <c r="M65" s="74">
        <v>0.77552083333333333</v>
      </c>
      <c r="N65" t="s">
        <v>767</v>
      </c>
      <c r="O65">
        <v>2.673</v>
      </c>
      <c r="P65">
        <v>4.4349999999999996</v>
      </c>
      <c r="Q65" t="s">
        <v>595</v>
      </c>
      <c r="R65" t="s">
        <v>132</v>
      </c>
    </row>
    <row r="66" spans="1:18" x14ac:dyDescent="0.25">
      <c r="A66" t="s">
        <v>263</v>
      </c>
      <c r="B66">
        <v>0</v>
      </c>
      <c r="C66" t="s">
        <v>132</v>
      </c>
      <c r="D66" t="s">
        <v>132</v>
      </c>
      <c r="E66" t="s">
        <v>132</v>
      </c>
      <c r="F66" t="s">
        <v>132</v>
      </c>
      <c r="G66" t="s">
        <v>132</v>
      </c>
      <c r="H66" t="s">
        <v>132</v>
      </c>
      <c r="I66" t="s">
        <v>132</v>
      </c>
      <c r="J66">
        <v>-80.66</v>
      </c>
      <c r="K66" t="s">
        <v>768</v>
      </c>
      <c r="L66" t="s">
        <v>595</v>
      </c>
      <c r="M66" s="74">
        <v>0.77552083333333333</v>
      </c>
      <c r="N66" t="s">
        <v>768</v>
      </c>
      <c r="O66">
        <v>67</v>
      </c>
      <c r="P66">
        <v>874</v>
      </c>
      <c r="Q66" t="s">
        <v>595</v>
      </c>
      <c r="R66" t="s">
        <v>132</v>
      </c>
    </row>
    <row r="67" spans="1:18" x14ac:dyDescent="0.25">
      <c r="A67" t="s">
        <v>264</v>
      </c>
      <c r="B67">
        <v>0</v>
      </c>
      <c r="C67" t="s">
        <v>132</v>
      </c>
      <c r="D67" t="s">
        <v>132</v>
      </c>
      <c r="E67" t="s">
        <v>132</v>
      </c>
      <c r="F67" t="s">
        <v>132</v>
      </c>
      <c r="G67" t="s">
        <v>132</v>
      </c>
      <c r="H67" t="s">
        <v>132</v>
      </c>
      <c r="I67" t="s">
        <v>132</v>
      </c>
      <c r="J67">
        <v>-80.78</v>
      </c>
      <c r="K67" t="s">
        <v>769</v>
      </c>
      <c r="L67" t="s">
        <v>595</v>
      </c>
      <c r="M67" s="74">
        <v>0.77552083333333333</v>
      </c>
      <c r="N67" t="s">
        <v>769</v>
      </c>
      <c r="O67">
        <v>424</v>
      </c>
      <c r="P67">
        <v>12.948</v>
      </c>
      <c r="Q67" t="s">
        <v>595</v>
      </c>
      <c r="R67" t="s">
        <v>132</v>
      </c>
    </row>
    <row r="68" spans="1:18" x14ac:dyDescent="0.25">
      <c r="A68" t="s">
        <v>265</v>
      </c>
      <c r="B68">
        <v>0</v>
      </c>
      <c r="C68" t="s">
        <v>132</v>
      </c>
      <c r="D68" t="s">
        <v>132</v>
      </c>
      <c r="E68" t="s">
        <v>132</v>
      </c>
      <c r="F68" t="s">
        <v>132</v>
      </c>
      <c r="G68" t="s">
        <v>132</v>
      </c>
      <c r="H68" t="s">
        <v>132</v>
      </c>
      <c r="I68" t="s">
        <v>132</v>
      </c>
      <c r="J68">
        <v>-80.790000000000006</v>
      </c>
      <c r="K68" t="s">
        <v>770</v>
      </c>
      <c r="L68" t="s">
        <v>595</v>
      </c>
      <c r="M68" s="74">
        <v>0.77552083333333333</v>
      </c>
      <c r="N68" t="s">
        <v>770</v>
      </c>
      <c r="O68">
        <v>118</v>
      </c>
      <c r="P68">
        <v>760</v>
      </c>
      <c r="Q68" t="s">
        <v>595</v>
      </c>
      <c r="R68" t="s">
        <v>132</v>
      </c>
    </row>
    <row r="69" spans="1:18" x14ac:dyDescent="0.25">
      <c r="A69" t="s">
        <v>266</v>
      </c>
      <c r="B69">
        <v>0</v>
      </c>
      <c r="C69" t="s">
        <v>132</v>
      </c>
      <c r="D69" t="s">
        <v>132</v>
      </c>
      <c r="E69" t="s">
        <v>132</v>
      </c>
      <c r="F69" t="s">
        <v>132</v>
      </c>
      <c r="G69" t="s">
        <v>132</v>
      </c>
      <c r="H69" t="s">
        <v>132</v>
      </c>
      <c r="I69" t="s">
        <v>132</v>
      </c>
      <c r="J69">
        <v>-80.67</v>
      </c>
      <c r="K69" t="s">
        <v>594</v>
      </c>
      <c r="L69" t="s">
        <v>595</v>
      </c>
      <c r="M69" s="74">
        <v>0.77552083333333333</v>
      </c>
      <c r="N69" t="s">
        <v>594</v>
      </c>
      <c r="O69">
        <v>390</v>
      </c>
      <c r="P69">
        <v>18.606999999999999</v>
      </c>
      <c r="Q69" t="s">
        <v>595</v>
      </c>
      <c r="R69" t="s">
        <v>132</v>
      </c>
    </row>
    <row r="70" spans="1:18" x14ac:dyDescent="0.25">
      <c r="A70" t="s">
        <v>267</v>
      </c>
      <c r="B70">
        <v>0</v>
      </c>
      <c r="C70" t="s">
        <v>132</v>
      </c>
      <c r="D70" t="s">
        <v>132</v>
      </c>
      <c r="E70" t="s">
        <v>132</v>
      </c>
      <c r="F70" t="s">
        <v>132</v>
      </c>
      <c r="G70" t="s">
        <v>132</v>
      </c>
      <c r="H70" t="s">
        <v>132</v>
      </c>
      <c r="I70" t="s">
        <v>132</v>
      </c>
      <c r="J70">
        <v>-80.349999999999994</v>
      </c>
      <c r="K70" t="s">
        <v>771</v>
      </c>
      <c r="L70" t="s">
        <v>595</v>
      </c>
      <c r="M70" s="74">
        <v>0.77552083333333333</v>
      </c>
      <c r="N70" t="s">
        <v>771</v>
      </c>
      <c r="O70">
        <v>378</v>
      </c>
      <c r="P70">
        <v>1.2490000000000001</v>
      </c>
      <c r="Q70" t="s">
        <v>595</v>
      </c>
      <c r="R70" t="s">
        <v>132</v>
      </c>
    </row>
    <row r="71" spans="1:18" x14ac:dyDescent="0.25">
      <c r="A71" t="s">
        <v>268</v>
      </c>
      <c r="B71">
        <v>0</v>
      </c>
      <c r="C71" t="s">
        <v>132</v>
      </c>
      <c r="D71" t="s">
        <v>132</v>
      </c>
      <c r="E71" t="s">
        <v>132</v>
      </c>
      <c r="F71" t="s">
        <v>132</v>
      </c>
      <c r="G71" t="s">
        <v>132</v>
      </c>
      <c r="H71" t="s">
        <v>132</v>
      </c>
      <c r="I71" t="s">
        <v>132</v>
      </c>
      <c r="J71">
        <v>-79.94</v>
      </c>
      <c r="K71" t="s">
        <v>772</v>
      </c>
      <c r="L71" t="s">
        <v>595</v>
      </c>
      <c r="M71" s="74">
        <v>0.77552083333333333</v>
      </c>
      <c r="N71" t="s">
        <v>772</v>
      </c>
      <c r="O71">
        <v>44</v>
      </c>
      <c r="P71">
        <v>3.37</v>
      </c>
      <c r="Q71" t="s">
        <v>595</v>
      </c>
      <c r="R71" t="s">
        <v>132</v>
      </c>
    </row>
    <row r="72" spans="1:18" x14ac:dyDescent="0.25">
      <c r="A72" t="s">
        <v>269</v>
      </c>
      <c r="B72">
        <v>0</v>
      </c>
      <c r="C72" t="s">
        <v>132</v>
      </c>
      <c r="D72" t="s">
        <v>132</v>
      </c>
      <c r="E72" t="s">
        <v>132</v>
      </c>
      <c r="F72" t="s">
        <v>132</v>
      </c>
      <c r="G72" t="s">
        <v>132</v>
      </c>
      <c r="H72" t="s">
        <v>132</v>
      </c>
      <c r="I72" t="s">
        <v>132</v>
      </c>
      <c r="J72">
        <v>-79.5</v>
      </c>
      <c r="K72" t="s">
        <v>773</v>
      </c>
      <c r="L72" t="s">
        <v>595</v>
      </c>
      <c r="M72" s="74">
        <v>0.77552083333333333</v>
      </c>
      <c r="N72" t="s">
        <v>773</v>
      </c>
      <c r="O72">
        <v>2</v>
      </c>
      <c r="P72">
        <v>646</v>
      </c>
      <c r="Q72" t="s">
        <v>595</v>
      </c>
      <c r="R72" t="s">
        <v>132</v>
      </c>
    </row>
    <row r="73" spans="1:18" x14ac:dyDescent="0.25">
      <c r="A73" t="s">
        <v>270</v>
      </c>
      <c r="B73">
        <v>0</v>
      </c>
      <c r="C73" t="s">
        <v>132</v>
      </c>
      <c r="D73" t="s">
        <v>132</v>
      </c>
      <c r="E73" t="s">
        <v>132</v>
      </c>
      <c r="F73" t="s">
        <v>132</v>
      </c>
      <c r="G73" t="s">
        <v>132</v>
      </c>
      <c r="H73" t="s">
        <v>132</v>
      </c>
      <c r="I73" t="s">
        <v>132</v>
      </c>
      <c r="J73">
        <v>-78.97</v>
      </c>
      <c r="K73" t="s">
        <v>583</v>
      </c>
      <c r="L73" t="s">
        <v>595</v>
      </c>
      <c r="M73" s="74">
        <v>0.77552083333333333</v>
      </c>
      <c r="N73" t="s">
        <v>583</v>
      </c>
      <c r="O73">
        <v>280</v>
      </c>
      <c r="P73">
        <v>5.7039999999999997</v>
      </c>
      <c r="Q73" t="s">
        <v>595</v>
      </c>
      <c r="R73" t="s">
        <v>132</v>
      </c>
    </row>
    <row r="74" spans="1:18" x14ac:dyDescent="0.25">
      <c r="A74" t="s">
        <v>369</v>
      </c>
      <c r="B74">
        <v>0</v>
      </c>
      <c r="C74" t="s">
        <v>132</v>
      </c>
      <c r="D74" t="s">
        <v>132</v>
      </c>
      <c r="E74" t="s">
        <v>132</v>
      </c>
      <c r="F74" t="s">
        <v>132</v>
      </c>
      <c r="G74" t="s">
        <v>132</v>
      </c>
      <c r="H74" t="s">
        <v>132</v>
      </c>
      <c r="I74" t="s">
        <v>132</v>
      </c>
      <c r="J74">
        <v>-78.709999999999994</v>
      </c>
      <c r="K74" t="s">
        <v>582</v>
      </c>
      <c r="L74" t="s">
        <v>595</v>
      </c>
      <c r="M74" s="74">
        <v>0.77552083333333333</v>
      </c>
      <c r="N74" t="s">
        <v>582</v>
      </c>
      <c r="O74">
        <v>57</v>
      </c>
      <c r="P74">
        <v>1.2849999999999999</v>
      </c>
      <c r="Q74" t="s">
        <v>595</v>
      </c>
      <c r="R74" t="s">
        <v>132</v>
      </c>
    </row>
    <row r="75" spans="1:18" x14ac:dyDescent="0.25">
      <c r="A75" t="s">
        <v>271</v>
      </c>
      <c r="B75">
        <v>0</v>
      </c>
      <c r="C75" t="s">
        <v>132</v>
      </c>
      <c r="D75" t="s">
        <v>132</v>
      </c>
      <c r="E75" t="s">
        <v>132</v>
      </c>
      <c r="F75" t="s">
        <v>132</v>
      </c>
      <c r="G75" t="s">
        <v>132</v>
      </c>
      <c r="H75" t="s">
        <v>132</v>
      </c>
      <c r="I75" t="s">
        <v>132</v>
      </c>
      <c r="J75">
        <v>-78.33</v>
      </c>
      <c r="K75" t="s">
        <v>774</v>
      </c>
      <c r="L75" t="s">
        <v>595</v>
      </c>
      <c r="M75" s="74">
        <v>0.77552083333333333</v>
      </c>
      <c r="N75" t="s">
        <v>774</v>
      </c>
      <c r="O75">
        <v>84</v>
      </c>
      <c r="P75">
        <v>9.35</v>
      </c>
      <c r="Q75" t="s">
        <v>595</v>
      </c>
      <c r="R75" t="s">
        <v>132</v>
      </c>
    </row>
    <row r="76" spans="1:18" x14ac:dyDescent="0.25">
      <c r="A76" t="s">
        <v>370</v>
      </c>
      <c r="B76">
        <v>0</v>
      </c>
      <c r="C76" t="s">
        <v>132</v>
      </c>
      <c r="D76" t="s">
        <v>132</v>
      </c>
      <c r="E76" t="s">
        <v>132</v>
      </c>
      <c r="F76" t="s">
        <v>132</v>
      </c>
      <c r="G76" t="s">
        <v>132</v>
      </c>
      <c r="H76" t="s">
        <v>132</v>
      </c>
      <c r="I76" t="s">
        <v>132</v>
      </c>
      <c r="J76">
        <v>-77.83</v>
      </c>
      <c r="K76" t="s">
        <v>775</v>
      </c>
      <c r="L76" t="s">
        <v>595</v>
      </c>
      <c r="M76" s="74">
        <v>0.77552083333333333</v>
      </c>
      <c r="N76" t="s">
        <v>775</v>
      </c>
      <c r="O76">
        <v>8</v>
      </c>
      <c r="P76">
        <v>1.7050000000000001</v>
      </c>
      <c r="Q76" t="s">
        <v>595</v>
      </c>
      <c r="R76" t="s">
        <v>132</v>
      </c>
    </row>
    <row r="77" spans="1:18" x14ac:dyDescent="0.25">
      <c r="A77" t="s">
        <v>272</v>
      </c>
      <c r="B77">
        <v>0</v>
      </c>
      <c r="C77" t="s">
        <v>132</v>
      </c>
      <c r="D77" t="s">
        <v>132</v>
      </c>
      <c r="E77" t="s">
        <v>132</v>
      </c>
      <c r="F77" t="s">
        <v>132</v>
      </c>
      <c r="G77" t="s">
        <v>132</v>
      </c>
      <c r="H77" t="s">
        <v>132</v>
      </c>
      <c r="I77" t="s">
        <v>132</v>
      </c>
      <c r="J77">
        <v>-78.05</v>
      </c>
      <c r="K77" t="s">
        <v>776</v>
      </c>
      <c r="L77" t="s">
        <v>595</v>
      </c>
      <c r="M77" s="74">
        <v>0.77552083333333333</v>
      </c>
      <c r="N77" t="s">
        <v>776</v>
      </c>
      <c r="O77">
        <v>1.96</v>
      </c>
      <c r="P77">
        <v>16.228000000000002</v>
      </c>
      <c r="Q77" t="s">
        <v>595</v>
      </c>
      <c r="R77" t="s">
        <v>132</v>
      </c>
    </row>
    <row r="78" spans="1:18" x14ac:dyDescent="0.25">
      <c r="A78" t="s">
        <v>371</v>
      </c>
      <c r="B78">
        <v>0</v>
      </c>
      <c r="C78" t="s">
        <v>132</v>
      </c>
      <c r="D78" t="s">
        <v>132</v>
      </c>
      <c r="E78" t="s">
        <v>132</v>
      </c>
      <c r="F78" t="s">
        <v>132</v>
      </c>
      <c r="G78" t="s">
        <v>132</v>
      </c>
      <c r="H78" t="s">
        <v>132</v>
      </c>
      <c r="I78" t="s">
        <v>132</v>
      </c>
      <c r="J78">
        <v>-77.599999999999994</v>
      </c>
      <c r="K78" t="s">
        <v>777</v>
      </c>
      <c r="L78" t="s">
        <v>595</v>
      </c>
      <c r="M78" s="74">
        <v>0.77552083333333333</v>
      </c>
      <c r="N78" t="s">
        <v>777</v>
      </c>
      <c r="O78">
        <v>11</v>
      </c>
      <c r="P78">
        <v>1.4370000000000001</v>
      </c>
      <c r="Q78" t="s">
        <v>595</v>
      </c>
      <c r="R78" t="s">
        <v>132</v>
      </c>
    </row>
    <row r="79" spans="1:18" x14ac:dyDescent="0.25">
      <c r="A79" t="s">
        <v>273</v>
      </c>
      <c r="B79">
        <v>0</v>
      </c>
      <c r="C79" t="s">
        <v>132</v>
      </c>
      <c r="D79" t="s">
        <v>132</v>
      </c>
      <c r="E79" t="s">
        <v>132</v>
      </c>
      <c r="F79" t="s">
        <v>132</v>
      </c>
      <c r="G79" t="s">
        <v>132</v>
      </c>
      <c r="H79" t="s">
        <v>132</v>
      </c>
      <c r="I79" t="s">
        <v>132</v>
      </c>
      <c r="J79">
        <v>-77.78</v>
      </c>
      <c r="K79" t="s">
        <v>599</v>
      </c>
      <c r="L79" t="s">
        <v>595</v>
      </c>
      <c r="M79" s="74">
        <v>0.77552083333333333</v>
      </c>
      <c r="N79" t="s">
        <v>599</v>
      </c>
      <c r="O79">
        <v>181</v>
      </c>
      <c r="P79">
        <v>2.2949999999999999</v>
      </c>
      <c r="Q79" t="s">
        <v>595</v>
      </c>
      <c r="R79" t="s">
        <v>132</v>
      </c>
    </row>
    <row r="80" spans="1:18" x14ac:dyDescent="0.25">
      <c r="A80" t="s">
        <v>378</v>
      </c>
      <c r="B80">
        <v>0</v>
      </c>
      <c r="C80" t="s">
        <v>132</v>
      </c>
      <c r="D80" t="s">
        <v>132</v>
      </c>
      <c r="E80" t="s">
        <v>132</v>
      </c>
      <c r="F80" t="s">
        <v>132</v>
      </c>
      <c r="G80" t="s">
        <v>132</v>
      </c>
      <c r="H80" t="s">
        <v>132</v>
      </c>
      <c r="I80" t="s">
        <v>132</v>
      </c>
      <c r="J80">
        <v>-76.92</v>
      </c>
      <c r="K80" t="s">
        <v>778</v>
      </c>
      <c r="L80" t="s">
        <v>595</v>
      </c>
      <c r="M80" s="74">
        <v>0.77552083333333333</v>
      </c>
      <c r="N80" t="s">
        <v>778</v>
      </c>
      <c r="O80">
        <v>0</v>
      </c>
      <c r="P80">
        <v>1.0940000000000001</v>
      </c>
      <c r="Q80" t="s">
        <v>595</v>
      </c>
      <c r="R80" t="s">
        <v>132</v>
      </c>
    </row>
    <row r="81" spans="1:18" x14ac:dyDescent="0.25">
      <c r="A81" t="s">
        <v>274</v>
      </c>
      <c r="B81">
        <v>0</v>
      </c>
      <c r="C81" t="s">
        <v>132</v>
      </c>
      <c r="D81" t="s">
        <v>132</v>
      </c>
      <c r="E81" t="s">
        <v>132</v>
      </c>
      <c r="F81" t="s">
        <v>132</v>
      </c>
      <c r="G81" t="s">
        <v>132</v>
      </c>
      <c r="H81" t="s">
        <v>132</v>
      </c>
      <c r="I81" t="s">
        <v>132</v>
      </c>
      <c r="J81">
        <v>-76.73</v>
      </c>
      <c r="K81" t="s">
        <v>779</v>
      </c>
      <c r="L81" t="s">
        <v>595</v>
      </c>
      <c r="M81" s="74">
        <v>0.77552083333333333</v>
      </c>
      <c r="N81" t="s">
        <v>779</v>
      </c>
      <c r="O81">
        <v>458</v>
      </c>
      <c r="P81">
        <v>7.6180000000000003</v>
      </c>
      <c r="Q81" t="s">
        <v>595</v>
      </c>
      <c r="R81" t="s">
        <v>132</v>
      </c>
    </row>
    <row r="82" spans="1:18" x14ac:dyDescent="0.25">
      <c r="A82" t="s">
        <v>413</v>
      </c>
      <c r="B82">
        <v>0</v>
      </c>
      <c r="C82" t="s">
        <v>132</v>
      </c>
      <c r="D82" t="s">
        <v>132</v>
      </c>
      <c r="E82" t="s">
        <v>132</v>
      </c>
      <c r="F82" t="s">
        <v>132</v>
      </c>
      <c r="G82" t="s">
        <v>132</v>
      </c>
      <c r="H82" t="s">
        <v>132</v>
      </c>
      <c r="I82" t="s">
        <v>132</v>
      </c>
      <c r="J82">
        <v>-76.67</v>
      </c>
      <c r="K82" t="s">
        <v>584</v>
      </c>
      <c r="L82" t="s">
        <v>595</v>
      </c>
      <c r="M82" s="74">
        <v>0.77552083333333333</v>
      </c>
      <c r="N82" t="s">
        <v>584</v>
      </c>
      <c r="O82">
        <v>6</v>
      </c>
      <c r="P82">
        <v>1.716</v>
      </c>
      <c r="Q82" t="s">
        <v>595</v>
      </c>
      <c r="R82" t="s">
        <v>132</v>
      </c>
    </row>
    <row r="83" spans="1:18" x14ac:dyDescent="0.25">
      <c r="A83" t="s">
        <v>275</v>
      </c>
      <c r="B83">
        <v>0</v>
      </c>
      <c r="C83" t="s">
        <v>132</v>
      </c>
      <c r="D83" t="s">
        <v>132</v>
      </c>
      <c r="E83" t="s">
        <v>132</v>
      </c>
      <c r="F83" t="s">
        <v>132</v>
      </c>
      <c r="G83" t="s">
        <v>132</v>
      </c>
      <c r="H83" t="s">
        <v>132</v>
      </c>
      <c r="I83" t="s">
        <v>132</v>
      </c>
      <c r="J83">
        <v>-76.599999999999994</v>
      </c>
      <c r="K83" t="s">
        <v>780</v>
      </c>
      <c r="L83" t="s">
        <v>595</v>
      </c>
      <c r="M83" s="74">
        <v>0.77552083333333333</v>
      </c>
      <c r="N83" t="s">
        <v>780</v>
      </c>
      <c r="O83">
        <v>92</v>
      </c>
      <c r="P83">
        <v>2.9849999999999999</v>
      </c>
      <c r="Q83" t="s">
        <v>595</v>
      </c>
      <c r="R83" t="s">
        <v>132</v>
      </c>
    </row>
    <row r="84" spans="1:18" x14ac:dyDescent="0.25">
      <c r="A84" t="s">
        <v>414</v>
      </c>
      <c r="B84">
        <v>0</v>
      </c>
      <c r="C84" t="s">
        <v>132</v>
      </c>
      <c r="D84" t="s">
        <v>132</v>
      </c>
      <c r="E84" t="s">
        <v>132</v>
      </c>
      <c r="F84" t="s">
        <v>132</v>
      </c>
      <c r="G84" t="s">
        <v>132</v>
      </c>
      <c r="H84" t="s">
        <v>132</v>
      </c>
      <c r="I84" t="s">
        <v>132</v>
      </c>
      <c r="J84">
        <v>-76.69</v>
      </c>
      <c r="K84" t="s">
        <v>551</v>
      </c>
      <c r="L84" t="s">
        <v>595</v>
      </c>
      <c r="M84" s="74">
        <v>0.77552083333333333</v>
      </c>
      <c r="N84" t="s">
        <v>551</v>
      </c>
      <c r="O84">
        <v>0</v>
      </c>
      <c r="P84">
        <v>1.458</v>
      </c>
      <c r="Q84" t="s">
        <v>595</v>
      </c>
      <c r="R84" t="s">
        <v>132</v>
      </c>
    </row>
    <row r="85" spans="1:18" x14ac:dyDescent="0.25">
      <c r="A85" t="s">
        <v>276</v>
      </c>
      <c r="B85">
        <v>0</v>
      </c>
      <c r="C85" t="s">
        <v>132</v>
      </c>
      <c r="D85" t="s">
        <v>132</v>
      </c>
      <c r="E85" t="s">
        <v>132</v>
      </c>
      <c r="F85" t="s">
        <v>132</v>
      </c>
      <c r="G85" t="s">
        <v>132</v>
      </c>
      <c r="H85" t="s">
        <v>132</v>
      </c>
      <c r="I85" t="s">
        <v>132</v>
      </c>
      <c r="J85">
        <v>-76.98</v>
      </c>
      <c r="K85" t="s">
        <v>598</v>
      </c>
      <c r="L85" t="s">
        <v>595</v>
      </c>
      <c r="M85" s="74">
        <v>0.77552083333333333</v>
      </c>
      <c r="N85" t="s">
        <v>598</v>
      </c>
      <c r="O85">
        <v>819</v>
      </c>
      <c r="P85">
        <v>22.437999999999999</v>
      </c>
      <c r="Q85" t="s">
        <v>595</v>
      </c>
      <c r="R85" t="s">
        <v>132</v>
      </c>
    </row>
    <row r="86" spans="1:18" x14ac:dyDescent="0.25">
      <c r="A86" t="s">
        <v>415</v>
      </c>
      <c r="B86">
        <v>0</v>
      </c>
      <c r="C86" t="s">
        <v>132</v>
      </c>
      <c r="D86" t="s">
        <v>132</v>
      </c>
      <c r="E86" t="s">
        <v>132</v>
      </c>
      <c r="F86" t="s">
        <v>132</v>
      </c>
      <c r="G86" t="s">
        <v>132</v>
      </c>
      <c r="H86" t="s">
        <v>132</v>
      </c>
      <c r="I86" t="s">
        <v>132</v>
      </c>
      <c r="J86">
        <v>-77.5</v>
      </c>
      <c r="K86" t="s">
        <v>499</v>
      </c>
      <c r="L86" t="s">
        <v>595</v>
      </c>
      <c r="M86" s="74">
        <v>0.77552083333333333</v>
      </c>
      <c r="N86" t="s">
        <v>499</v>
      </c>
      <c r="O86">
        <v>3</v>
      </c>
      <c r="P86">
        <v>1.96</v>
      </c>
      <c r="Q86" t="s">
        <v>595</v>
      </c>
      <c r="R86" t="s">
        <v>132</v>
      </c>
    </row>
    <row r="87" spans="1:18" x14ac:dyDescent="0.25">
      <c r="A87" t="s">
        <v>277</v>
      </c>
      <c r="B87">
        <v>0</v>
      </c>
      <c r="C87" t="s">
        <v>132</v>
      </c>
      <c r="D87" t="s">
        <v>132</v>
      </c>
      <c r="E87" t="s">
        <v>132</v>
      </c>
      <c r="F87" t="s">
        <v>132</v>
      </c>
      <c r="G87" t="s">
        <v>132</v>
      </c>
      <c r="H87" t="s">
        <v>132</v>
      </c>
      <c r="I87" t="s">
        <v>132</v>
      </c>
      <c r="J87">
        <v>-78.069999999999993</v>
      </c>
      <c r="K87" t="s">
        <v>550</v>
      </c>
      <c r="L87" t="s">
        <v>595</v>
      </c>
      <c r="M87" s="74">
        <v>0.77552083333333333</v>
      </c>
      <c r="N87" t="s">
        <v>550</v>
      </c>
      <c r="O87">
        <v>302</v>
      </c>
      <c r="P87">
        <v>26.018999999999998</v>
      </c>
      <c r="Q87" t="s">
        <v>595</v>
      </c>
      <c r="R87" t="s">
        <v>132</v>
      </c>
    </row>
    <row r="88" spans="1:18" x14ac:dyDescent="0.25">
      <c r="A88" t="s">
        <v>422</v>
      </c>
      <c r="B88">
        <v>0</v>
      </c>
      <c r="C88" t="s">
        <v>132</v>
      </c>
      <c r="D88" t="s">
        <v>132</v>
      </c>
      <c r="E88" t="s">
        <v>132</v>
      </c>
      <c r="F88" t="s">
        <v>132</v>
      </c>
      <c r="G88" t="s">
        <v>132</v>
      </c>
      <c r="H88" t="s">
        <v>132</v>
      </c>
      <c r="I88" t="s">
        <v>132</v>
      </c>
      <c r="J88">
        <v>-78.7</v>
      </c>
      <c r="K88" t="s">
        <v>514</v>
      </c>
      <c r="L88" t="s">
        <v>595</v>
      </c>
      <c r="M88" s="74">
        <v>0.77552083333333333</v>
      </c>
      <c r="N88" t="s">
        <v>514</v>
      </c>
      <c r="O88">
        <v>0</v>
      </c>
      <c r="P88">
        <v>599</v>
      </c>
      <c r="Q88" t="s">
        <v>596</v>
      </c>
      <c r="R88" t="s">
        <v>132</v>
      </c>
    </row>
    <row r="89" spans="1:18" x14ac:dyDescent="0.25">
      <c r="A89" t="s">
        <v>278</v>
      </c>
      <c r="B89">
        <v>0</v>
      </c>
      <c r="C89" t="s">
        <v>132</v>
      </c>
      <c r="D89" t="s">
        <v>132</v>
      </c>
      <c r="E89" t="s">
        <v>132</v>
      </c>
      <c r="F89" t="s">
        <v>132</v>
      </c>
      <c r="G89" t="s">
        <v>132</v>
      </c>
      <c r="H89" t="s">
        <v>132</v>
      </c>
      <c r="I89" t="s">
        <v>132</v>
      </c>
      <c r="J89">
        <v>-78.64</v>
      </c>
      <c r="K89" t="s">
        <v>781</v>
      </c>
      <c r="L89" t="s">
        <v>595</v>
      </c>
      <c r="M89" s="74">
        <v>0.77552083333333333</v>
      </c>
      <c r="N89" t="s">
        <v>781</v>
      </c>
      <c r="O89">
        <v>202</v>
      </c>
      <c r="P89">
        <v>4.4980000000000002</v>
      </c>
      <c r="Q89" t="s">
        <v>595</v>
      </c>
      <c r="R89" t="s">
        <v>132</v>
      </c>
    </row>
    <row r="90" spans="1:18" x14ac:dyDescent="0.25">
      <c r="A90" t="s">
        <v>423</v>
      </c>
      <c r="B90">
        <v>0</v>
      </c>
      <c r="C90" t="s">
        <v>132</v>
      </c>
      <c r="D90" t="s">
        <v>132</v>
      </c>
      <c r="E90" t="s">
        <v>132</v>
      </c>
      <c r="F90" t="s">
        <v>132</v>
      </c>
      <c r="G90" t="s">
        <v>132</v>
      </c>
      <c r="H90" t="s">
        <v>132</v>
      </c>
      <c r="I90" t="s">
        <v>132</v>
      </c>
      <c r="J90">
        <v>-79.59</v>
      </c>
      <c r="K90" t="s">
        <v>782</v>
      </c>
      <c r="L90" t="s">
        <v>595</v>
      </c>
      <c r="M90" s="74">
        <v>0.77552083333333333</v>
      </c>
      <c r="N90" t="s">
        <v>782</v>
      </c>
      <c r="O90">
        <v>0</v>
      </c>
      <c r="P90">
        <v>1.0229999999999999</v>
      </c>
      <c r="Q90" t="s">
        <v>596</v>
      </c>
      <c r="R90" t="s">
        <v>132</v>
      </c>
    </row>
    <row r="91" spans="1:18" x14ac:dyDescent="0.25">
      <c r="A91" t="s">
        <v>279</v>
      </c>
      <c r="B91">
        <v>0</v>
      </c>
      <c r="C91" t="s">
        <v>132</v>
      </c>
      <c r="D91" t="s">
        <v>132</v>
      </c>
      <c r="E91" t="s">
        <v>132</v>
      </c>
      <c r="F91" t="s">
        <v>132</v>
      </c>
      <c r="G91" t="s">
        <v>132</v>
      </c>
      <c r="H91" t="s">
        <v>132</v>
      </c>
      <c r="I91" t="s">
        <v>132</v>
      </c>
      <c r="J91">
        <v>-79.569999999999993</v>
      </c>
      <c r="K91" t="s">
        <v>527</v>
      </c>
      <c r="L91" t="s">
        <v>595</v>
      </c>
      <c r="M91" s="74">
        <v>0.77552083333333333</v>
      </c>
      <c r="N91" t="s">
        <v>527</v>
      </c>
      <c r="O91">
        <v>176</v>
      </c>
      <c r="P91">
        <v>3.58</v>
      </c>
      <c r="Q91" t="s">
        <v>595</v>
      </c>
      <c r="R91" t="s">
        <v>132</v>
      </c>
    </row>
    <row r="92" spans="1:18" x14ac:dyDescent="0.25">
      <c r="A92" t="s">
        <v>424</v>
      </c>
      <c r="B92">
        <v>0</v>
      </c>
      <c r="C92" t="s">
        <v>132</v>
      </c>
      <c r="D92" t="s">
        <v>132</v>
      </c>
      <c r="E92" t="s">
        <v>132</v>
      </c>
      <c r="F92" t="s">
        <v>132</v>
      </c>
      <c r="G92" t="s">
        <v>132</v>
      </c>
      <c r="H92" t="s">
        <v>132</v>
      </c>
      <c r="I92" t="s">
        <v>132</v>
      </c>
      <c r="J92">
        <v>-80.900000000000006</v>
      </c>
      <c r="K92" t="s">
        <v>783</v>
      </c>
      <c r="L92" t="s">
        <v>595</v>
      </c>
      <c r="M92" s="74">
        <v>0.77552083333333333</v>
      </c>
      <c r="N92" t="s">
        <v>783</v>
      </c>
      <c r="O92">
        <v>0</v>
      </c>
      <c r="P92">
        <v>1.621</v>
      </c>
      <c r="Q92" t="s">
        <v>595</v>
      </c>
      <c r="R92" t="s">
        <v>132</v>
      </c>
    </row>
    <row r="93" spans="1:18" x14ac:dyDescent="0.25">
      <c r="A93" t="s">
        <v>280</v>
      </c>
      <c r="B93">
        <v>0</v>
      </c>
      <c r="C93" t="s">
        <v>132</v>
      </c>
      <c r="D93" t="s">
        <v>132</v>
      </c>
      <c r="E93" t="s">
        <v>132</v>
      </c>
      <c r="F93" t="s">
        <v>132</v>
      </c>
      <c r="G93" t="s">
        <v>132</v>
      </c>
      <c r="H93" t="s">
        <v>132</v>
      </c>
      <c r="I93" t="s">
        <v>132</v>
      </c>
      <c r="J93">
        <v>-81.180000000000007</v>
      </c>
      <c r="K93" t="s">
        <v>500</v>
      </c>
      <c r="L93" t="s">
        <v>595</v>
      </c>
      <c r="M93" s="74">
        <v>0.77552083333333333</v>
      </c>
      <c r="N93" t="s">
        <v>500</v>
      </c>
      <c r="O93">
        <v>1.48</v>
      </c>
      <c r="P93">
        <v>5.0350000000000001</v>
      </c>
      <c r="Q93" t="s">
        <v>595</v>
      </c>
      <c r="R93" t="s">
        <v>132</v>
      </c>
    </row>
    <row r="94" spans="1:18" x14ac:dyDescent="0.25">
      <c r="A94" t="s">
        <v>425</v>
      </c>
      <c r="B94">
        <v>0</v>
      </c>
      <c r="C94" t="s">
        <v>132</v>
      </c>
      <c r="D94" t="s">
        <v>132</v>
      </c>
      <c r="E94" t="s">
        <v>132</v>
      </c>
      <c r="F94" t="s">
        <v>132</v>
      </c>
      <c r="G94" t="s">
        <v>132</v>
      </c>
      <c r="H94" t="s">
        <v>132</v>
      </c>
      <c r="I94" t="s">
        <v>132</v>
      </c>
      <c r="J94">
        <v>-81.48</v>
      </c>
      <c r="K94" t="s">
        <v>528</v>
      </c>
      <c r="L94" t="s">
        <v>595</v>
      </c>
      <c r="M94" s="74">
        <v>0.77552083333333333</v>
      </c>
      <c r="N94" t="s">
        <v>528</v>
      </c>
      <c r="O94">
        <v>0</v>
      </c>
      <c r="P94">
        <v>889</v>
      </c>
      <c r="Q94" t="s">
        <v>595</v>
      </c>
      <c r="R94" t="s">
        <v>132</v>
      </c>
    </row>
    <row r="95" spans="1:18" x14ac:dyDescent="0.25">
      <c r="A95" t="s">
        <v>281</v>
      </c>
      <c r="B95">
        <v>0</v>
      </c>
      <c r="C95" t="s">
        <v>132</v>
      </c>
      <c r="D95" t="s">
        <v>132</v>
      </c>
      <c r="E95" t="s">
        <v>132</v>
      </c>
      <c r="F95" t="s">
        <v>132</v>
      </c>
      <c r="G95" t="s">
        <v>132</v>
      </c>
      <c r="H95" t="s">
        <v>132</v>
      </c>
      <c r="I95" t="s">
        <v>132</v>
      </c>
      <c r="J95">
        <v>-82.05</v>
      </c>
      <c r="K95" t="s">
        <v>533</v>
      </c>
      <c r="L95" t="s">
        <v>595</v>
      </c>
      <c r="M95" s="74">
        <v>0.77552083333333333</v>
      </c>
      <c r="N95" t="s">
        <v>533</v>
      </c>
      <c r="O95">
        <v>0</v>
      </c>
      <c r="P95">
        <v>1.714</v>
      </c>
      <c r="Q95" t="s">
        <v>595</v>
      </c>
      <c r="R95" t="s">
        <v>132</v>
      </c>
    </row>
    <row r="96" spans="1:18" x14ac:dyDescent="0.25">
      <c r="A96" t="s">
        <v>426</v>
      </c>
      <c r="B96">
        <v>0</v>
      </c>
      <c r="C96" t="s">
        <v>132</v>
      </c>
      <c r="D96" t="s">
        <v>132</v>
      </c>
      <c r="E96" t="s">
        <v>132</v>
      </c>
      <c r="F96" t="s">
        <v>132</v>
      </c>
      <c r="G96" t="s">
        <v>132</v>
      </c>
      <c r="H96" t="s">
        <v>132</v>
      </c>
      <c r="I96" t="s">
        <v>132</v>
      </c>
      <c r="J96">
        <v>-82.43</v>
      </c>
      <c r="K96" t="s">
        <v>579</v>
      </c>
      <c r="L96" t="s">
        <v>595</v>
      </c>
      <c r="M96" s="74">
        <v>0.77552083333333333</v>
      </c>
      <c r="N96" t="s">
        <v>579</v>
      </c>
      <c r="O96">
        <v>0</v>
      </c>
      <c r="P96">
        <v>1.004</v>
      </c>
      <c r="Q96" t="s">
        <v>595</v>
      </c>
      <c r="R96" t="s">
        <v>132</v>
      </c>
    </row>
    <row r="97" spans="1:18" x14ac:dyDescent="0.25">
      <c r="A97" t="s">
        <v>282</v>
      </c>
      <c r="B97">
        <v>0</v>
      </c>
      <c r="C97" t="s">
        <v>132</v>
      </c>
      <c r="D97" t="s">
        <v>132</v>
      </c>
      <c r="E97" t="s">
        <v>132</v>
      </c>
      <c r="F97" t="s">
        <v>132</v>
      </c>
      <c r="G97" t="s">
        <v>132</v>
      </c>
      <c r="H97" t="s">
        <v>132</v>
      </c>
      <c r="I97" t="s">
        <v>132</v>
      </c>
      <c r="J97">
        <v>-83.1</v>
      </c>
      <c r="K97" t="s">
        <v>512</v>
      </c>
      <c r="L97" t="s">
        <v>595</v>
      </c>
      <c r="M97" s="74">
        <v>0.77552083333333333</v>
      </c>
      <c r="N97" t="s">
        <v>512</v>
      </c>
      <c r="O97">
        <v>2.6030000000000002</v>
      </c>
      <c r="P97">
        <v>26.692</v>
      </c>
      <c r="Q97" t="s">
        <v>595</v>
      </c>
      <c r="R97" t="s">
        <v>132</v>
      </c>
    </row>
    <row r="98" spans="1:18" x14ac:dyDescent="0.25">
      <c r="A98" t="s">
        <v>427</v>
      </c>
      <c r="B98">
        <v>0</v>
      </c>
      <c r="C98" t="s">
        <v>132</v>
      </c>
      <c r="D98" t="s">
        <v>132</v>
      </c>
      <c r="E98" t="s">
        <v>132</v>
      </c>
      <c r="F98" t="s">
        <v>132</v>
      </c>
      <c r="G98" t="s">
        <v>132</v>
      </c>
      <c r="H98" t="s">
        <v>132</v>
      </c>
      <c r="I98" t="s">
        <v>132</v>
      </c>
      <c r="J98">
        <v>-83.82</v>
      </c>
      <c r="K98" t="s">
        <v>503</v>
      </c>
      <c r="L98" t="s">
        <v>595</v>
      </c>
      <c r="M98" s="74">
        <v>0.77552083333333333</v>
      </c>
      <c r="N98" t="s">
        <v>503</v>
      </c>
      <c r="O98">
        <v>0</v>
      </c>
      <c r="P98">
        <v>1.1739999999999999</v>
      </c>
      <c r="Q98" t="s">
        <v>595</v>
      </c>
      <c r="R98" t="s">
        <v>132</v>
      </c>
    </row>
    <row r="99" spans="1:18" x14ac:dyDescent="0.25">
      <c r="A99" t="s">
        <v>283</v>
      </c>
      <c r="B99">
        <v>0</v>
      </c>
      <c r="C99" t="s">
        <v>132</v>
      </c>
      <c r="D99" t="s">
        <v>132</v>
      </c>
      <c r="E99" t="s">
        <v>132</v>
      </c>
      <c r="F99" t="s">
        <v>132</v>
      </c>
      <c r="G99" t="s">
        <v>132</v>
      </c>
      <c r="H99" t="s">
        <v>132</v>
      </c>
      <c r="I99" t="s">
        <v>132</v>
      </c>
      <c r="J99">
        <v>-84.62</v>
      </c>
      <c r="K99" t="s">
        <v>511</v>
      </c>
      <c r="L99" t="s">
        <v>595</v>
      </c>
      <c r="M99" s="74">
        <v>0.77552083333333333</v>
      </c>
      <c r="N99" t="s">
        <v>511</v>
      </c>
      <c r="O99">
        <v>0</v>
      </c>
      <c r="P99">
        <v>2.1819999999999999</v>
      </c>
      <c r="Q99" t="s">
        <v>587</v>
      </c>
      <c r="R99" t="s">
        <v>132</v>
      </c>
    </row>
    <row r="100" spans="1:18" x14ac:dyDescent="0.25">
      <c r="A100" t="s">
        <v>428</v>
      </c>
      <c r="B100">
        <v>0</v>
      </c>
      <c r="C100" t="s">
        <v>132</v>
      </c>
      <c r="D100" t="s">
        <v>132</v>
      </c>
      <c r="E100" t="s">
        <v>132</v>
      </c>
      <c r="F100" t="s">
        <v>132</v>
      </c>
      <c r="G100" t="s">
        <v>132</v>
      </c>
      <c r="H100" t="s">
        <v>132</v>
      </c>
      <c r="I100" t="s">
        <v>132</v>
      </c>
      <c r="J100">
        <v>-84.13</v>
      </c>
      <c r="K100" t="s">
        <v>511</v>
      </c>
      <c r="L100" t="s">
        <v>595</v>
      </c>
      <c r="M100" s="74">
        <v>0.77552083333333333</v>
      </c>
      <c r="N100" t="s">
        <v>511</v>
      </c>
      <c r="O100">
        <v>0</v>
      </c>
      <c r="P100">
        <v>980</v>
      </c>
      <c r="Q100" t="s">
        <v>553</v>
      </c>
      <c r="R100" t="s">
        <v>132</v>
      </c>
    </row>
    <row r="101" spans="1:18" x14ac:dyDescent="0.25">
      <c r="A101" t="s">
        <v>284</v>
      </c>
      <c r="B101">
        <v>0</v>
      </c>
      <c r="C101" t="s">
        <v>132</v>
      </c>
      <c r="D101" t="s">
        <v>132</v>
      </c>
      <c r="E101" t="s">
        <v>132</v>
      </c>
      <c r="F101" t="s">
        <v>132</v>
      </c>
      <c r="G101" t="s">
        <v>132</v>
      </c>
      <c r="H101" t="s">
        <v>132</v>
      </c>
      <c r="I101" t="s">
        <v>132</v>
      </c>
      <c r="J101">
        <v>-85</v>
      </c>
      <c r="K101" t="s">
        <v>462</v>
      </c>
      <c r="L101" t="s">
        <v>595</v>
      </c>
      <c r="M101" s="74">
        <v>0.77552083333333333</v>
      </c>
      <c r="N101" t="s">
        <v>462</v>
      </c>
      <c r="O101">
        <v>5</v>
      </c>
      <c r="P101">
        <v>9.3130000000000006</v>
      </c>
      <c r="Q101" t="s">
        <v>595</v>
      </c>
      <c r="R101" t="s">
        <v>132</v>
      </c>
    </row>
    <row r="102" spans="1:18" x14ac:dyDescent="0.25">
      <c r="A102" t="s">
        <v>429</v>
      </c>
      <c r="B102">
        <v>0</v>
      </c>
      <c r="C102" t="s">
        <v>132</v>
      </c>
      <c r="D102" t="s">
        <v>132</v>
      </c>
      <c r="E102" t="s">
        <v>132</v>
      </c>
      <c r="F102" t="s">
        <v>132</v>
      </c>
      <c r="G102" t="s">
        <v>132</v>
      </c>
      <c r="H102" t="s">
        <v>132</v>
      </c>
      <c r="I102" t="s">
        <v>132</v>
      </c>
      <c r="J102">
        <v>-84.21</v>
      </c>
      <c r="K102" t="s">
        <v>462</v>
      </c>
      <c r="L102" t="s">
        <v>595</v>
      </c>
      <c r="M102" s="74">
        <v>0.77552083333333333</v>
      </c>
      <c r="N102" t="s">
        <v>462</v>
      </c>
      <c r="O102">
        <v>0</v>
      </c>
      <c r="P102">
        <v>1.825</v>
      </c>
      <c r="Q102" t="s">
        <v>595</v>
      </c>
      <c r="R102" t="s">
        <v>132</v>
      </c>
    </row>
    <row r="103" spans="1:18" x14ac:dyDescent="0.25">
      <c r="A103" t="s">
        <v>285</v>
      </c>
      <c r="B103">
        <v>0</v>
      </c>
      <c r="C103" t="s">
        <v>132</v>
      </c>
      <c r="D103" t="s">
        <v>132</v>
      </c>
      <c r="E103" t="s">
        <v>132</v>
      </c>
      <c r="F103" t="s">
        <v>132</v>
      </c>
      <c r="G103" t="s">
        <v>132</v>
      </c>
      <c r="H103" t="s">
        <v>132</v>
      </c>
      <c r="I103" t="s">
        <v>132</v>
      </c>
      <c r="J103">
        <v>-85.45</v>
      </c>
      <c r="K103" t="s">
        <v>510</v>
      </c>
      <c r="L103" t="s">
        <v>595</v>
      </c>
      <c r="M103" s="74">
        <v>0.77552083333333333</v>
      </c>
      <c r="N103" t="s">
        <v>510</v>
      </c>
      <c r="O103">
        <v>1</v>
      </c>
      <c r="P103">
        <v>3.2669999999999999</v>
      </c>
      <c r="Q103" t="s">
        <v>595</v>
      </c>
      <c r="R103" t="s">
        <v>132</v>
      </c>
    </row>
    <row r="104" spans="1:18" x14ac:dyDescent="0.25">
      <c r="A104" t="s">
        <v>430</v>
      </c>
      <c r="B104">
        <v>0</v>
      </c>
      <c r="C104" t="s">
        <v>132</v>
      </c>
      <c r="D104" t="s">
        <v>132</v>
      </c>
      <c r="E104" t="s">
        <v>132</v>
      </c>
      <c r="F104" t="s">
        <v>132</v>
      </c>
      <c r="G104" t="s">
        <v>132</v>
      </c>
      <c r="H104" t="s">
        <v>132</v>
      </c>
      <c r="I104" t="s">
        <v>132</v>
      </c>
      <c r="J104">
        <v>-84.91</v>
      </c>
      <c r="K104" t="s">
        <v>510</v>
      </c>
      <c r="L104" t="s">
        <v>595</v>
      </c>
      <c r="M104" s="74">
        <v>0.77552083333333333</v>
      </c>
      <c r="N104" t="s">
        <v>510</v>
      </c>
      <c r="O104">
        <v>0</v>
      </c>
      <c r="P104">
        <v>253</v>
      </c>
      <c r="Q104" t="s">
        <v>595</v>
      </c>
      <c r="R104" t="s">
        <v>132</v>
      </c>
    </row>
    <row r="105" spans="1:18" x14ac:dyDescent="0.25">
      <c r="A105" t="s">
        <v>286</v>
      </c>
      <c r="B105">
        <v>0</v>
      </c>
      <c r="C105" t="s">
        <v>132</v>
      </c>
      <c r="D105" t="s">
        <v>132</v>
      </c>
      <c r="E105" t="s">
        <v>132</v>
      </c>
      <c r="F105" t="s">
        <v>132</v>
      </c>
      <c r="G105" t="s">
        <v>132</v>
      </c>
      <c r="H105" t="s">
        <v>132</v>
      </c>
      <c r="I105" t="s">
        <v>132</v>
      </c>
      <c r="J105">
        <v>-86</v>
      </c>
      <c r="K105" t="s">
        <v>504</v>
      </c>
      <c r="L105" t="s">
        <v>595</v>
      </c>
      <c r="M105" s="74">
        <v>0.77552083333333333</v>
      </c>
      <c r="N105" t="s">
        <v>504</v>
      </c>
      <c r="O105">
        <v>0</v>
      </c>
      <c r="P105">
        <v>2.4809999999999999</v>
      </c>
      <c r="Q105" t="s">
        <v>595</v>
      </c>
      <c r="R105" t="s">
        <v>132</v>
      </c>
    </row>
    <row r="106" spans="1:18" x14ac:dyDescent="0.25">
      <c r="A106" t="s">
        <v>287</v>
      </c>
      <c r="B106">
        <v>0</v>
      </c>
      <c r="C106" t="s">
        <v>132</v>
      </c>
      <c r="D106" t="s">
        <v>132</v>
      </c>
      <c r="E106" t="s">
        <v>132</v>
      </c>
      <c r="F106" t="s">
        <v>132</v>
      </c>
      <c r="G106" t="s">
        <v>132</v>
      </c>
      <c r="H106" t="s">
        <v>132</v>
      </c>
      <c r="I106" t="s">
        <v>132</v>
      </c>
      <c r="J106">
        <v>-86.96</v>
      </c>
      <c r="K106" t="s">
        <v>464</v>
      </c>
      <c r="L106" t="s">
        <v>595</v>
      </c>
      <c r="M106" s="74">
        <v>0.77552083333333333</v>
      </c>
      <c r="N106" t="s">
        <v>464</v>
      </c>
      <c r="O106">
        <v>0</v>
      </c>
      <c r="P106">
        <v>17.989000000000001</v>
      </c>
      <c r="Q106" t="s">
        <v>595</v>
      </c>
      <c r="R106" t="s">
        <v>132</v>
      </c>
    </row>
    <row r="107" spans="1:18" x14ac:dyDescent="0.25">
      <c r="A107" t="s">
        <v>288</v>
      </c>
      <c r="B107">
        <v>0</v>
      </c>
      <c r="C107" t="s">
        <v>132</v>
      </c>
      <c r="D107" t="s">
        <v>132</v>
      </c>
      <c r="E107" t="s">
        <v>132</v>
      </c>
      <c r="F107" t="s">
        <v>132</v>
      </c>
      <c r="G107" t="s">
        <v>132</v>
      </c>
      <c r="H107" t="s">
        <v>132</v>
      </c>
      <c r="I107" t="s">
        <v>132</v>
      </c>
      <c r="J107">
        <v>-88.1</v>
      </c>
      <c r="K107" t="s">
        <v>501</v>
      </c>
      <c r="L107" t="s">
        <v>595</v>
      </c>
      <c r="M107" s="74">
        <v>0.77552083333333333</v>
      </c>
      <c r="N107" t="s">
        <v>501</v>
      </c>
      <c r="O107">
        <v>0</v>
      </c>
      <c r="P107">
        <v>7.2910000000000004</v>
      </c>
      <c r="Q107" t="s">
        <v>595</v>
      </c>
      <c r="R107" t="s">
        <v>132</v>
      </c>
    </row>
    <row r="108" spans="1:18" x14ac:dyDescent="0.25">
      <c r="A108" t="s">
        <v>556</v>
      </c>
      <c r="B108">
        <v>0</v>
      </c>
      <c r="C108" t="s">
        <v>132</v>
      </c>
      <c r="D108" t="s">
        <v>132</v>
      </c>
      <c r="E108" t="s">
        <v>132</v>
      </c>
      <c r="F108" t="s">
        <v>132</v>
      </c>
      <c r="G108" t="s">
        <v>132</v>
      </c>
      <c r="H108" t="s">
        <v>132</v>
      </c>
      <c r="I108" t="s">
        <v>132</v>
      </c>
      <c r="J108">
        <v>-87.18</v>
      </c>
      <c r="K108" t="s">
        <v>501</v>
      </c>
      <c r="L108" t="s">
        <v>595</v>
      </c>
      <c r="M108" s="74">
        <v>0.77552083333333333</v>
      </c>
      <c r="N108" t="s">
        <v>501</v>
      </c>
      <c r="O108">
        <v>0</v>
      </c>
      <c r="P108">
        <v>1.7490000000000001</v>
      </c>
      <c r="Q108" t="s">
        <v>596</v>
      </c>
      <c r="R108" t="s">
        <v>132</v>
      </c>
    </row>
    <row r="109" spans="1:18" x14ac:dyDescent="0.25">
      <c r="A109" t="s">
        <v>289</v>
      </c>
      <c r="B109">
        <v>0</v>
      </c>
      <c r="C109" t="s">
        <v>132</v>
      </c>
      <c r="D109" t="s">
        <v>132</v>
      </c>
      <c r="E109" t="s">
        <v>132</v>
      </c>
      <c r="F109" t="s">
        <v>132</v>
      </c>
      <c r="G109" t="s">
        <v>132</v>
      </c>
      <c r="H109" t="s">
        <v>132</v>
      </c>
      <c r="I109" t="s">
        <v>132</v>
      </c>
      <c r="J109">
        <v>-88.89</v>
      </c>
      <c r="K109" t="s">
        <v>580</v>
      </c>
      <c r="L109" t="s">
        <v>595</v>
      </c>
      <c r="M109" s="74">
        <v>0.77552083333333333</v>
      </c>
      <c r="N109" t="s">
        <v>580</v>
      </c>
      <c r="O109">
        <v>0</v>
      </c>
      <c r="P109">
        <v>4.5350000000000001</v>
      </c>
      <c r="Q109" t="s">
        <v>595</v>
      </c>
      <c r="R109" t="s">
        <v>132</v>
      </c>
    </row>
    <row r="110" spans="1:18" x14ac:dyDescent="0.25">
      <c r="A110" t="s">
        <v>557</v>
      </c>
      <c r="B110">
        <v>0</v>
      </c>
      <c r="C110" t="s">
        <v>132</v>
      </c>
      <c r="D110" t="s">
        <v>132</v>
      </c>
      <c r="E110" t="s">
        <v>132</v>
      </c>
      <c r="F110" t="s">
        <v>132</v>
      </c>
      <c r="G110" t="s">
        <v>132</v>
      </c>
      <c r="H110" t="s">
        <v>132</v>
      </c>
      <c r="I110" t="s">
        <v>132</v>
      </c>
      <c r="J110">
        <v>-87.88</v>
      </c>
      <c r="K110" t="s">
        <v>580</v>
      </c>
      <c r="L110" t="s">
        <v>595</v>
      </c>
      <c r="M110" s="74">
        <v>0.77552083333333333</v>
      </c>
      <c r="N110" t="s">
        <v>580</v>
      </c>
      <c r="O110">
        <v>0</v>
      </c>
      <c r="P110">
        <v>862</v>
      </c>
      <c r="Q110" t="s">
        <v>592</v>
      </c>
      <c r="R110" t="s">
        <v>132</v>
      </c>
    </row>
    <row r="111" spans="1:18" x14ac:dyDescent="0.25">
      <c r="A111" t="s">
        <v>290</v>
      </c>
      <c r="B111">
        <v>0</v>
      </c>
      <c r="C111" t="s">
        <v>132</v>
      </c>
      <c r="D111" t="s">
        <v>132</v>
      </c>
      <c r="E111" t="s">
        <v>132</v>
      </c>
      <c r="F111" t="s">
        <v>132</v>
      </c>
      <c r="G111" t="s">
        <v>132</v>
      </c>
      <c r="H111" t="s">
        <v>132</v>
      </c>
      <c r="I111" t="s">
        <v>132</v>
      </c>
      <c r="J111">
        <v>-90</v>
      </c>
      <c r="K111" t="s">
        <v>508</v>
      </c>
      <c r="L111" t="s">
        <v>595</v>
      </c>
      <c r="M111" s="74">
        <v>0.77552083333333333</v>
      </c>
      <c r="N111" t="s">
        <v>508</v>
      </c>
      <c r="O111">
        <v>2</v>
      </c>
      <c r="P111">
        <v>35.331000000000003</v>
      </c>
      <c r="Q111" t="s">
        <v>595</v>
      </c>
      <c r="R111" t="s">
        <v>132</v>
      </c>
    </row>
    <row r="112" spans="1:18" x14ac:dyDescent="0.25">
      <c r="A112" t="s">
        <v>558</v>
      </c>
      <c r="B112">
        <v>0</v>
      </c>
      <c r="C112" t="s">
        <v>132</v>
      </c>
      <c r="D112" t="s">
        <v>132</v>
      </c>
      <c r="E112" t="s">
        <v>132</v>
      </c>
      <c r="F112" t="s">
        <v>132</v>
      </c>
      <c r="G112" t="s">
        <v>132</v>
      </c>
      <c r="H112" t="s">
        <v>132</v>
      </c>
      <c r="I112" t="s">
        <v>132</v>
      </c>
      <c r="J112">
        <v>-88.89</v>
      </c>
      <c r="K112" t="s">
        <v>508</v>
      </c>
      <c r="L112" t="s">
        <v>595</v>
      </c>
      <c r="M112" s="74">
        <v>0.77552083333333333</v>
      </c>
      <c r="N112" t="s">
        <v>508</v>
      </c>
      <c r="O112">
        <v>0</v>
      </c>
      <c r="P112">
        <v>5.8040000000000003</v>
      </c>
      <c r="Q112" t="s">
        <v>592</v>
      </c>
      <c r="R112" t="s">
        <v>132</v>
      </c>
    </row>
    <row r="113" spans="1:18" x14ac:dyDescent="0.25">
      <c r="A113" t="s">
        <v>291</v>
      </c>
      <c r="B113">
        <v>0</v>
      </c>
      <c r="C113" t="s">
        <v>132</v>
      </c>
      <c r="D113" t="s">
        <v>132</v>
      </c>
      <c r="E113" t="s">
        <v>132</v>
      </c>
      <c r="F113" t="s">
        <v>132</v>
      </c>
      <c r="G113" t="s">
        <v>132</v>
      </c>
      <c r="H113" t="s">
        <v>132</v>
      </c>
      <c r="I113" t="s">
        <v>132</v>
      </c>
      <c r="J113">
        <v>-88</v>
      </c>
      <c r="K113" t="s">
        <v>508</v>
      </c>
      <c r="L113" t="s">
        <v>595</v>
      </c>
      <c r="M113" s="74">
        <v>0.77552083333333333</v>
      </c>
      <c r="N113" t="s">
        <v>508</v>
      </c>
      <c r="O113">
        <v>0</v>
      </c>
      <c r="P113">
        <v>2.4849999999999999</v>
      </c>
      <c r="Q113" t="s">
        <v>595</v>
      </c>
      <c r="R113" t="s">
        <v>132</v>
      </c>
    </row>
    <row r="114" spans="1:18" x14ac:dyDescent="0.25">
      <c r="A114" t="s">
        <v>559</v>
      </c>
      <c r="B114">
        <v>0</v>
      </c>
      <c r="C114" t="s">
        <v>132</v>
      </c>
      <c r="D114" t="s">
        <v>132</v>
      </c>
      <c r="E114" t="s">
        <v>132</v>
      </c>
      <c r="F114" t="s">
        <v>132</v>
      </c>
      <c r="G114" t="s">
        <v>132</v>
      </c>
      <c r="H114" t="s">
        <v>132</v>
      </c>
      <c r="I114" t="s">
        <v>132</v>
      </c>
      <c r="J114">
        <v>-91.3</v>
      </c>
      <c r="K114" t="s">
        <v>507</v>
      </c>
      <c r="L114" t="s">
        <v>595</v>
      </c>
      <c r="M114" s="74">
        <v>0.77552083333333333</v>
      </c>
      <c r="N114" t="s">
        <v>507</v>
      </c>
      <c r="O114">
        <v>0</v>
      </c>
      <c r="P114">
        <v>1.9910000000000001</v>
      </c>
      <c r="Q114" t="s">
        <v>591</v>
      </c>
      <c r="R114" t="s">
        <v>132</v>
      </c>
    </row>
    <row r="115" spans="1:18" x14ac:dyDescent="0.25">
      <c r="A115" t="s">
        <v>292</v>
      </c>
      <c r="B115">
        <v>0</v>
      </c>
      <c r="C115" t="s">
        <v>132</v>
      </c>
      <c r="D115" t="s">
        <v>132</v>
      </c>
      <c r="E115" t="s">
        <v>132</v>
      </c>
      <c r="F115" t="s">
        <v>132</v>
      </c>
      <c r="G115" t="s">
        <v>132</v>
      </c>
      <c r="H115" t="s">
        <v>132</v>
      </c>
      <c r="I115" t="s">
        <v>132</v>
      </c>
      <c r="J115">
        <v>-90.48</v>
      </c>
      <c r="K115" t="s">
        <v>507</v>
      </c>
      <c r="L115" t="s">
        <v>595</v>
      </c>
      <c r="M115" s="74">
        <v>0.77552083333333333</v>
      </c>
      <c r="N115" t="s">
        <v>507</v>
      </c>
      <c r="O115">
        <v>0</v>
      </c>
      <c r="P115">
        <v>3.629</v>
      </c>
      <c r="Q115" t="s">
        <v>595</v>
      </c>
      <c r="R115" t="s">
        <v>132</v>
      </c>
    </row>
    <row r="116" spans="1:18" x14ac:dyDescent="0.25">
      <c r="A116" t="s">
        <v>447</v>
      </c>
      <c r="B116">
        <v>0</v>
      </c>
      <c r="C116" t="s">
        <v>132</v>
      </c>
      <c r="D116" t="s">
        <v>132</v>
      </c>
      <c r="E116" t="s">
        <v>132</v>
      </c>
      <c r="F116" t="s">
        <v>132</v>
      </c>
      <c r="G116" t="s">
        <v>132</v>
      </c>
      <c r="H116" t="s">
        <v>132</v>
      </c>
      <c r="I116" t="s">
        <v>132</v>
      </c>
      <c r="J116">
        <v>-89.47</v>
      </c>
      <c r="K116" t="s">
        <v>507</v>
      </c>
      <c r="L116" t="s">
        <v>595</v>
      </c>
      <c r="M116" s="74">
        <v>0.77552083333333333</v>
      </c>
      <c r="N116" t="s">
        <v>507</v>
      </c>
      <c r="O116">
        <v>1</v>
      </c>
      <c r="P116">
        <v>14.305</v>
      </c>
      <c r="Q116" t="s">
        <v>591</v>
      </c>
      <c r="R116" t="s">
        <v>132</v>
      </c>
    </row>
    <row r="117" spans="1:18" x14ac:dyDescent="0.25">
      <c r="A117" t="s">
        <v>487</v>
      </c>
      <c r="B117">
        <v>0</v>
      </c>
      <c r="C117" t="s">
        <v>132</v>
      </c>
      <c r="D117" t="s">
        <v>132</v>
      </c>
      <c r="E117" t="s">
        <v>132</v>
      </c>
      <c r="F117" t="s">
        <v>132</v>
      </c>
      <c r="G117" t="s">
        <v>132</v>
      </c>
      <c r="H117" t="s">
        <v>132</v>
      </c>
      <c r="I117" t="s">
        <v>132</v>
      </c>
      <c r="J117">
        <v>-88.24</v>
      </c>
      <c r="K117" t="s">
        <v>507</v>
      </c>
      <c r="L117" t="s">
        <v>595</v>
      </c>
      <c r="M117" s="74">
        <v>0.77552083333333333</v>
      </c>
      <c r="N117" t="s">
        <v>507</v>
      </c>
      <c r="O117">
        <v>0</v>
      </c>
      <c r="P117">
        <v>3.4380000000000002</v>
      </c>
      <c r="Q117" t="s">
        <v>588</v>
      </c>
      <c r="R117" t="s">
        <v>132</v>
      </c>
    </row>
    <row r="118" spans="1:18" x14ac:dyDescent="0.25">
      <c r="A118" t="s">
        <v>560</v>
      </c>
      <c r="B118">
        <v>0</v>
      </c>
      <c r="C118" t="s">
        <v>132</v>
      </c>
      <c r="D118" t="s">
        <v>132</v>
      </c>
      <c r="E118" t="s">
        <v>132</v>
      </c>
      <c r="F118" t="s">
        <v>132</v>
      </c>
      <c r="G118" t="s">
        <v>132</v>
      </c>
      <c r="H118" t="s">
        <v>132</v>
      </c>
      <c r="I118" t="s">
        <v>132</v>
      </c>
      <c r="J118">
        <v>-93.75</v>
      </c>
      <c r="K118" t="s">
        <v>505</v>
      </c>
      <c r="L118" t="s">
        <v>595</v>
      </c>
      <c r="M118" s="74">
        <v>0.77552083333333333</v>
      </c>
      <c r="N118" t="s">
        <v>505</v>
      </c>
      <c r="O118">
        <v>0</v>
      </c>
      <c r="P118">
        <v>844</v>
      </c>
      <c r="Q118" t="s">
        <v>596</v>
      </c>
      <c r="R118" t="s">
        <v>132</v>
      </c>
    </row>
    <row r="119" spans="1:18" x14ac:dyDescent="0.25">
      <c r="A119" t="s">
        <v>488</v>
      </c>
      <c r="B119">
        <v>0</v>
      </c>
      <c r="C119" t="s">
        <v>132</v>
      </c>
      <c r="D119" t="s">
        <v>132</v>
      </c>
      <c r="E119" t="s">
        <v>132</v>
      </c>
      <c r="F119" t="s">
        <v>132</v>
      </c>
      <c r="G119" t="s">
        <v>132</v>
      </c>
      <c r="H119" t="s">
        <v>132</v>
      </c>
      <c r="I119" t="s">
        <v>132</v>
      </c>
      <c r="J119">
        <v>-92.86</v>
      </c>
      <c r="K119" t="s">
        <v>505</v>
      </c>
      <c r="L119" t="s">
        <v>595</v>
      </c>
      <c r="M119" s="74">
        <v>0.77552083333333333</v>
      </c>
      <c r="N119" t="s">
        <v>505</v>
      </c>
      <c r="O119">
        <v>0</v>
      </c>
      <c r="P119">
        <v>3.222</v>
      </c>
      <c r="Q119" t="s">
        <v>595</v>
      </c>
      <c r="R119" t="s">
        <v>132</v>
      </c>
    </row>
    <row r="120" spans="1:18" x14ac:dyDescent="0.25">
      <c r="A120" t="s">
        <v>561</v>
      </c>
      <c r="B120">
        <v>0</v>
      </c>
      <c r="C120" t="s">
        <v>132</v>
      </c>
      <c r="D120" t="s">
        <v>132</v>
      </c>
      <c r="E120" t="s">
        <v>132</v>
      </c>
      <c r="F120" t="s">
        <v>132</v>
      </c>
      <c r="G120" t="s">
        <v>132</v>
      </c>
      <c r="H120" t="s">
        <v>132</v>
      </c>
      <c r="I120" t="s">
        <v>132</v>
      </c>
      <c r="J120">
        <v>-92.31</v>
      </c>
      <c r="K120" t="s">
        <v>505</v>
      </c>
      <c r="L120" t="s">
        <v>595</v>
      </c>
      <c r="M120" s="74">
        <v>0.77552083333333333</v>
      </c>
      <c r="N120" t="s">
        <v>505</v>
      </c>
      <c r="O120">
        <v>0</v>
      </c>
      <c r="P120">
        <v>918</v>
      </c>
      <c r="Q120" t="s">
        <v>595</v>
      </c>
      <c r="R120" t="s">
        <v>132</v>
      </c>
    </row>
    <row r="121" spans="1:18" x14ac:dyDescent="0.25">
      <c r="A121" t="s">
        <v>293</v>
      </c>
      <c r="B121">
        <v>0</v>
      </c>
      <c r="C121" t="s">
        <v>132</v>
      </c>
      <c r="D121" t="s">
        <v>132</v>
      </c>
      <c r="E121" t="s">
        <v>132</v>
      </c>
      <c r="F121" t="s">
        <v>132</v>
      </c>
      <c r="G121" t="s">
        <v>132</v>
      </c>
      <c r="H121" t="s">
        <v>132</v>
      </c>
      <c r="I121" t="s">
        <v>132</v>
      </c>
      <c r="J121">
        <v>-90.91</v>
      </c>
      <c r="K121" t="s">
        <v>505</v>
      </c>
      <c r="L121" t="s">
        <v>595</v>
      </c>
      <c r="M121" s="74">
        <v>0.77552083333333333</v>
      </c>
      <c r="N121" t="s">
        <v>505</v>
      </c>
      <c r="O121">
        <v>30</v>
      </c>
      <c r="P121">
        <v>8.8930000000000007</v>
      </c>
      <c r="Q121" t="s">
        <v>595</v>
      </c>
      <c r="R121" t="s">
        <v>132</v>
      </c>
    </row>
    <row r="122" spans="1:18" x14ac:dyDescent="0.25">
      <c r="A122" t="s">
        <v>562</v>
      </c>
      <c r="B122">
        <v>0</v>
      </c>
      <c r="C122" t="s">
        <v>132</v>
      </c>
      <c r="D122" t="s">
        <v>132</v>
      </c>
      <c r="E122" t="s">
        <v>132</v>
      </c>
      <c r="F122" t="s">
        <v>132</v>
      </c>
      <c r="G122" t="s">
        <v>132</v>
      </c>
      <c r="H122" t="s">
        <v>132</v>
      </c>
      <c r="I122" t="s">
        <v>132</v>
      </c>
      <c r="J122">
        <v>-90</v>
      </c>
      <c r="K122" t="s">
        <v>505</v>
      </c>
      <c r="L122" t="s">
        <v>595</v>
      </c>
      <c r="M122" s="74">
        <v>0.77552083333333333</v>
      </c>
      <c r="N122" t="s">
        <v>505</v>
      </c>
      <c r="O122">
        <v>0</v>
      </c>
      <c r="P122">
        <v>538</v>
      </c>
      <c r="Q122" t="s">
        <v>595</v>
      </c>
      <c r="R122" t="s">
        <v>132</v>
      </c>
    </row>
    <row r="123" spans="1:18" x14ac:dyDescent="0.25">
      <c r="A123" t="s">
        <v>489</v>
      </c>
      <c r="B123">
        <v>0</v>
      </c>
      <c r="C123" t="s">
        <v>132</v>
      </c>
      <c r="D123" t="s">
        <v>132</v>
      </c>
      <c r="E123" t="s">
        <v>132</v>
      </c>
      <c r="F123" t="s">
        <v>132</v>
      </c>
      <c r="G123" t="s">
        <v>132</v>
      </c>
      <c r="H123" t="s">
        <v>132</v>
      </c>
      <c r="I123" t="s">
        <v>132</v>
      </c>
      <c r="J123">
        <v>-88.89</v>
      </c>
      <c r="K123" t="s">
        <v>505</v>
      </c>
      <c r="L123" t="s">
        <v>595</v>
      </c>
      <c r="M123" s="74">
        <v>0.77552083333333333</v>
      </c>
      <c r="N123" t="s">
        <v>505</v>
      </c>
      <c r="O123">
        <v>0</v>
      </c>
      <c r="P123">
        <v>1.2030000000000001</v>
      </c>
      <c r="Q123" t="s">
        <v>552</v>
      </c>
      <c r="R123" t="s">
        <v>132</v>
      </c>
    </row>
    <row r="124" spans="1:18" x14ac:dyDescent="0.25">
      <c r="A124" t="s">
        <v>490</v>
      </c>
      <c r="B124">
        <v>0</v>
      </c>
      <c r="C124" t="s">
        <v>132</v>
      </c>
      <c r="D124" t="s">
        <v>132</v>
      </c>
      <c r="E124" t="s">
        <v>132</v>
      </c>
      <c r="F124" t="s">
        <v>132</v>
      </c>
      <c r="G124" t="s">
        <v>132</v>
      </c>
      <c r="H124" t="s">
        <v>132</v>
      </c>
      <c r="I124" t="s">
        <v>132</v>
      </c>
      <c r="J124">
        <v>-87.5</v>
      </c>
      <c r="K124" t="s">
        <v>505</v>
      </c>
      <c r="L124" t="s">
        <v>595</v>
      </c>
      <c r="M124" s="74">
        <v>0.77552083333333333</v>
      </c>
      <c r="N124" t="s">
        <v>505</v>
      </c>
      <c r="O124">
        <v>0</v>
      </c>
      <c r="P124">
        <v>3.2719999999999998</v>
      </c>
      <c r="Q124" t="s">
        <v>595</v>
      </c>
      <c r="R124" t="s">
        <v>132</v>
      </c>
    </row>
    <row r="125" spans="1:18" x14ac:dyDescent="0.25">
      <c r="A125" t="s">
        <v>491</v>
      </c>
      <c r="B125">
        <v>0</v>
      </c>
      <c r="C125" t="s">
        <v>132</v>
      </c>
      <c r="D125" t="s">
        <v>132</v>
      </c>
      <c r="E125" t="s">
        <v>132</v>
      </c>
      <c r="F125" t="s">
        <v>132</v>
      </c>
      <c r="G125" t="s">
        <v>132</v>
      </c>
      <c r="H125" t="s">
        <v>132</v>
      </c>
      <c r="I125" t="s">
        <v>132</v>
      </c>
      <c r="J125">
        <v>-83.33</v>
      </c>
      <c r="K125" t="s">
        <v>505</v>
      </c>
      <c r="L125" t="s">
        <v>595</v>
      </c>
      <c r="M125" s="74">
        <v>0.77552083333333333</v>
      </c>
      <c r="N125" t="s">
        <v>505</v>
      </c>
      <c r="O125">
        <v>0</v>
      </c>
      <c r="P125">
        <v>1.4490000000000001</v>
      </c>
      <c r="Q125" t="s">
        <v>524</v>
      </c>
      <c r="R125" t="s">
        <v>132</v>
      </c>
    </row>
    <row r="126" spans="1:18" x14ac:dyDescent="0.25">
      <c r="A126" t="s">
        <v>492</v>
      </c>
      <c r="B126">
        <v>0</v>
      </c>
      <c r="C126" t="s">
        <v>132</v>
      </c>
      <c r="D126" t="s">
        <v>132</v>
      </c>
      <c r="E126" t="s">
        <v>132</v>
      </c>
      <c r="F126" t="s">
        <v>132</v>
      </c>
      <c r="G126" t="s">
        <v>132</v>
      </c>
      <c r="H126" t="s">
        <v>132</v>
      </c>
      <c r="I126" t="s">
        <v>132</v>
      </c>
      <c r="J126">
        <v>-80</v>
      </c>
      <c r="K126" t="s">
        <v>505</v>
      </c>
      <c r="L126" t="s">
        <v>595</v>
      </c>
      <c r="M126" s="74">
        <v>0.77552083333333333</v>
      </c>
      <c r="N126" t="s">
        <v>505</v>
      </c>
      <c r="O126">
        <v>0</v>
      </c>
      <c r="P126">
        <v>2.2440000000000002</v>
      </c>
      <c r="Q126" t="s">
        <v>588</v>
      </c>
      <c r="R126" t="s">
        <v>132</v>
      </c>
    </row>
    <row r="127" spans="1:18" x14ac:dyDescent="0.25">
      <c r="A127" t="s">
        <v>294</v>
      </c>
      <c r="B127">
        <v>0</v>
      </c>
      <c r="C127" t="s">
        <v>132</v>
      </c>
      <c r="D127" t="s">
        <v>132</v>
      </c>
      <c r="E127" t="s">
        <v>132</v>
      </c>
      <c r="F127" t="s">
        <v>132</v>
      </c>
      <c r="G127" t="s">
        <v>132</v>
      </c>
      <c r="H127" t="s">
        <v>132</v>
      </c>
      <c r="I127" t="s">
        <v>132</v>
      </c>
      <c r="J127">
        <v>-75</v>
      </c>
      <c r="K127" t="s">
        <v>505</v>
      </c>
      <c r="L127" t="s">
        <v>595</v>
      </c>
      <c r="M127" s="74">
        <v>0.77552083333333333</v>
      </c>
      <c r="N127" t="s">
        <v>505</v>
      </c>
      <c r="O127">
        <v>0</v>
      </c>
      <c r="P127">
        <v>5.26</v>
      </c>
      <c r="Q127" t="s">
        <v>595</v>
      </c>
      <c r="R127" t="s">
        <v>132</v>
      </c>
    </row>
    <row r="128" spans="1:18" x14ac:dyDescent="0.25">
      <c r="A128" t="s">
        <v>493</v>
      </c>
      <c r="B128">
        <v>0</v>
      </c>
      <c r="C128" t="s">
        <v>132</v>
      </c>
      <c r="D128" t="s">
        <v>132</v>
      </c>
      <c r="E128" t="s">
        <v>132</v>
      </c>
      <c r="F128" t="s">
        <v>132</v>
      </c>
      <c r="G128" t="s">
        <v>132</v>
      </c>
      <c r="H128" t="s">
        <v>132</v>
      </c>
      <c r="I128" t="s">
        <v>132</v>
      </c>
      <c r="J128">
        <v>-50</v>
      </c>
      <c r="K128" t="s">
        <v>505</v>
      </c>
      <c r="L128" t="s">
        <v>595</v>
      </c>
      <c r="M128" s="74">
        <v>0.77552083333333333</v>
      </c>
      <c r="N128" t="s">
        <v>505</v>
      </c>
      <c r="O128">
        <v>0</v>
      </c>
      <c r="P128">
        <v>1.4690000000000001</v>
      </c>
      <c r="Q128" t="s">
        <v>595</v>
      </c>
      <c r="R128" t="s">
        <v>132</v>
      </c>
    </row>
    <row r="129" spans="1:18" x14ac:dyDescent="0.25">
      <c r="A129" t="s">
        <v>494</v>
      </c>
      <c r="B129">
        <v>0</v>
      </c>
      <c r="C129" t="s">
        <v>132</v>
      </c>
      <c r="D129" t="s">
        <v>132</v>
      </c>
      <c r="E129" t="s">
        <v>132</v>
      </c>
      <c r="F129" t="s">
        <v>132</v>
      </c>
      <c r="G129" t="s">
        <v>132</v>
      </c>
      <c r="H129" t="s">
        <v>132</v>
      </c>
      <c r="I129" t="s">
        <v>132</v>
      </c>
      <c r="J129">
        <v>0</v>
      </c>
      <c r="K129" t="s">
        <v>505</v>
      </c>
      <c r="L129" t="s">
        <v>595</v>
      </c>
      <c r="M129" s="74">
        <v>0.77552083333333333</v>
      </c>
      <c r="N129" t="s">
        <v>505</v>
      </c>
      <c r="O129">
        <v>0</v>
      </c>
      <c r="P129">
        <v>3.0960000000000001</v>
      </c>
      <c r="Q129" t="s">
        <v>509</v>
      </c>
      <c r="R129" t="s">
        <v>132</v>
      </c>
    </row>
    <row r="130" spans="1:18" x14ac:dyDescent="0.25">
      <c r="A130" t="s">
        <v>495</v>
      </c>
      <c r="B130">
        <v>0</v>
      </c>
      <c r="C130" t="s">
        <v>132</v>
      </c>
      <c r="D130" t="s">
        <v>132</v>
      </c>
      <c r="E130" t="s">
        <v>132</v>
      </c>
      <c r="F130" t="s">
        <v>132</v>
      </c>
      <c r="G130" t="s">
        <v>132</v>
      </c>
      <c r="H130" t="s">
        <v>132</v>
      </c>
      <c r="I130" t="s">
        <v>132</v>
      </c>
      <c r="J130">
        <v>0</v>
      </c>
      <c r="K130" t="s">
        <v>505</v>
      </c>
      <c r="L130" t="s">
        <v>595</v>
      </c>
      <c r="M130" s="74">
        <v>0.77552083333333333</v>
      </c>
      <c r="N130" t="s">
        <v>505</v>
      </c>
      <c r="O130">
        <v>0</v>
      </c>
      <c r="P130">
        <v>2.694</v>
      </c>
      <c r="Q130" t="s">
        <v>595</v>
      </c>
      <c r="R130" t="s">
        <v>132</v>
      </c>
    </row>
    <row r="131" spans="1:18" x14ac:dyDescent="0.25">
      <c r="A131" t="s">
        <v>496</v>
      </c>
      <c r="B131">
        <v>0</v>
      </c>
      <c r="C131" t="s">
        <v>132</v>
      </c>
      <c r="D131" t="s">
        <v>132</v>
      </c>
      <c r="E131" t="s">
        <v>132</v>
      </c>
      <c r="F131" t="s">
        <v>132</v>
      </c>
      <c r="G131" t="s">
        <v>132</v>
      </c>
      <c r="H131" t="s">
        <v>132</v>
      </c>
      <c r="I131" t="s">
        <v>132</v>
      </c>
      <c r="J131">
        <v>0</v>
      </c>
      <c r="K131" t="s">
        <v>505</v>
      </c>
      <c r="L131" t="s">
        <v>595</v>
      </c>
      <c r="M131" s="74">
        <v>0.77552083333333333</v>
      </c>
      <c r="N131" t="s">
        <v>505</v>
      </c>
      <c r="O131">
        <v>0</v>
      </c>
      <c r="P131">
        <v>1.0780000000000001</v>
      </c>
      <c r="Q131" t="s">
        <v>595</v>
      </c>
      <c r="R131" t="s">
        <v>132</v>
      </c>
    </row>
    <row r="132" spans="1:18" x14ac:dyDescent="0.25">
      <c r="A132" t="s">
        <v>437</v>
      </c>
      <c r="B132">
        <v>0</v>
      </c>
      <c r="C132" t="s">
        <v>132</v>
      </c>
      <c r="D132" t="s">
        <v>132</v>
      </c>
      <c r="E132" t="s">
        <v>132</v>
      </c>
      <c r="F132" t="s">
        <v>132</v>
      </c>
      <c r="G132" t="s">
        <v>132</v>
      </c>
      <c r="H132" t="s">
        <v>132</v>
      </c>
      <c r="I132" t="s">
        <v>132</v>
      </c>
      <c r="J132">
        <v>0</v>
      </c>
      <c r="K132" t="s">
        <v>505</v>
      </c>
      <c r="L132" t="s">
        <v>595</v>
      </c>
      <c r="M132" s="74">
        <v>0.77552083333333333</v>
      </c>
      <c r="N132" t="s">
        <v>505</v>
      </c>
      <c r="O132">
        <v>0</v>
      </c>
      <c r="P132">
        <v>2.1829999999999998</v>
      </c>
      <c r="Q132" t="s">
        <v>578</v>
      </c>
      <c r="R132" t="s">
        <v>132</v>
      </c>
    </row>
    <row r="133" spans="1:18" x14ac:dyDescent="0.25">
      <c r="A133" t="s">
        <v>563</v>
      </c>
      <c r="B133">
        <v>0</v>
      </c>
      <c r="C133" t="s">
        <v>132</v>
      </c>
      <c r="D133" t="s">
        <v>132</v>
      </c>
      <c r="E133" t="s">
        <v>132</v>
      </c>
      <c r="F133" t="s">
        <v>132</v>
      </c>
      <c r="G133" t="s">
        <v>132</v>
      </c>
      <c r="H133" t="s">
        <v>132</v>
      </c>
      <c r="I133" t="s">
        <v>132</v>
      </c>
      <c r="J133">
        <v>0</v>
      </c>
      <c r="K133" t="s">
        <v>505</v>
      </c>
      <c r="L133" t="s">
        <v>595</v>
      </c>
      <c r="M133" s="74">
        <v>0.77552083333333333</v>
      </c>
      <c r="N133" t="s">
        <v>505</v>
      </c>
      <c r="O133">
        <v>0</v>
      </c>
      <c r="P133">
        <v>151</v>
      </c>
      <c r="Q133" t="s">
        <v>498</v>
      </c>
      <c r="R133" t="s">
        <v>132</v>
      </c>
    </row>
    <row r="134" spans="1:18" x14ac:dyDescent="0.25">
      <c r="A134" t="s">
        <v>564</v>
      </c>
      <c r="B134">
        <v>0</v>
      </c>
      <c r="C134" t="s">
        <v>132</v>
      </c>
      <c r="D134" t="s">
        <v>132</v>
      </c>
      <c r="E134" t="s">
        <v>132</v>
      </c>
      <c r="F134" t="s">
        <v>132</v>
      </c>
      <c r="G134" t="s">
        <v>132</v>
      </c>
      <c r="H134" t="s">
        <v>132</v>
      </c>
      <c r="I134" t="s">
        <v>132</v>
      </c>
      <c r="J134">
        <v>0</v>
      </c>
      <c r="K134" t="s">
        <v>505</v>
      </c>
      <c r="L134" t="s">
        <v>595</v>
      </c>
      <c r="M134" s="74">
        <v>0.77552083333333333</v>
      </c>
      <c r="N134" t="s">
        <v>505</v>
      </c>
      <c r="O134">
        <v>0</v>
      </c>
      <c r="P134">
        <v>682</v>
      </c>
      <c r="Q134" t="s">
        <v>502</v>
      </c>
      <c r="R134" t="s">
        <v>132</v>
      </c>
    </row>
    <row r="135" spans="1:18" x14ac:dyDescent="0.25">
      <c r="A135" t="s">
        <v>565</v>
      </c>
      <c r="B135">
        <v>0</v>
      </c>
      <c r="C135" t="s">
        <v>132</v>
      </c>
      <c r="D135" t="s">
        <v>132</v>
      </c>
      <c r="E135" t="s">
        <v>132</v>
      </c>
      <c r="F135" t="s">
        <v>132</v>
      </c>
      <c r="G135" t="s">
        <v>132</v>
      </c>
      <c r="H135" t="s">
        <v>132</v>
      </c>
      <c r="I135" t="s">
        <v>132</v>
      </c>
      <c r="J135">
        <v>0</v>
      </c>
      <c r="K135" t="s">
        <v>505</v>
      </c>
      <c r="L135" t="s">
        <v>595</v>
      </c>
      <c r="M135" s="74">
        <v>0.77552083333333333</v>
      </c>
      <c r="N135" t="s">
        <v>505</v>
      </c>
      <c r="O135">
        <v>0</v>
      </c>
      <c r="P135">
        <v>403</v>
      </c>
      <c r="Q135" t="s">
        <v>483</v>
      </c>
      <c r="R135" t="s">
        <v>132</v>
      </c>
    </row>
    <row r="136" spans="1:18" x14ac:dyDescent="0.25">
      <c r="A136" t="s">
        <v>566</v>
      </c>
      <c r="B136">
        <v>0</v>
      </c>
      <c r="C136" t="s">
        <v>132</v>
      </c>
      <c r="D136" t="s">
        <v>132</v>
      </c>
      <c r="E136" t="s">
        <v>132</v>
      </c>
      <c r="F136" t="s">
        <v>132</v>
      </c>
      <c r="G136" t="s">
        <v>132</v>
      </c>
      <c r="H136" t="s">
        <v>132</v>
      </c>
      <c r="I136" t="s">
        <v>132</v>
      </c>
      <c r="J136">
        <v>0</v>
      </c>
      <c r="K136" t="s">
        <v>505</v>
      </c>
      <c r="L136" t="s">
        <v>595</v>
      </c>
      <c r="M136" s="74">
        <v>0.77552083333333333</v>
      </c>
      <c r="N136" t="s">
        <v>505</v>
      </c>
      <c r="O136">
        <v>0</v>
      </c>
      <c r="P136">
        <v>1.6830000000000001</v>
      </c>
      <c r="Q136" t="s">
        <v>523</v>
      </c>
      <c r="R136" t="s">
        <v>132</v>
      </c>
    </row>
    <row r="137" spans="1:18" x14ac:dyDescent="0.25">
      <c r="A137" t="s">
        <v>567</v>
      </c>
      <c r="B137">
        <v>0</v>
      </c>
      <c r="C137" t="s">
        <v>132</v>
      </c>
      <c r="D137" t="s">
        <v>132</v>
      </c>
      <c r="E137" t="s">
        <v>132</v>
      </c>
      <c r="F137" t="s">
        <v>132</v>
      </c>
      <c r="G137" t="s">
        <v>132</v>
      </c>
      <c r="H137" t="s">
        <v>132</v>
      </c>
      <c r="I137" t="s">
        <v>132</v>
      </c>
      <c r="J137">
        <v>0</v>
      </c>
      <c r="K137" t="s">
        <v>505</v>
      </c>
      <c r="L137" t="s">
        <v>595</v>
      </c>
      <c r="M137" s="74">
        <v>0.77552083333333333</v>
      </c>
      <c r="N137" t="s">
        <v>505</v>
      </c>
      <c r="O137">
        <v>0</v>
      </c>
      <c r="P137">
        <v>1.2150000000000001</v>
      </c>
      <c r="Q137" t="s">
        <v>523</v>
      </c>
      <c r="R137" t="s">
        <v>132</v>
      </c>
    </row>
    <row r="138" spans="1:18" x14ac:dyDescent="0.25">
      <c r="A138" t="s">
        <v>568</v>
      </c>
      <c r="B138">
        <v>0</v>
      </c>
      <c r="C138" t="s">
        <v>132</v>
      </c>
      <c r="D138" t="s">
        <v>132</v>
      </c>
      <c r="E138" t="s">
        <v>132</v>
      </c>
      <c r="F138" t="s">
        <v>132</v>
      </c>
      <c r="G138" t="s">
        <v>132</v>
      </c>
      <c r="H138" t="s">
        <v>132</v>
      </c>
      <c r="I138" t="s">
        <v>132</v>
      </c>
      <c r="J138">
        <v>0</v>
      </c>
      <c r="K138" t="s">
        <v>505</v>
      </c>
      <c r="L138" t="s">
        <v>595</v>
      </c>
      <c r="M138" s="74">
        <v>0.77552083333333333</v>
      </c>
      <c r="N138" t="s">
        <v>505</v>
      </c>
      <c r="O138">
        <v>0</v>
      </c>
      <c r="P138">
        <v>177</v>
      </c>
      <c r="Q138" t="s">
        <v>506</v>
      </c>
      <c r="R138" t="s">
        <v>132</v>
      </c>
    </row>
    <row r="139" spans="1:18" x14ac:dyDescent="0.25">
      <c r="A139" t="s">
        <v>569</v>
      </c>
      <c r="B139">
        <v>0</v>
      </c>
      <c r="C139" t="s">
        <v>132</v>
      </c>
      <c r="D139" t="s">
        <v>132</v>
      </c>
      <c r="E139" t="s">
        <v>132</v>
      </c>
      <c r="F139" t="s">
        <v>132</v>
      </c>
      <c r="G139" t="s">
        <v>132</v>
      </c>
      <c r="H139" t="s">
        <v>132</v>
      </c>
      <c r="I139" t="s">
        <v>132</v>
      </c>
      <c r="J139">
        <v>0</v>
      </c>
      <c r="K139" t="s">
        <v>505</v>
      </c>
      <c r="L139" t="s">
        <v>595</v>
      </c>
      <c r="M139" s="74">
        <v>0.77552083333333333</v>
      </c>
      <c r="N139" t="s">
        <v>505</v>
      </c>
      <c r="O139">
        <v>0</v>
      </c>
      <c r="P139">
        <v>216</v>
      </c>
      <c r="Q139" t="s">
        <v>475</v>
      </c>
      <c r="R139" t="s">
        <v>132</v>
      </c>
    </row>
    <row r="140" spans="1:18" x14ac:dyDescent="0.25">
      <c r="A140" t="s">
        <v>570</v>
      </c>
      <c r="B140">
        <v>0</v>
      </c>
      <c r="C140" t="s">
        <v>132</v>
      </c>
      <c r="D140" t="s">
        <v>132</v>
      </c>
      <c r="E140" t="s">
        <v>132</v>
      </c>
      <c r="F140" t="s">
        <v>132</v>
      </c>
      <c r="G140" t="s">
        <v>132</v>
      </c>
      <c r="H140" t="s">
        <v>132</v>
      </c>
      <c r="I140" t="s">
        <v>132</v>
      </c>
      <c r="J140">
        <v>0</v>
      </c>
      <c r="K140" t="s">
        <v>505</v>
      </c>
      <c r="L140" t="s">
        <v>595</v>
      </c>
      <c r="M140" s="74">
        <v>0.77552083333333333</v>
      </c>
      <c r="N140" t="s">
        <v>505</v>
      </c>
      <c r="O140">
        <v>0</v>
      </c>
      <c r="P140">
        <v>290</v>
      </c>
      <c r="Q140" t="s">
        <v>470</v>
      </c>
      <c r="R140" t="s">
        <v>132</v>
      </c>
    </row>
    <row r="141" spans="1:18" x14ac:dyDescent="0.25">
      <c r="A141" t="s">
        <v>571</v>
      </c>
      <c r="B141">
        <v>0</v>
      </c>
      <c r="C141" t="s">
        <v>132</v>
      </c>
      <c r="D141" t="s">
        <v>132</v>
      </c>
      <c r="E141" t="s">
        <v>132</v>
      </c>
      <c r="F141" t="s">
        <v>132</v>
      </c>
      <c r="G141" t="s">
        <v>132</v>
      </c>
      <c r="H141" t="s">
        <v>132</v>
      </c>
      <c r="I141" t="s">
        <v>132</v>
      </c>
      <c r="J141">
        <v>0</v>
      </c>
      <c r="K141" t="s">
        <v>505</v>
      </c>
      <c r="L141" t="s">
        <v>595</v>
      </c>
      <c r="M141" s="74">
        <v>0.77552083333333333</v>
      </c>
      <c r="N141" t="s">
        <v>505</v>
      </c>
      <c r="O141">
        <v>0</v>
      </c>
      <c r="P141">
        <v>238</v>
      </c>
      <c r="Q141" t="s">
        <v>463</v>
      </c>
      <c r="R141" t="s">
        <v>132</v>
      </c>
    </row>
    <row r="142" spans="1:18" x14ac:dyDescent="0.25">
      <c r="A142" t="s">
        <v>572</v>
      </c>
      <c r="B142">
        <v>0</v>
      </c>
      <c r="C142" t="s">
        <v>132</v>
      </c>
      <c r="D142" t="s">
        <v>132</v>
      </c>
      <c r="E142" t="s">
        <v>132</v>
      </c>
      <c r="F142" t="s">
        <v>132</v>
      </c>
      <c r="G142" t="s">
        <v>132</v>
      </c>
      <c r="H142" t="s">
        <v>132</v>
      </c>
      <c r="I142" t="s">
        <v>132</v>
      </c>
      <c r="J142">
        <v>0</v>
      </c>
      <c r="K142" t="s">
        <v>505</v>
      </c>
      <c r="L142" t="s">
        <v>595</v>
      </c>
      <c r="M142" s="74">
        <v>0.77552083333333333</v>
      </c>
      <c r="N142" t="s">
        <v>505</v>
      </c>
      <c r="O142">
        <v>0</v>
      </c>
      <c r="P142">
        <v>773</v>
      </c>
      <c r="Q142" t="s">
        <v>470</v>
      </c>
      <c r="R142" t="s">
        <v>132</v>
      </c>
    </row>
    <row r="143" spans="1:18" x14ac:dyDescent="0.25">
      <c r="A143" t="s">
        <v>573</v>
      </c>
      <c r="B143">
        <v>0</v>
      </c>
      <c r="C143" t="s">
        <v>132</v>
      </c>
      <c r="D143" t="s">
        <v>132</v>
      </c>
      <c r="E143" t="s">
        <v>132</v>
      </c>
      <c r="F143" t="s">
        <v>132</v>
      </c>
      <c r="G143" t="s">
        <v>132</v>
      </c>
      <c r="H143" t="s">
        <v>132</v>
      </c>
      <c r="I143" t="s">
        <v>132</v>
      </c>
      <c r="J143">
        <v>0</v>
      </c>
      <c r="K143" t="s">
        <v>505</v>
      </c>
      <c r="L143" t="s">
        <v>595</v>
      </c>
      <c r="M143" s="74">
        <v>0.77552083333333333</v>
      </c>
      <c r="N143" t="s">
        <v>505</v>
      </c>
      <c r="O143">
        <v>0</v>
      </c>
      <c r="P143">
        <v>352</v>
      </c>
      <c r="Q143" t="s">
        <v>498</v>
      </c>
      <c r="R143" t="s">
        <v>132</v>
      </c>
    </row>
    <row r="144" spans="1:18" x14ac:dyDescent="0.25">
      <c r="A144" t="s">
        <v>574</v>
      </c>
      <c r="B144">
        <v>0</v>
      </c>
      <c r="C144" t="s">
        <v>132</v>
      </c>
      <c r="D144" t="s">
        <v>132</v>
      </c>
      <c r="E144" t="s">
        <v>132</v>
      </c>
      <c r="F144" t="s">
        <v>132</v>
      </c>
      <c r="G144" t="s">
        <v>132</v>
      </c>
      <c r="H144" t="s">
        <v>132</v>
      </c>
      <c r="I144" t="s">
        <v>132</v>
      </c>
      <c r="J144">
        <v>0</v>
      </c>
      <c r="K144" t="s">
        <v>505</v>
      </c>
      <c r="L144" t="s">
        <v>595</v>
      </c>
      <c r="M144" s="74">
        <v>0.77552083333333333</v>
      </c>
      <c r="N144" t="s">
        <v>505</v>
      </c>
      <c r="O144">
        <v>0</v>
      </c>
      <c r="P144">
        <v>1.506</v>
      </c>
      <c r="Q144" t="s">
        <v>486</v>
      </c>
      <c r="R144" t="s">
        <v>132</v>
      </c>
    </row>
    <row r="145" spans="1:18" x14ac:dyDescent="0.25">
      <c r="A145" t="s">
        <v>575</v>
      </c>
      <c r="B145">
        <v>0</v>
      </c>
      <c r="C145" t="s">
        <v>132</v>
      </c>
      <c r="D145" t="s">
        <v>132</v>
      </c>
      <c r="E145" t="s">
        <v>132</v>
      </c>
      <c r="F145" t="s">
        <v>132</v>
      </c>
      <c r="G145" t="s">
        <v>132</v>
      </c>
      <c r="H145" t="s">
        <v>132</v>
      </c>
      <c r="I145" t="s">
        <v>132</v>
      </c>
      <c r="J145">
        <v>0</v>
      </c>
      <c r="K145" t="s">
        <v>505</v>
      </c>
      <c r="L145" t="s">
        <v>595</v>
      </c>
      <c r="M145" s="74">
        <v>0.77552083333333333</v>
      </c>
      <c r="N145" t="s">
        <v>505</v>
      </c>
      <c r="O145">
        <v>0</v>
      </c>
      <c r="P145">
        <v>935</v>
      </c>
      <c r="Q145" t="s">
        <v>463</v>
      </c>
      <c r="R145" t="s">
        <v>132</v>
      </c>
    </row>
    <row r="146" spans="1:18" x14ac:dyDescent="0.25">
      <c r="A146" t="s">
        <v>576</v>
      </c>
      <c r="B146">
        <v>0</v>
      </c>
      <c r="C146" t="s">
        <v>132</v>
      </c>
      <c r="D146" t="s">
        <v>132</v>
      </c>
      <c r="E146" t="s">
        <v>132</v>
      </c>
      <c r="F146" t="s">
        <v>132</v>
      </c>
      <c r="G146" t="s">
        <v>132</v>
      </c>
      <c r="H146" t="s">
        <v>132</v>
      </c>
      <c r="I146" t="s">
        <v>132</v>
      </c>
      <c r="J146">
        <v>0</v>
      </c>
      <c r="K146" t="s">
        <v>505</v>
      </c>
      <c r="L146" t="s">
        <v>595</v>
      </c>
      <c r="M146" s="74">
        <v>0.77552083333333333</v>
      </c>
      <c r="N146" t="s">
        <v>505</v>
      </c>
      <c r="O146">
        <v>0</v>
      </c>
      <c r="P146">
        <v>1.518</v>
      </c>
      <c r="Q146" t="s">
        <v>463</v>
      </c>
      <c r="R146" t="s">
        <v>132</v>
      </c>
    </row>
    <row r="147" spans="1:18" x14ac:dyDescent="0.25">
      <c r="A147" t="s">
        <v>577</v>
      </c>
      <c r="B147">
        <v>0</v>
      </c>
      <c r="C147" t="s">
        <v>132</v>
      </c>
      <c r="D147" t="s">
        <v>132</v>
      </c>
      <c r="E147" t="s">
        <v>132</v>
      </c>
      <c r="F147" t="s">
        <v>132</v>
      </c>
      <c r="G147" t="s">
        <v>132</v>
      </c>
      <c r="H147" t="s">
        <v>132</v>
      </c>
      <c r="I147" t="s">
        <v>132</v>
      </c>
      <c r="J147">
        <v>0</v>
      </c>
      <c r="K147" t="s">
        <v>505</v>
      </c>
      <c r="L147" t="s">
        <v>595</v>
      </c>
      <c r="M147" s="74">
        <v>0.77552083333333333</v>
      </c>
      <c r="N147" t="s">
        <v>505</v>
      </c>
      <c r="O147">
        <v>0</v>
      </c>
      <c r="P147">
        <v>1.353</v>
      </c>
      <c r="Q147" t="s">
        <v>595</v>
      </c>
      <c r="R147" t="s">
        <v>132</v>
      </c>
    </row>
    <row r="148" spans="1:18" x14ac:dyDescent="0.25">
      <c r="A148" t="s">
        <v>90</v>
      </c>
      <c r="M148" s="74"/>
      <c r="O148">
        <v>26.193999999999999</v>
      </c>
      <c r="P148">
        <v>443.67599999999999</v>
      </c>
    </row>
  </sheetData>
  <phoneticPr fontId="19" type="noConversion"/>
  <pageMargins left="0.7" right="0.7" top="0.78740157499999996" bottom="0.78740157499999996"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7456E3-CCE1-42E4-B6E6-19B4435D279F}">
  <sheetPr codeName="Tabelle43"/>
  <dimension ref="A1:R148"/>
  <sheetViews>
    <sheetView workbookViewId="0">
      <selection sqref="A1:R125"/>
    </sheetView>
  </sheetViews>
  <sheetFormatPr baseColWidth="10" defaultRowHeight="15" x14ac:dyDescent="0.25"/>
  <cols>
    <col min="1" max="1" width="13.28515625" bestFit="1" customWidth="1"/>
    <col min="2" max="2" width="12.85546875" bestFit="1" customWidth="1"/>
    <col min="3" max="3" width="15.7109375" bestFit="1" customWidth="1"/>
    <col min="4" max="4" width="7.28515625" bestFit="1" customWidth="1"/>
    <col min="5" max="5" width="6.85546875" bestFit="1" customWidth="1"/>
    <col min="6" max="6" width="11" bestFit="1" customWidth="1"/>
    <col min="7" max="7" width="9.28515625" bestFit="1" customWidth="1"/>
    <col min="8" max="8" width="11.28515625" bestFit="1" customWidth="1"/>
    <col min="9" max="9" width="9.5703125" bestFit="1" customWidth="1"/>
    <col min="10" max="10" width="21.7109375" bestFit="1" customWidth="1"/>
    <col min="11" max="11" width="11.5703125" bestFit="1" customWidth="1"/>
    <col min="12" max="12" width="10.7109375" bestFit="1" customWidth="1"/>
    <col min="13" max="13" width="8.140625" bestFit="1" customWidth="1"/>
    <col min="14" max="14" width="20.5703125" bestFit="1" customWidth="1"/>
    <col min="15" max="15" width="17.85546875" bestFit="1" customWidth="1"/>
    <col min="16" max="16" width="20.85546875" bestFit="1" customWidth="1"/>
    <col min="17" max="17" width="20.140625" bestFit="1" customWidth="1"/>
    <col min="18" max="18" width="17" bestFit="1" customWidth="1"/>
  </cols>
  <sheetData>
    <row r="1" spans="1:18" x14ac:dyDescent="0.25">
      <c r="A1" t="s">
        <v>245</v>
      </c>
      <c r="B1" t="s">
        <v>246</v>
      </c>
      <c r="C1" t="s">
        <v>74</v>
      </c>
      <c r="D1" t="s">
        <v>75</v>
      </c>
      <c r="E1" t="s">
        <v>76</v>
      </c>
      <c r="F1" t="s">
        <v>77</v>
      </c>
      <c r="G1" t="s">
        <v>78</v>
      </c>
      <c r="H1" t="s">
        <v>79</v>
      </c>
      <c r="I1" t="s">
        <v>80</v>
      </c>
      <c r="J1" t="s">
        <v>81</v>
      </c>
      <c r="K1" t="s">
        <v>82</v>
      </c>
      <c r="L1" t="s">
        <v>83</v>
      </c>
      <c r="M1" t="s">
        <v>84</v>
      </c>
      <c r="N1" t="s">
        <v>85</v>
      </c>
      <c r="O1" t="s">
        <v>86</v>
      </c>
      <c r="P1" t="s">
        <v>87</v>
      </c>
      <c r="Q1" t="s">
        <v>88</v>
      </c>
      <c r="R1" t="s">
        <v>89</v>
      </c>
    </row>
    <row r="2" spans="1:18" x14ac:dyDescent="0.25">
      <c r="A2" t="s">
        <v>529</v>
      </c>
      <c r="B2">
        <v>0</v>
      </c>
      <c r="C2" t="s">
        <v>132</v>
      </c>
      <c r="D2" t="s">
        <v>132</v>
      </c>
      <c r="E2" t="s">
        <v>132</v>
      </c>
      <c r="F2" t="s">
        <v>132</v>
      </c>
      <c r="G2" t="s">
        <v>132</v>
      </c>
      <c r="H2" t="s">
        <v>132</v>
      </c>
      <c r="I2" t="s">
        <v>132</v>
      </c>
      <c r="J2">
        <v>0</v>
      </c>
      <c r="K2" t="s">
        <v>505</v>
      </c>
      <c r="L2" t="s">
        <v>595</v>
      </c>
      <c r="M2" s="74">
        <v>0.77552083333333333</v>
      </c>
      <c r="N2" t="s">
        <v>505</v>
      </c>
      <c r="O2">
        <v>0</v>
      </c>
      <c r="P2">
        <v>500</v>
      </c>
      <c r="Q2" t="s">
        <v>553</v>
      </c>
      <c r="R2" t="s">
        <v>132</v>
      </c>
    </row>
    <row r="3" spans="1:18" x14ac:dyDescent="0.25">
      <c r="A3" t="s">
        <v>531</v>
      </c>
      <c r="B3">
        <v>0</v>
      </c>
      <c r="C3" t="s">
        <v>132</v>
      </c>
      <c r="D3" t="s">
        <v>132</v>
      </c>
      <c r="E3" t="s">
        <v>132</v>
      </c>
      <c r="F3" t="s">
        <v>132</v>
      </c>
      <c r="G3" t="s">
        <v>132</v>
      </c>
      <c r="H3" t="s">
        <v>132</v>
      </c>
      <c r="I3" t="s">
        <v>132</v>
      </c>
      <c r="J3">
        <v>0</v>
      </c>
      <c r="K3" t="s">
        <v>505</v>
      </c>
      <c r="L3" t="s">
        <v>595</v>
      </c>
      <c r="M3" s="74">
        <v>0.77552083333333333</v>
      </c>
      <c r="N3" t="s">
        <v>505</v>
      </c>
      <c r="O3">
        <v>0</v>
      </c>
      <c r="P3">
        <v>0</v>
      </c>
      <c r="Q3" t="s">
        <v>473</v>
      </c>
      <c r="R3" t="s">
        <v>132</v>
      </c>
    </row>
    <row r="4" spans="1:18" x14ac:dyDescent="0.25">
      <c r="A4" t="s">
        <v>532</v>
      </c>
      <c r="B4">
        <v>0</v>
      </c>
      <c r="C4" t="s">
        <v>132</v>
      </c>
      <c r="D4" t="s">
        <v>132</v>
      </c>
      <c r="E4" t="s">
        <v>132</v>
      </c>
      <c r="F4" t="s">
        <v>132</v>
      </c>
      <c r="G4" t="s">
        <v>132</v>
      </c>
      <c r="H4" t="s">
        <v>132</v>
      </c>
      <c r="I4" t="s">
        <v>132</v>
      </c>
      <c r="J4">
        <v>0</v>
      </c>
      <c r="K4" t="s">
        <v>505</v>
      </c>
      <c r="L4" t="s">
        <v>595</v>
      </c>
      <c r="M4" s="74">
        <v>0.77552083333333333</v>
      </c>
      <c r="N4" t="s">
        <v>505</v>
      </c>
      <c r="O4">
        <v>0</v>
      </c>
      <c r="P4">
        <v>95</v>
      </c>
      <c r="Q4" t="s">
        <v>473</v>
      </c>
      <c r="R4" t="s">
        <v>132</v>
      </c>
    </row>
    <row r="5" spans="1:18" x14ac:dyDescent="0.25">
      <c r="A5" t="s">
        <v>534</v>
      </c>
      <c r="B5">
        <v>0</v>
      </c>
      <c r="C5" t="s">
        <v>132</v>
      </c>
      <c r="D5" t="s">
        <v>132</v>
      </c>
      <c r="E5" t="s">
        <v>132</v>
      </c>
      <c r="F5" t="s">
        <v>132</v>
      </c>
      <c r="G5" t="s">
        <v>132</v>
      </c>
      <c r="H5" t="s">
        <v>132</v>
      </c>
      <c r="I5" t="s">
        <v>132</v>
      </c>
      <c r="J5">
        <v>0</v>
      </c>
      <c r="K5" t="s">
        <v>505</v>
      </c>
      <c r="L5" t="s">
        <v>595</v>
      </c>
      <c r="M5" s="74">
        <v>0.77552083333333333</v>
      </c>
      <c r="N5" t="s">
        <v>505</v>
      </c>
      <c r="O5">
        <v>0</v>
      </c>
      <c r="P5">
        <v>2</v>
      </c>
      <c r="Q5" t="s">
        <v>473</v>
      </c>
      <c r="R5" t="s">
        <v>132</v>
      </c>
    </row>
    <row r="6" spans="1:18" x14ac:dyDescent="0.25">
      <c r="A6" t="s">
        <v>535</v>
      </c>
      <c r="B6">
        <v>0</v>
      </c>
      <c r="C6" t="s">
        <v>132</v>
      </c>
      <c r="D6" t="s">
        <v>132</v>
      </c>
      <c r="E6" t="s">
        <v>132</v>
      </c>
      <c r="F6" t="s">
        <v>132</v>
      </c>
      <c r="G6" t="s">
        <v>132</v>
      </c>
      <c r="H6" t="s">
        <v>132</v>
      </c>
      <c r="I6" t="s">
        <v>132</v>
      </c>
      <c r="J6">
        <v>0</v>
      </c>
      <c r="K6" t="s">
        <v>505</v>
      </c>
      <c r="L6" t="s">
        <v>595</v>
      </c>
      <c r="M6" s="74">
        <v>0.77552083333333333</v>
      </c>
      <c r="N6" t="s">
        <v>505</v>
      </c>
      <c r="O6">
        <v>0</v>
      </c>
      <c r="P6">
        <v>381</v>
      </c>
      <c r="Q6" t="s">
        <v>473</v>
      </c>
      <c r="R6" t="s">
        <v>132</v>
      </c>
    </row>
    <row r="7" spans="1:18" x14ac:dyDescent="0.25">
      <c r="A7" t="s">
        <v>536</v>
      </c>
      <c r="B7">
        <v>0</v>
      </c>
      <c r="C7" t="s">
        <v>132</v>
      </c>
      <c r="D7" t="s">
        <v>132</v>
      </c>
      <c r="E7" t="s">
        <v>132</v>
      </c>
      <c r="F7" t="s">
        <v>132</v>
      </c>
      <c r="G7" t="s">
        <v>132</v>
      </c>
      <c r="H7" t="s">
        <v>132</v>
      </c>
      <c r="I7" t="s">
        <v>132</v>
      </c>
      <c r="J7">
        <v>0</v>
      </c>
      <c r="K7" t="s">
        <v>505</v>
      </c>
      <c r="L7" t="s">
        <v>595</v>
      </c>
      <c r="M7" s="74">
        <v>0.77552083333333333</v>
      </c>
      <c r="N7" t="s">
        <v>505</v>
      </c>
      <c r="O7">
        <v>0</v>
      </c>
      <c r="P7">
        <v>77</v>
      </c>
      <c r="Q7" t="s">
        <v>473</v>
      </c>
      <c r="R7" t="s">
        <v>132</v>
      </c>
    </row>
    <row r="8" spans="1:18" x14ac:dyDescent="0.25">
      <c r="A8" t="s">
        <v>537</v>
      </c>
      <c r="B8">
        <v>0</v>
      </c>
      <c r="C8" t="s">
        <v>132</v>
      </c>
      <c r="D8" t="s">
        <v>132</v>
      </c>
      <c r="E8" t="s">
        <v>132</v>
      </c>
      <c r="F8" t="s">
        <v>132</v>
      </c>
      <c r="G8" t="s">
        <v>132</v>
      </c>
      <c r="H8" t="s">
        <v>132</v>
      </c>
      <c r="I8" t="s">
        <v>132</v>
      </c>
      <c r="J8">
        <v>0</v>
      </c>
      <c r="K8" t="s">
        <v>505</v>
      </c>
      <c r="L8" t="s">
        <v>595</v>
      </c>
      <c r="M8" s="74">
        <v>0.77552083333333333</v>
      </c>
      <c r="N8" t="s">
        <v>505</v>
      </c>
      <c r="O8">
        <v>0</v>
      </c>
      <c r="P8">
        <v>55</v>
      </c>
      <c r="Q8" t="s">
        <v>473</v>
      </c>
      <c r="R8" t="s">
        <v>132</v>
      </c>
    </row>
    <row r="9" spans="1:18" x14ac:dyDescent="0.25">
      <c r="A9" t="s">
        <v>538</v>
      </c>
      <c r="B9">
        <v>0</v>
      </c>
      <c r="C9" t="s">
        <v>132</v>
      </c>
      <c r="D9" t="s">
        <v>132</v>
      </c>
      <c r="E9" t="s">
        <v>132</v>
      </c>
      <c r="F9" t="s">
        <v>132</v>
      </c>
      <c r="G9" t="s">
        <v>132</v>
      </c>
      <c r="H9" t="s">
        <v>132</v>
      </c>
      <c r="I9" t="s">
        <v>132</v>
      </c>
      <c r="J9">
        <v>0</v>
      </c>
      <c r="K9" t="s">
        <v>505</v>
      </c>
      <c r="L9" t="s">
        <v>595</v>
      </c>
      <c r="M9" s="74">
        <v>0.77552083333333333</v>
      </c>
      <c r="N9" t="s">
        <v>505</v>
      </c>
      <c r="O9">
        <v>0</v>
      </c>
      <c r="P9">
        <v>100</v>
      </c>
      <c r="Q9" t="s">
        <v>473</v>
      </c>
      <c r="R9" t="s">
        <v>132</v>
      </c>
    </row>
    <row r="10" spans="1:18" x14ac:dyDescent="0.25">
      <c r="A10" t="s">
        <v>539</v>
      </c>
      <c r="B10">
        <v>0</v>
      </c>
      <c r="C10" t="s">
        <v>132</v>
      </c>
      <c r="D10" t="s">
        <v>132</v>
      </c>
      <c r="E10" t="s">
        <v>132</v>
      </c>
      <c r="F10" t="s">
        <v>132</v>
      </c>
      <c r="G10" t="s">
        <v>132</v>
      </c>
      <c r="H10" t="s">
        <v>132</v>
      </c>
      <c r="I10" t="s">
        <v>132</v>
      </c>
      <c r="J10">
        <v>0</v>
      </c>
      <c r="K10" t="s">
        <v>505</v>
      </c>
      <c r="L10" t="s">
        <v>595</v>
      </c>
      <c r="M10" s="74">
        <v>0.77552083333333333</v>
      </c>
      <c r="N10" t="s">
        <v>505</v>
      </c>
      <c r="O10">
        <v>0</v>
      </c>
      <c r="P10">
        <v>20</v>
      </c>
      <c r="Q10" t="s">
        <v>473</v>
      </c>
      <c r="R10" t="s">
        <v>132</v>
      </c>
    </row>
    <row r="11" spans="1:18" x14ac:dyDescent="0.25">
      <c r="A11" t="s">
        <v>540</v>
      </c>
      <c r="B11">
        <v>0</v>
      </c>
      <c r="C11" t="s">
        <v>132</v>
      </c>
      <c r="D11" t="s">
        <v>132</v>
      </c>
      <c r="E11" t="s">
        <v>132</v>
      </c>
      <c r="F11" t="s">
        <v>132</v>
      </c>
      <c r="G11" t="s">
        <v>132</v>
      </c>
      <c r="H11" t="s">
        <v>132</v>
      </c>
      <c r="I11" t="s">
        <v>132</v>
      </c>
      <c r="J11">
        <v>0</v>
      </c>
      <c r="K11" t="s">
        <v>505</v>
      </c>
      <c r="L11" t="s">
        <v>595</v>
      </c>
      <c r="M11" s="74">
        <v>0.77552083333333333</v>
      </c>
      <c r="N11" t="s">
        <v>505</v>
      </c>
      <c r="O11">
        <v>0</v>
      </c>
      <c r="P11">
        <v>2.6949999999999998</v>
      </c>
      <c r="Q11" t="s">
        <v>473</v>
      </c>
      <c r="R11" t="s">
        <v>132</v>
      </c>
    </row>
    <row r="12" spans="1:18" x14ac:dyDescent="0.25">
      <c r="A12" t="s">
        <v>541</v>
      </c>
      <c r="B12">
        <v>0</v>
      </c>
      <c r="C12" t="s">
        <v>132</v>
      </c>
      <c r="D12" t="s">
        <v>132</v>
      </c>
      <c r="E12" t="s">
        <v>132</v>
      </c>
      <c r="F12" t="s">
        <v>132</v>
      </c>
      <c r="G12" t="s">
        <v>132</v>
      </c>
      <c r="H12" t="s">
        <v>132</v>
      </c>
      <c r="I12" t="s">
        <v>132</v>
      </c>
      <c r="J12">
        <v>0</v>
      </c>
      <c r="K12" t="s">
        <v>505</v>
      </c>
      <c r="L12" t="s">
        <v>595</v>
      </c>
      <c r="M12" s="74">
        <v>0.77552083333333333</v>
      </c>
      <c r="N12" t="s">
        <v>505</v>
      </c>
      <c r="O12">
        <v>0</v>
      </c>
      <c r="P12">
        <v>264</v>
      </c>
      <c r="Q12" t="s">
        <v>485</v>
      </c>
      <c r="R12" t="s">
        <v>132</v>
      </c>
    </row>
    <row r="13" spans="1:18" x14ac:dyDescent="0.25">
      <c r="A13" t="s">
        <v>542</v>
      </c>
      <c r="B13">
        <v>0</v>
      </c>
      <c r="C13" t="s">
        <v>132</v>
      </c>
      <c r="D13" t="s">
        <v>132</v>
      </c>
      <c r="E13" t="s">
        <v>132</v>
      </c>
      <c r="F13" t="s">
        <v>132</v>
      </c>
      <c r="G13" t="s">
        <v>132</v>
      </c>
      <c r="H13" t="s">
        <v>132</v>
      </c>
      <c r="I13" t="s">
        <v>132</v>
      </c>
      <c r="J13">
        <v>0</v>
      </c>
      <c r="K13" t="s">
        <v>505</v>
      </c>
      <c r="L13" t="s">
        <v>595</v>
      </c>
      <c r="M13" s="74">
        <v>0.77552083333333333</v>
      </c>
      <c r="N13" t="s">
        <v>505</v>
      </c>
      <c r="O13">
        <v>0</v>
      </c>
      <c r="P13">
        <v>599</v>
      </c>
      <c r="Q13" t="s">
        <v>525</v>
      </c>
      <c r="R13" t="s">
        <v>132</v>
      </c>
    </row>
    <row r="14" spans="1:18" x14ac:dyDescent="0.25">
      <c r="A14" t="s">
        <v>543</v>
      </c>
      <c r="B14">
        <v>0</v>
      </c>
      <c r="C14" t="s">
        <v>132</v>
      </c>
      <c r="D14" t="s">
        <v>132</v>
      </c>
      <c r="E14" t="s">
        <v>132</v>
      </c>
      <c r="F14" t="s">
        <v>132</v>
      </c>
      <c r="G14" t="s">
        <v>132</v>
      </c>
      <c r="H14" t="s">
        <v>132</v>
      </c>
      <c r="I14" t="s">
        <v>132</v>
      </c>
      <c r="J14">
        <v>0</v>
      </c>
      <c r="K14" t="s">
        <v>505</v>
      </c>
      <c r="L14" t="s">
        <v>595</v>
      </c>
      <c r="M14" s="74">
        <v>0.77552083333333333</v>
      </c>
      <c r="N14" t="s">
        <v>505</v>
      </c>
      <c r="O14">
        <v>0</v>
      </c>
      <c r="P14">
        <v>1.734</v>
      </c>
      <c r="Q14" t="s">
        <v>516</v>
      </c>
      <c r="R14" t="s">
        <v>132</v>
      </c>
    </row>
    <row r="15" spans="1:18" x14ac:dyDescent="0.25">
      <c r="A15" t="s">
        <v>544</v>
      </c>
      <c r="B15">
        <v>0</v>
      </c>
      <c r="C15" t="s">
        <v>132</v>
      </c>
      <c r="D15" t="s">
        <v>132</v>
      </c>
      <c r="E15" t="s">
        <v>132</v>
      </c>
      <c r="F15" t="s">
        <v>132</v>
      </c>
      <c r="G15" t="s">
        <v>132</v>
      </c>
      <c r="H15" t="s">
        <v>132</v>
      </c>
      <c r="I15" t="s">
        <v>132</v>
      </c>
      <c r="J15">
        <v>0</v>
      </c>
      <c r="K15" t="s">
        <v>505</v>
      </c>
      <c r="L15" t="s">
        <v>595</v>
      </c>
      <c r="M15" s="74">
        <v>0.77552083333333333</v>
      </c>
      <c r="N15" t="s">
        <v>505</v>
      </c>
      <c r="O15">
        <v>0</v>
      </c>
      <c r="P15">
        <v>917</v>
      </c>
      <c r="Q15" t="s">
        <v>473</v>
      </c>
      <c r="R15" t="s">
        <v>132</v>
      </c>
    </row>
    <row r="16" spans="1:18" x14ac:dyDescent="0.25">
      <c r="A16" t="s">
        <v>545</v>
      </c>
      <c r="B16">
        <v>0</v>
      </c>
      <c r="C16" t="s">
        <v>132</v>
      </c>
      <c r="D16" t="s">
        <v>132</v>
      </c>
      <c r="E16" t="s">
        <v>132</v>
      </c>
      <c r="F16" t="s">
        <v>132</v>
      </c>
      <c r="G16" t="s">
        <v>132</v>
      </c>
      <c r="H16" t="s">
        <v>132</v>
      </c>
      <c r="I16" t="s">
        <v>132</v>
      </c>
      <c r="J16">
        <v>0</v>
      </c>
      <c r="K16" t="s">
        <v>505</v>
      </c>
      <c r="L16" t="s">
        <v>595</v>
      </c>
      <c r="M16" s="74">
        <v>0.77552083333333333</v>
      </c>
      <c r="N16" t="s">
        <v>505</v>
      </c>
      <c r="O16">
        <v>0</v>
      </c>
      <c r="P16">
        <v>26</v>
      </c>
      <c r="Q16" t="s">
        <v>513</v>
      </c>
      <c r="R16" t="s">
        <v>132</v>
      </c>
    </row>
    <row r="17" spans="1:18" x14ac:dyDescent="0.25">
      <c r="A17" t="s">
        <v>546</v>
      </c>
      <c r="B17">
        <v>0</v>
      </c>
      <c r="C17" t="s">
        <v>132</v>
      </c>
      <c r="D17" t="s">
        <v>132</v>
      </c>
      <c r="E17" t="s">
        <v>132</v>
      </c>
      <c r="F17" t="s">
        <v>132</v>
      </c>
      <c r="G17" t="s">
        <v>132</v>
      </c>
      <c r="H17" t="s">
        <v>132</v>
      </c>
      <c r="I17" t="s">
        <v>132</v>
      </c>
      <c r="J17">
        <v>0</v>
      </c>
      <c r="K17" t="s">
        <v>505</v>
      </c>
      <c r="L17" t="s">
        <v>595</v>
      </c>
      <c r="M17" s="74">
        <v>0.77552083333333333</v>
      </c>
      <c r="N17" t="s">
        <v>505</v>
      </c>
      <c r="O17">
        <v>0</v>
      </c>
      <c r="P17">
        <v>943</v>
      </c>
      <c r="Q17" t="s">
        <v>547</v>
      </c>
      <c r="R17" t="s">
        <v>132</v>
      </c>
    </row>
    <row r="18" spans="1:18" x14ac:dyDescent="0.25">
      <c r="A18" t="s">
        <v>474</v>
      </c>
      <c r="B18">
        <v>0</v>
      </c>
      <c r="C18" t="s">
        <v>132</v>
      </c>
      <c r="D18" t="s">
        <v>132</v>
      </c>
      <c r="E18" t="s">
        <v>132</v>
      </c>
      <c r="F18" t="s">
        <v>132</v>
      </c>
      <c r="G18" t="s">
        <v>132</v>
      </c>
      <c r="H18" t="s">
        <v>132</v>
      </c>
      <c r="I18" t="s">
        <v>132</v>
      </c>
      <c r="J18">
        <v>0</v>
      </c>
      <c r="K18" t="s">
        <v>505</v>
      </c>
      <c r="L18" t="s">
        <v>595</v>
      </c>
      <c r="M18" s="74">
        <v>0.77552083333333333</v>
      </c>
      <c r="N18" t="s">
        <v>505</v>
      </c>
      <c r="O18">
        <v>0</v>
      </c>
      <c r="P18">
        <v>4.984</v>
      </c>
      <c r="Q18" t="s">
        <v>596</v>
      </c>
      <c r="R18" t="s">
        <v>132</v>
      </c>
    </row>
    <row r="19" spans="1:18" x14ac:dyDescent="0.25">
      <c r="A19" t="s">
        <v>549</v>
      </c>
      <c r="B19">
        <v>0</v>
      </c>
      <c r="C19" t="s">
        <v>132</v>
      </c>
      <c r="D19" t="s">
        <v>132</v>
      </c>
      <c r="E19" t="s">
        <v>132</v>
      </c>
      <c r="F19" t="s">
        <v>132</v>
      </c>
      <c r="G19" t="s">
        <v>132</v>
      </c>
      <c r="H19" t="s">
        <v>132</v>
      </c>
      <c r="I19" t="s">
        <v>132</v>
      </c>
      <c r="J19">
        <v>0</v>
      </c>
      <c r="K19" t="s">
        <v>505</v>
      </c>
      <c r="L19" t="s">
        <v>595</v>
      </c>
      <c r="M19" s="74">
        <v>0.77552083333333333</v>
      </c>
      <c r="N19" t="s">
        <v>505</v>
      </c>
      <c r="O19">
        <v>0</v>
      </c>
      <c r="P19">
        <v>646</v>
      </c>
      <c r="Q19" t="s">
        <v>596</v>
      </c>
      <c r="R19" t="s">
        <v>132</v>
      </c>
    </row>
    <row r="20" spans="1:18" x14ac:dyDescent="0.25">
      <c r="A20" t="s">
        <v>589</v>
      </c>
      <c r="B20">
        <v>0</v>
      </c>
      <c r="C20" t="s">
        <v>132</v>
      </c>
      <c r="D20" t="s">
        <v>132</v>
      </c>
      <c r="E20" t="s">
        <v>132</v>
      </c>
      <c r="F20" t="s">
        <v>132</v>
      </c>
      <c r="G20" t="s">
        <v>132</v>
      </c>
      <c r="H20" t="s">
        <v>132</v>
      </c>
      <c r="I20" t="s">
        <v>132</v>
      </c>
      <c r="J20">
        <v>0</v>
      </c>
      <c r="K20" t="s">
        <v>505</v>
      </c>
      <c r="L20" t="s">
        <v>595</v>
      </c>
      <c r="M20" s="74">
        <v>0.77552083333333333</v>
      </c>
      <c r="N20" t="s">
        <v>505</v>
      </c>
      <c r="O20">
        <v>0</v>
      </c>
      <c r="P20">
        <v>0</v>
      </c>
      <c r="Q20" t="s">
        <v>590</v>
      </c>
      <c r="R20" t="s">
        <v>132</v>
      </c>
    </row>
    <row r="21" spans="1:18" x14ac:dyDescent="0.25">
      <c r="A21" t="s">
        <v>476</v>
      </c>
      <c r="B21">
        <v>0</v>
      </c>
      <c r="C21" t="s">
        <v>132</v>
      </c>
      <c r="D21" t="s">
        <v>132</v>
      </c>
      <c r="E21" t="s">
        <v>132</v>
      </c>
      <c r="F21" t="s">
        <v>132</v>
      </c>
      <c r="G21" t="s">
        <v>132</v>
      </c>
      <c r="H21" t="s">
        <v>132</v>
      </c>
      <c r="I21" t="s">
        <v>132</v>
      </c>
      <c r="J21">
        <v>0</v>
      </c>
      <c r="K21" t="s">
        <v>505</v>
      </c>
      <c r="L21" t="s">
        <v>595</v>
      </c>
      <c r="M21" s="74">
        <v>0.77552083333333333</v>
      </c>
      <c r="N21" t="s">
        <v>505</v>
      </c>
      <c r="O21">
        <v>0</v>
      </c>
      <c r="P21">
        <v>272</v>
      </c>
      <c r="Q21" t="s">
        <v>597</v>
      </c>
      <c r="R21" t="s">
        <v>132</v>
      </c>
    </row>
    <row r="22" spans="1:18" x14ac:dyDescent="0.25">
      <c r="A22" t="s">
        <v>518</v>
      </c>
      <c r="B22">
        <v>0</v>
      </c>
      <c r="C22" t="s">
        <v>132</v>
      </c>
      <c r="D22" t="s">
        <v>132</v>
      </c>
      <c r="E22" t="s">
        <v>132</v>
      </c>
      <c r="F22" t="s">
        <v>132</v>
      </c>
      <c r="G22" t="s">
        <v>132</v>
      </c>
      <c r="H22" t="s">
        <v>132</v>
      </c>
      <c r="I22" t="s">
        <v>132</v>
      </c>
      <c r="J22">
        <v>0</v>
      </c>
      <c r="K22" t="s">
        <v>505</v>
      </c>
      <c r="L22" t="s">
        <v>595</v>
      </c>
      <c r="M22" s="74">
        <v>0.77552083333333333</v>
      </c>
      <c r="N22" t="s">
        <v>505</v>
      </c>
      <c r="O22">
        <v>0</v>
      </c>
      <c r="P22">
        <v>181</v>
      </c>
      <c r="Q22" t="s">
        <v>524</v>
      </c>
      <c r="R22" t="s">
        <v>132</v>
      </c>
    </row>
    <row r="23" spans="1:18" x14ac:dyDescent="0.25">
      <c r="A23" t="s">
        <v>519</v>
      </c>
      <c r="B23">
        <v>0</v>
      </c>
      <c r="C23" t="s">
        <v>132</v>
      </c>
      <c r="D23" t="s">
        <v>132</v>
      </c>
      <c r="E23" t="s">
        <v>132</v>
      </c>
      <c r="F23" t="s">
        <v>132</v>
      </c>
      <c r="G23" t="s">
        <v>132</v>
      </c>
      <c r="H23" t="s">
        <v>132</v>
      </c>
      <c r="I23" t="s">
        <v>132</v>
      </c>
      <c r="J23">
        <v>-50</v>
      </c>
      <c r="K23" t="s">
        <v>505</v>
      </c>
      <c r="L23" t="s">
        <v>595</v>
      </c>
      <c r="M23" s="74">
        <v>0.77552083333333333</v>
      </c>
      <c r="N23" t="s">
        <v>505</v>
      </c>
      <c r="O23">
        <v>2</v>
      </c>
      <c r="P23">
        <v>639</v>
      </c>
      <c r="Q23" t="s">
        <v>595</v>
      </c>
      <c r="R23" t="s">
        <v>132</v>
      </c>
    </row>
    <row r="24" spans="1:18" x14ac:dyDescent="0.25">
      <c r="A24" t="s">
        <v>520</v>
      </c>
      <c r="B24">
        <v>0</v>
      </c>
      <c r="C24" t="s">
        <v>132</v>
      </c>
      <c r="D24" t="s">
        <v>132</v>
      </c>
      <c r="E24" t="s">
        <v>132</v>
      </c>
      <c r="F24" t="s">
        <v>132</v>
      </c>
      <c r="G24" t="s">
        <v>132</v>
      </c>
      <c r="H24" t="s">
        <v>132</v>
      </c>
      <c r="I24" t="s">
        <v>132</v>
      </c>
      <c r="J24">
        <v>-66.67</v>
      </c>
      <c r="K24" t="s">
        <v>505</v>
      </c>
      <c r="L24" t="s">
        <v>595</v>
      </c>
      <c r="M24" s="74">
        <v>0.77552083333333333</v>
      </c>
      <c r="N24" t="s">
        <v>505</v>
      </c>
      <c r="O24">
        <v>0</v>
      </c>
      <c r="P24">
        <v>239</v>
      </c>
      <c r="Q24" t="s">
        <v>552</v>
      </c>
      <c r="R24" t="s">
        <v>132</v>
      </c>
    </row>
    <row r="25" spans="1:18" x14ac:dyDescent="0.25">
      <c r="A25" t="s">
        <v>477</v>
      </c>
      <c r="B25">
        <v>0</v>
      </c>
      <c r="C25" t="s">
        <v>132</v>
      </c>
      <c r="D25" t="s">
        <v>132</v>
      </c>
      <c r="E25" t="s">
        <v>132</v>
      </c>
      <c r="F25" t="s">
        <v>132</v>
      </c>
      <c r="G25" t="s">
        <v>132</v>
      </c>
      <c r="H25" t="s">
        <v>132</v>
      </c>
      <c r="I25" t="s">
        <v>132</v>
      </c>
      <c r="J25">
        <v>-66.67</v>
      </c>
      <c r="K25" t="s">
        <v>505</v>
      </c>
      <c r="L25" t="s">
        <v>595</v>
      </c>
      <c r="M25" s="74">
        <v>0.77552083333333333</v>
      </c>
      <c r="N25" t="s">
        <v>505</v>
      </c>
      <c r="O25">
        <v>0</v>
      </c>
      <c r="P25">
        <v>841</v>
      </c>
      <c r="Q25" t="s">
        <v>592</v>
      </c>
      <c r="R25" t="s">
        <v>132</v>
      </c>
    </row>
    <row r="26" spans="1:18" x14ac:dyDescent="0.25">
      <c r="A26" t="s">
        <v>521</v>
      </c>
      <c r="B26">
        <v>0</v>
      </c>
      <c r="C26" t="s">
        <v>132</v>
      </c>
      <c r="D26" t="s">
        <v>132</v>
      </c>
      <c r="E26" t="s">
        <v>132</v>
      </c>
      <c r="F26" t="s">
        <v>132</v>
      </c>
      <c r="G26" t="s">
        <v>132</v>
      </c>
      <c r="H26" t="s">
        <v>132</v>
      </c>
      <c r="I26" t="s">
        <v>132</v>
      </c>
      <c r="J26">
        <v>-75</v>
      </c>
      <c r="K26" t="s">
        <v>505</v>
      </c>
      <c r="L26" t="s">
        <v>595</v>
      </c>
      <c r="M26" s="74">
        <v>0.77552083333333333</v>
      </c>
      <c r="N26" t="s">
        <v>505</v>
      </c>
      <c r="O26">
        <v>0</v>
      </c>
      <c r="P26">
        <v>52</v>
      </c>
      <c r="Q26" t="s">
        <v>524</v>
      </c>
      <c r="R26" t="s">
        <v>132</v>
      </c>
    </row>
    <row r="27" spans="1:18" x14ac:dyDescent="0.25">
      <c r="A27" t="s">
        <v>522</v>
      </c>
      <c r="B27">
        <v>0</v>
      </c>
      <c r="C27" t="s">
        <v>132</v>
      </c>
      <c r="D27" t="s">
        <v>132</v>
      </c>
      <c r="E27" t="s">
        <v>132</v>
      </c>
      <c r="F27" t="s">
        <v>132</v>
      </c>
      <c r="G27" t="s">
        <v>132</v>
      </c>
      <c r="H27" t="s">
        <v>132</v>
      </c>
      <c r="I27" t="s">
        <v>132</v>
      </c>
      <c r="J27">
        <v>-80</v>
      </c>
      <c r="K27" t="s">
        <v>505</v>
      </c>
      <c r="L27" t="s">
        <v>595</v>
      </c>
      <c r="M27" s="74">
        <v>0.77552083333333333</v>
      </c>
      <c r="N27" t="s">
        <v>505</v>
      </c>
      <c r="O27">
        <v>26</v>
      </c>
      <c r="P27">
        <v>2.0750000000000002</v>
      </c>
      <c r="Q27" t="s">
        <v>595</v>
      </c>
      <c r="R27" t="s">
        <v>132</v>
      </c>
    </row>
    <row r="28" spans="1:18" x14ac:dyDescent="0.25">
      <c r="A28" t="s">
        <v>484</v>
      </c>
      <c r="B28">
        <v>0</v>
      </c>
      <c r="C28" t="s">
        <v>132</v>
      </c>
      <c r="D28" t="s">
        <v>132</v>
      </c>
      <c r="E28" t="s">
        <v>132</v>
      </c>
      <c r="F28" t="s">
        <v>132</v>
      </c>
      <c r="G28" t="s">
        <v>132</v>
      </c>
      <c r="H28" t="s">
        <v>132</v>
      </c>
      <c r="I28" t="s">
        <v>132</v>
      </c>
      <c r="J28">
        <v>-83.33</v>
      </c>
      <c r="K28" t="s">
        <v>505</v>
      </c>
      <c r="L28" t="s">
        <v>595</v>
      </c>
      <c r="M28" s="74">
        <v>0.77552083333333333</v>
      </c>
      <c r="N28" t="s">
        <v>505</v>
      </c>
      <c r="O28">
        <v>0</v>
      </c>
      <c r="P28">
        <v>130</v>
      </c>
      <c r="Q28" t="s">
        <v>596</v>
      </c>
      <c r="R28" t="s">
        <v>132</v>
      </c>
    </row>
    <row r="29" spans="1:18" x14ac:dyDescent="0.25">
      <c r="A29" t="s">
        <v>478</v>
      </c>
      <c r="B29">
        <v>0</v>
      </c>
      <c r="C29" t="s">
        <v>132</v>
      </c>
      <c r="D29" t="s">
        <v>132</v>
      </c>
      <c r="E29" t="s">
        <v>132</v>
      </c>
      <c r="F29" t="s">
        <v>132</v>
      </c>
      <c r="G29" t="s">
        <v>132</v>
      </c>
      <c r="H29" t="s">
        <v>132</v>
      </c>
      <c r="I29" t="s">
        <v>132</v>
      </c>
      <c r="J29">
        <v>-85.71</v>
      </c>
      <c r="K29" t="s">
        <v>505</v>
      </c>
      <c r="L29" t="s">
        <v>595</v>
      </c>
      <c r="M29" s="74">
        <v>0.77552083333333333</v>
      </c>
      <c r="N29" t="s">
        <v>505</v>
      </c>
      <c r="O29">
        <v>0</v>
      </c>
      <c r="P29">
        <v>6.5880000000000001</v>
      </c>
      <c r="Q29" t="s">
        <v>596</v>
      </c>
      <c r="R29" t="s">
        <v>132</v>
      </c>
    </row>
    <row r="30" spans="1:18" x14ac:dyDescent="0.25">
      <c r="A30" t="s">
        <v>482</v>
      </c>
      <c r="B30">
        <v>0</v>
      </c>
      <c r="C30" t="s">
        <v>132</v>
      </c>
      <c r="D30" t="s">
        <v>132</v>
      </c>
      <c r="E30" t="s">
        <v>132</v>
      </c>
      <c r="F30" t="s">
        <v>132</v>
      </c>
      <c r="G30" t="s">
        <v>132</v>
      </c>
      <c r="H30" t="s">
        <v>132</v>
      </c>
      <c r="I30" t="s">
        <v>132</v>
      </c>
      <c r="J30">
        <v>-75</v>
      </c>
      <c r="K30" t="s">
        <v>507</v>
      </c>
      <c r="L30" t="s">
        <v>595</v>
      </c>
      <c r="M30" s="74">
        <v>0.77552083333333333</v>
      </c>
      <c r="N30" t="s">
        <v>507</v>
      </c>
      <c r="O30">
        <v>0</v>
      </c>
      <c r="P30">
        <v>142</v>
      </c>
      <c r="Q30" t="s">
        <v>595</v>
      </c>
      <c r="R30" t="s">
        <v>132</v>
      </c>
    </row>
    <row r="31" spans="1:18" x14ac:dyDescent="0.25">
      <c r="A31" t="s">
        <v>479</v>
      </c>
      <c r="B31">
        <v>0</v>
      </c>
      <c r="C31" t="s">
        <v>132</v>
      </c>
      <c r="D31" t="s">
        <v>132</v>
      </c>
      <c r="E31" t="s">
        <v>132</v>
      </c>
      <c r="F31" t="s">
        <v>132</v>
      </c>
      <c r="G31" t="s">
        <v>132</v>
      </c>
      <c r="H31" t="s">
        <v>132</v>
      </c>
      <c r="I31" t="s">
        <v>132</v>
      </c>
      <c r="J31">
        <v>-77.78</v>
      </c>
      <c r="K31" t="s">
        <v>507</v>
      </c>
      <c r="L31" t="s">
        <v>595</v>
      </c>
      <c r="M31" s="74">
        <v>0.77552083333333333</v>
      </c>
      <c r="N31" t="s">
        <v>507</v>
      </c>
      <c r="O31">
        <v>2.8540000000000001</v>
      </c>
      <c r="P31">
        <v>4.2069999999999999</v>
      </c>
      <c r="Q31" t="s">
        <v>595</v>
      </c>
      <c r="R31" t="s">
        <v>132</v>
      </c>
    </row>
    <row r="32" spans="1:18" x14ac:dyDescent="0.25">
      <c r="A32" t="s">
        <v>480</v>
      </c>
      <c r="B32">
        <v>0</v>
      </c>
      <c r="C32" t="s">
        <v>132</v>
      </c>
      <c r="D32" t="s">
        <v>132</v>
      </c>
      <c r="E32" t="s">
        <v>132</v>
      </c>
      <c r="F32" t="s">
        <v>132</v>
      </c>
      <c r="G32" t="s">
        <v>132</v>
      </c>
      <c r="H32" t="s">
        <v>132</v>
      </c>
      <c r="I32" t="s">
        <v>132</v>
      </c>
      <c r="J32">
        <v>-72.73</v>
      </c>
      <c r="K32" t="s">
        <v>508</v>
      </c>
      <c r="L32" t="s">
        <v>595</v>
      </c>
      <c r="M32" s="74">
        <v>0.77552083333333333</v>
      </c>
      <c r="N32" t="s">
        <v>508</v>
      </c>
      <c r="O32">
        <v>0</v>
      </c>
      <c r="P32">
        <v>1.345</v>
      </c>
      <c r="Q32" t="s">
        <v>596</v>
      </c>
      <c r="R32" t="s">
        <v>132</v>
      </c>
    </row>
    <row r="33" spans="1:18" x14ac:dyDescent="0.25">
      <c r="A33" t="s">
        <v>469</v>
      </c>
      <c r="B33">
        <v>0</v>
      </c>
      <c r="C33" t="s">
        <v>132</v>
      </c>
      <c r="D33" t="s">
        <v>132</v>
      </c>
      <c r="E33" t="s">
        <v>132</v>
      </c>
      <c r="F33" t="s">
        <v>132</v>
      </c>
      <c r="G33" t="s">
        <v>132</v>
      </c>
      <c r="H33" t="s">
        <v>132</v>
      </c>
      <c r="I33" t="s">
        <v>132</v>
      </c>
      <c r="J33">
        <v>-76.92</v>
      </c>
      <c r="K33" t="s">
        <v>508</v>
      </c>
      <c r="L33" t="s">
        <v>595</v>
      </c>
      <c r="M33" s="74">
        <v>0.77552083333333333</v>
      </c>
      <c r="N33" t="s">
        <v>508</v>
      </c>
      <c r="O33">
        <v>0</v>
      </c>
      <c r="P33">
        <v>6.33</v>
      </c>
      <c r="Q33" t="s">
        <v>595</v>
      </c>
      <c r="R33" t="s">
        <v>132</v>
      </c>
    </row>
    <row r="34" spans="1:18" x14ac:dyDescent="0.25">
      <c r="A34" t="s">
        <v>471</v>
      </c>
      <c r="B34">
        <v>0</v>
      </c>
      <c r="C34" t="s">
        <v>132</v>
      </c>
      <c r="D34" t="s">
        <v>132</v>
      </c>
      <c r="E34" t="s">
        <v>132</v>
      </c>
      <c r="F34" t="s">
        <v>132</v>
      </c>
      <c r="G34" t="s">
        <v>132</v>
      </c>
      <c r="H34" t="s">
        <v>132</v>
      </c>
      <c r="I34" t="s">
        <v>132</v>
      </c>
      <c r="J34">
        <v>-68.75</v>
      </c>
      <c r="K34" t="s">
        <v>501</v>
      </c>
      <c r="L34" t="s">
        <v>595</v>
      </c>
      <c r="M34" s="74">
        <v>0.77552083333333333</v>
      </c>
      <c r="N34" t="s">
        <v>501</v>
      </c>
      <c r="O34">
        <v>54</v>
      </c>
      <c r="P34">
        <v>1.401</v>
      </c>
      <c r="Q34" t="s">
        <v>595</v>
      </c>
      <c r="R34" t="s">
        <v>132</v>
      </c>
    </row>
    <row r="35" spans="1:18" x14ac:dyDescent="0.25">
      <c r="A35" t="s">
        <v>472</v>
      </c>
      <c r="B35">
        <v>0</v>
      </c>
      <c r="C35" t="s">
        <v>132</v>
      </c>
      <c r="D35" t="s">
        <v>132</v>
      </c>
      <c r="E35" t="s">
        <v>132</v>
      </c>
      <c r="F35" t="s">
        <v>132</v>
      </c>
      <c r="G35" t="s">
        <v>132</v>
      </c>
      <c r="H35" t="s">
        <v>132</v>
      </c>
      <c r="I35" t="s">
        <v>132</v>
      </c>
      <c r="J35">
        <v>-68.42</v>
      </c>
      <c r="K35" t="s">
        <v>464</v>
      </c>
      <c r="L35" t="s">
        <v>595</v>
      </c>
      <c r="M35" s="74">
        <v>0.77552083333333333</v>
      </c>
      <c r="N35" t="s">
        <v>464</v>
      </c>
      <c r="O35">
        <v>757</v>
      </c>
      <c r="P35">
        <v>8.6859999999999999</v>
      </c>
      <c r="Q35" t="s">
        <v>595</v>
      </c>
      <c r="R35" t="s">
        <v>132</v>
      </c>
    </row>
    <row r="36" spans="1:18" x14ac:dyDescent="0.25">
      <c r="A36" t="s">
        <v>465</v>
      </c>
      <c r="B36">
        <v>0</v>
      </c>
      <c r="C36" t="s">
        <v>132</v>
      </c>
      <c r="D36" t="s">
        <v>132</v>
      </c>
      <c r="E36" t="s">
        <v>132</v>
      </c>
      <c r="F36" t="s">
        <v>132</v>
      </c>
      <c r="G36" t="s">
        <v>132</v>
      </c>
      <c r="H36" t="s">
        <v>132</v>
      </c>
      <c r="I36" t="s">
        <v>132</v>
      </c>
      <c r="J36">
        <v>-65.22</v>
      </c>
      <c r="K36" t="s">
        <v>510</v>
      </c>
      <c r="L36" t="s">
        <v>595</v>
      </c>
      <c r="M36" s="74">
        <v>0.77552083333333333</v>
      </c>
      <c r="N36" t="s">
        <v>510</v>
      </c>
      <c r="O36">
        <v>30</v>
      </c>
      <c r="P36">
        <v>1.179</v>
      </c>
      <c r="Q36" t="s">
        <v>596</v>
      </c>
      <c r="R36" t="s">
        <v>132</v>
      </c>
    </row>
    <row r="37" spans="1:18" x14ac:dyDescent="0.25">
      <c r="A37" t="s">
        <v>247</v>
      </c>
      <c r="B37">
        <v>0</v>
      </c>
      <c r="C37" t="s">
        <v>132</v>
      </c>
      <c r="D37" t="s">
        <v>132</v>
      </c>
      <c r="E37" t="s">
        <v>132</v>
      </c>
      <c r="F37" t="s">
        <v>132</v>
      </c>
      <c r="G37" t="s">
        <v>132</v>
      </c>
      <c r="H37" t="s">
        <v>132</v>
      </c>
      <c r="I37" t="s">
        <v>132</v>
      </c>
      <c r="J37">
        <v>-59.26</v>
      </c>
      <c r="K37" t="s">
        <v>503</v>
      </c>
      <c r="L37" t="s">
        <v>595</v>
      </c>
      <c r="M37" s="74">
        <v>0.77552083333333333</v>
      </c>
      <c r="N37" t="s">
        <v>503</v>
      </c>
      <c r="O37">
        <v>339</v>
      </c>
      <c r="P37">
        <v>9.0510000000000002</v>
      </c>
      <c r="Q37" t="s">
        <v>595</v>
      </c>
      <c r="R37" t="s">
        <v>132</v>
      </c>
    </row>
    <row r="38" spans="1:18" x14ac:dyDescent="0.25">
      <c r="A38" t="s">
        <v>466</v>
      </c>
      <c r="B38">
        <v>0</v>
      </c>
      <c r="C38" t="s">
        <v>132</v>
      </c>
      <c r="D38" t="s">
        <v>132</v>
      </c>
      <c r="E38" t="s">
        <v>132</v>
      </c>
      <c r="F38" t="s">
        <v>132</v>
      </c>
      <c r="G38" t="s">
        <v>132</v>
      </c>
      <c r="H38" t="s">
        <v>132</v>
      </c>
      <c r="I38" t="s">
        <v>132</v>
      </c>
      <c r="J38">
        <v>-54.55</v>
      </c>
      <c r="K38" t="s">
        <v>528</v>
      </c>
      <c r="L38" t="s">
        <v>595</v>
      </c>
      <c r="M38" s="74">
        <v>0.77552083333333333</v>
      </c>
      <c r="N38" t="s">
        <v>528</v>
      </c>
      <c r="O38">
        <v>22</v>
      </c>
      <c r="P38">
        <v>1.53</v>
      </c>
      <c r="Q38" t="s">
        <v>595</v>
      </c>
      <c r="R38" t="s">
        <v>132</v>
      </c>
    </row>
    <row r="39" spans="1:18" x14ac:dyDescent="0.25">
      <c r="A39" t="s">
        <v>467</v>
      </c>
      <c r="B39">
        <v>0</v>
      </c>
      <c r="C39" t="s">
        <v>132</v>
      </c>
      <c r="D39" t="s">
        <v>132</v>
      </c>
      <c r="E39" t="s">
        <v>132</v>
      </c>
      <c r="F39" t="s">
        <v>132</v>
      </c>
      <c r="G39" t="s">
        <v>132</v>
      </c>
      <c r="H39" t="s">
        <v>132</v>
      </c>
      <c r="I39" t="s">
        <v>132</v>
      </c>
      <c r="J39">
        <v>-47.5</v>
      </c>
      <c r="K39" t="s">
        <v>585</v>
      </c>
      <c r="L39" t="s">
        <v>595</v>
      </c>
      <c r="M39" s="74">
        <v>0.77552083333333333</v>
      </c>
      <c r="N39" t="s">
        <v>585</v>
      </c>
      <c r="O39">
        <v>607</v>
      </c>
      <c r="P39">
        <v>2.8010000000000002</v>
      </c>
      <c r="Q39" t="s">
        <v>595</v>
      </c>
      <c r="R39" t="s">
        <v>132</v>
      </c>
    </row>
    <row r="40" spans="1:18" x14ac:dyDescent="0.25">
      <c r="A40" t="s">
        <v>468</v>
      </c>
      <c r="B40">
        <v>0</v>
      </c>
      <c r="C40" t="s">
        <v>132</v>
      </c>
      <c r="D40" t="s">
        <v>132</v>
      </c>
      <c r="E40" t="s">
        <v>132</v>
      </c>
      <c r="F40" t="s">
        <v>132</v>
      </c>
      <c r="G40" t="s">
        <v>132</v>
      </c>
      <c r="H40" t="s">
        <v>132</v>
      </c>
      <c r="I40" t="s">
        <v>132</v>
      </c>
      <c r="J40">
        <v>-39.58</v>
      </c>
      <c r="K40" t="s">
        <v>598</v>
      </c>
      <c r="L40" t="s">
        <v>595</v>
      </c>
      <c r="M40" s="74">
        <v>0.77552083333333333</v>
      </c>
      <c r="N40" t="s">
        <v>598</v>
      </c>
      <c r="O40">
        <v>159</v>
      </c>
      <c r="P40">
        <v>2.2029999999999998</v>
      </c>
      <c r="Q40" t="s">
        <v>595</v>
      </c>
      <c r="R40" t="s">
        <v>132</v>
      </c>
    </row>
    <row r="41" spans="1:18" x14ac:dyDescent="0.25">
      <c r="A41" t="s">
        <v>248</v>
      </c>
      <c r="B41">
        <v>0</v>
      </c>
      <c r="C41" t="s">
        <v>132</v>
      </c>
      <c r="D41" t="s">
        <v>132</v>
      </c>
      <c r="E41" t="s">
        <v>132</v>
      </c>
      <c r="F41" t="s">
        <v>132</v>
      </c>
      <c r="G41" t="s">
        <v>132</v>
      </c>
      <c r="H41" t="s">
        <v>132</v>
      </c>
      <c r="I41" t="s">
        <v>132</v>
      </c>
      <c r="J41">
        <v>-32.200000000000003</v>
      </c>
      <c r="K41" t="s">
        <v>599</v>
      </c>
      <c r="L41" t="s">
        <v>595</v>
      </c>
      <c r="M41" s="74">
        <v>0.77552083333333333</v>
      </c>
      <c r="N41" t="s">
        <v>599</v>
      </c>
      <c r="O41">
        <v>224</v>
      </c>
      <c r="P41">
        <v>7.7069999999999999</v>
      </c>
      <c r="Q41" t="s">
        <v>595</v>
      </c>
      <c r="R41" t="s">
        <v>132</v>
      </c>
    </row>
    <row r="42" spans="1:18" x14ac:dyDescent="0.25">
      <c r="A42" t="s">
        <v>461</v>
      </c>
      <c r="B42">
        <v>0</v>
      </c>
      <c r="C42" t="s">
        <v>132</v>
      </c>
      <c r="D42" t="s">
        <v>132</v>
      </c>
      <c r="E42" t="s">
        <v>132</v>
      </c>
      <c r="F42" t="s">
        <v>132</v>
      </c>
      <c r="G42" t="s">
        <v>132</v>
      </c>
      <c r="H42" t="s">
        <v>132</v>
      </c>
      <c r="I42" t="s">
        <v>132</v>
      </c>
      <c r="J42">
        <v>-23.61</v>
      </c>
      <c r="K42" t="s">
        <v>600</v>
      </c>
      <c r="L42" t="s">
        <v>595</v>
      </c>
      <c r="M42" s="74">
        <v>0.77552083333333333</v>
      </c>
      <c r="N42" t="s">
        <v>600</v>
      </c>
      <c r="O42">
        <v>11.865</v>
      </c>
      <c r="P42">
        <v>2.0499999999999998</v>
      </c>
      <c r="Q42" t="s">
        <v>595</v>
      </c>
      <c r="R42" t="s">
        <v>132</v>
      </c>
    </row>
    <row r="43" spans="1:18" x14ac:dyDescent="0.25">
      <c r="A43" t="s">
        <v>249</v>
      </c>
      <c r="B43">
        <v>0</v>
      </c>
      <c r="C43" t="s">
        <v>132</v>
      </c>
      <c r="D43" t="s">
        <v>132</v>
      </c>
      <c r="E43" t="s">
        <v>132</v>
      </c>
      <c r="F43" t="s">
        <v>132</v>
      </c>
      <c r="G43" t="s">
        <v>132</v>
      </c>
      <c r="H43" t="s">
        <v>132</v>
      </c>
      <c r="I43" t="s">
        <v>132</v>
      </c>
      <c r="J43">
        <v>-13.48</v>
      </c>
      <c r="K43" t="s">
        <v>601</v>
      </c>
      <c r="L43" t="s">
        <v>595</v>
      </c>
      <c r="M43" s="74">
        <v>0.77552083333333333</v>
      </c>
      <c r="N43" t="s">
        <v>601</v>
      </c>
      <c r="O43">
        <v>644</v>
      </c>
      <c r="P43">
        <v>3.7090000000000001</v>
      </c>
      <c r="Q43" t="s">
        <v>595</v>
      </c>
      <c r="R43" t="s">
        <v>132</v>
      </c>
    </row>
    <row r="44" spans="1:18" x14ac:dyDescent="0.25">
      <c r="A44" t="s">
        <v>459</v>
      </c>
      <c r="B44">
        <v>0</v>
      </c>
      <c r="C44" t="s">
        <v>132</v>
      </c>
      <c r="D44" t="s">
        <v>132</v>
      </c>
      <c r="E44" t="s">
        <v>132</v>
      </c>
      <c r="F44" t="s">
        <v>132</v>
      </c>
      <c r="G44" t="s">
        <v>132</v>
      </c>
      <c r="H44" t="s">
        <v>132</v>
      </c>
      <c r="I44" t="s">
        <v>132</v>
      </c>
      <c r="J44">
        <v>-3.6</v>
      </c>
      <c r="K44" t="s">
        <v>602</v>
      </c>
      <c r="L44" t="s">
        <v>595</v>
      </c>
      <c r="M44" s="74">
        <v>0.77552083333333333</v>
      </c>
      <c r="N44" t="s">
        <v>602</v>
      </c>
      <c r="O44">
        <v>639</v>
      </c>
      <c r="P44">
        <v>2.5830000000000002</v>
      </c>
      <c r="Q44" t="s">
        <v>595</v>
      </c>
      <c r="R44" t="s">
        <v>132</v>
      </c>
    </row>
    <row r="45" spans="1:18" x14ac:dyDescent="0.25">
      <c r="A45" t="s">
        <v>250</v>
      </c>
      <c r="B45">
        <v>0</v>
      </c>
      <c r="C45" t="s">
        <v>132</v>
      </c>
      <c r="D45" t="s">
        <v>132</v>
      </c>
      <c r="E45" t="s">
        <v>132</v>
      </c>
      <c r="F45" t="s">
        <v>132</v>
      </c>
      <c r="G45" t="s">
        <v>132</v>
      </c>
      <c r="H45" t="s">
        <v>132</v>
      </c>
      <c r="I45" t="s">
        <v>132</v>
      </c>
      <c r="J45">
        <v>7.91</v>
      </c>
      <c r="K45" t="s">
        <v>603</v>
      </c>
      <c r="L45" t="s">
        <v>595</v>
      </c>
      <c r="M45" s="74">
        <v>0.77552083333333333</v>
      </c>
      <c r="N45" t="s">
        <v>603</v>
      </c>
      <c r="O45">
        <v>1.242</v>
      </c>
      <c r="P45">
        <v>6.774</v>
      </c>
      <c r="Q45" t="s">
        <v>595</v>
      </c>
      <c r="R45" t="s">
        <v>132</v>
      </c>
    </row>
    <row r="46" spans="1:18" x14ac:dyDescent="0.25">
      <c r="A46" t="s">
        <v>457</v>
      </c>
      <c r="B46">
        <v>0</v>
      </c>
      <c r="C46" t="s">
        <v>132</v>
      </c>
      <c r="D46" t="s">
        <v>132</v>
      </c>
      <c r="E46" t="s">
        <v>132</v>
      </c>
      <c r="F46" t="s">
        <v>132</v>
      </c>
      <c r="G46" t="s">
        <v>132</v>
      </c>
      <c r="H46" t="s">
        <v>132</v>
      </c>
      <c r="I46" t="s">
        <v>132</v>
      </c>
      <c r="J46">
        <v>19.32</v>
      </c>
      <c r="K46" t="s">
        <v>604</v>
      </c>
      <c r="L46" t="s">
        <v>595</v>
      </c>
      <c r="M46" s="74">
        <v>0.77552083333333333</v>
      </c>
      <c r="N46" t="s">
        <v>604</v>
      </c>
      <c r="O46">
        <v>2.0409999999999999</v>
      </c>
      <c r="P46">
        <v>2.532</v>
      </c>
      <c r="Q46" t="s">
        <v>595</v>
      </c>
      <c r="R46" t="s">
        <v>132</v>
      </c>
    </row>
    <row r="47" spans="1:18" x14ac:dyDescent="0.25">
      <c r="A47" t="s">
        <v>251</v>
      </c>
      <c r="B47">
        <v>0</v>
      </c>
      <c r="C47" t="s">
        <v>132</v>
      </c>
      <c r="D47" t="s">
        <v>132</v>
      </c>
      <c r="E47" t="s">
        <v>132</v>
      </c>
      <c r="F47" t="s">
        <v>132</v>
      </c>
      <c r="G47" t="s">
        <v>132</v>
      </c>
      <c r="H47" t="s">
        <v>132</v>
      </c>
      <c r="I47" t="s">
        <v>132</v>
      </c>
      <c r="J47">
        <v>31.39</v>
      </c>
      <c r="K47" t="s">
        <v>605</v>
      </c>
      <c r="L47" t="s">
        <v>595</v>
      </c>
      <c r="M47" s="74">
        <v>0.77552083333333333</v>
      </c>
      <c r="N47" t="s">
        <v>605</v>
      </c>
      <c r="O47">
        <v>1.3240000000000001</v>
      </c>
      <c r="P47">
        <v>9.7469999999999999</v>
      </c>
      <c r="Q47" t="s">
        <v>595</v>
      </c>
      <c r="R47" t="s">
        <v>132</v>
      </c>
    </row>
    <row r="48" spans="1:18" x14ac:dyDescent="0.25">
      <c r="A48" t="s">
        <v>458</v>
      </c>
      <c r="B48">
        <v>0</v>
      </c>
      <c r="C48" t="s">
        <v>132</v>
      </c>
      <c r="D48" t="s">
        <v>132</v>
      </c>
      <c r="E48" t="s">
        <v>132</v>
      </c>
      <c r="F48" t="s">
        <v>132</v>
      </c>
      <c r="G48" t="s">
        <v>132</v>
      </c>
      <c r="H48" t="s">
        <v>132</v>
      </c>
      <c r="I48" t="s">
        <v>132</v>
      </c>
      <c r="J48">
        <v>42.05</v>
      </c>
      <c r="K48" t="s">
        <v>606</v>
      </c>
      <c r="L48" t="s">
        <v>595</v>
      </c>
      <c r="M48" s="74">
        <v>0.77552083333333333</v>
      </c>
      <c r="N48" t="s">
        <v>606</v>
      </c>
      <c r="O48">
        <v>1.9119999999999999</v>
      </c>
      <c r="P48">
        <v>3.6360000000000001</v>
      </c>
      <c r="Q48" t="s">
        <v>595</v>
      </c>
      <c r="R48" t="s">
        <v>132</v>
      </c>
    </row>
    <row r="49" spans="1:18" x14ac:dyDescent="0.25">
      <c r="A49" t="s">
        <v>252</v>
      </c>
      <c r="B49">
        <v>0</v>
      </c>
      <c r="C49" t="s">
        <v>132</v>
      </c>
      <c r="D49" t="s">
        <v>132</v>
      </c>
      <c r="E49" t="s">
        <v>132</v>
      </c>
      <c r="F49" t="s">
        <v>132</v>
      </c>
      <c r="G49" t="s">
        <v>132</v>
      </c>
      <c r="H49" t="s">
        <v>132</v>
      </c>
      <c r="I49" t="s">
        <v>132</v>
      </c>
      <c r="J49">
        <v>50.7</v>
      </c>
      <c r="K49" t="s">
        <v>607</v>
      </c>
      <c r="L49" t="s">
        <v>595</v>
      </c>
      <c r="M49" s="74">
        <v>0.77552083333333333</v>
      </c>
      <c r="N49" t="s">
        <v>607</v>
      </c>
      <c r="O49">
        <v>1.153</v>
      </c>
      <c r="P49">
        <v>6.87</v>
      </c>
      <c r="Q49" t="s">
        <v>595</v>
      </c>
      <c r="R49" t="s">
        <v>132</v>
      </c>
    </row>
    <row r="50" spans="1:18" x14ac:dyDescent="0.25">
      <c r="A50" t="s">
        <v>453</v>
      </c>
      <c r="B50">
        <v>0</v>
      </c>
      <c r="C50" t="s">
        <v>132</v>
      </c>
      <c r="D50" t="s">
        <v>132</v>
      </c>
      <c r="E50" t="s">
        <v>132</v>
      </c>
      <c r="F50" t="s">
        <v>132</v>
      </c>
      <c r="G50" t="s">
        <v>132</v>
      </c>
      <c r="H50" t="s">
        <v>132</v>
      </c>
      <c r="I50" t="s">
        <v>132</v>
      </c>
      <c r="J50">
        <v>57.05</v>
      </c>
      <c r="K50" t="s">
        <v>608</v>
      </c>
      <c r="L50" t="s">
        <v>595</v>
      </c>
      <c r="M50" s="74">
        <v>0.77552083333333333</v>
      </c>
      <c r="N50" t="s">
        <v>608</v>
      </c>
      <c r="O50">
        <v>391</v>
      </c>
      <c r="P50">
        <v>1.6859999999999999</v>
      </c>
      <c r="Q50" t="s">
        <v>595</v>
      </c>
      <c r="R50" t="s">
        <v>132</v>
      </c>
    </row>
    <row r="51" spans="1:18" x14ac:dyDescent="0.25">
      <c r="A51" t="s">
        <v>253</v>
      </c>
      <c r="B51">
        <v>0</v>
      </c>
      <c r="C51" t="s">
        <v>132</v>
      </c>
      <c r="D51" t="s">
        <v>132</v>
      </c>
      <c r="E51" t="s">
        <v>132</v>
      </c>
      <c r="F51" t="s">
        <v>132</v>
      </c>
      <c r="G51" t="s">
        <v>132</v>
      </c>
      <c r="H51" t="s">
        <v>132</v>
      </c>
      <c r="I51" t="s">
        <v>132</v>
      </c>
      <c r="J51">
        <v>61.4</v>
      </c>
      <c r="K51" t="s">
        <v>609</v>
      </c>
      <c r="L51" t="s">
        <v>595</v>
      </c>
      <c r="M51" s="74">
        <v>0.77552083333333333</v>
      </c>
      <c r="N51" t="s">
        <v>609</v>
      </c>
      <c r="O51">
        <v>8.3889999999999993</v>
      </c>
      <c r="P51">
        <v>3.1819999999999999</v>
      </c>
      <c r="Q51" t="s">
        <v>595</v>
      </c>
      <c r="R51" t="s">
        <v>132</v>
      </c>
    </row>
    <row r="52" spans="1:18" x14ac:dyDescent="0.25">
      <c r="A52" t="s">
        <v>454</v>
      </c>
      <c r="B52">
        <v>0</v>
      </c>
      <c r="C52" t="s">
        <v>132</v>
      </c>
      <c r="D52" t="s">
        <v>132</v>
      </c>
      <c r="E52" t="s">
        <v>132</v>
      </c>
      <c r="F52" t="s">
        <v>132</v>
      </c>
      <c r="G52" t="s">
        <v>132</v>
      </c>
      <c r="H52" t="s">
        <v>132</v>
      </c>
      <c r="I52" t="s">
        <v>132</v>
      </c>
      <c r="J52">
        <v>63.75</v>
      </c>
      <c r="K52" t="s">
        <v>610</v>
      </c>
      <c r="L52" t="s">
        <v>595</v>
      </c>
      <c r="M52" s="74">
        <v>0.77552083333333333</v>
      </c>
      <c r="N52" t="s">
        <v>610</v>
      </c>
      <c r="O52">
        <v>660</v>
      </c>
      <c r="P52">
        <v>3.5910000000000002</v>
      </c>
      <c r="Q52" t="s">
        <v>595</v>
      </c>
      <c r="R52" t="s">
        <v>132</v>
      </c>
    </row>
    <row r="53" spans="1:18" x14ac:dyDescent="0.25">
      <c r="A53" t="s">
        <v>254</v>
      </c>
      <c r="B53">
        <v>0</v>
      </c>
      <c r="C53" t="s">
        <v>132</v>
      </c>
      <c r="D53" t="s">
        <v>132</v>
      </c>
      <c r="E53" t="s">
        <v>132</v>
      </c>
      <c r="F53" t="s">
        <v>132</v>
      </c>
      <c r="G53" t="s">
        <v>132</v>
      </c>
      <c r="H53" t="s">
        <v>132</v>
      </c>
      <c r="I53" t="s">
        <v>132</v>
      </c>
      <c r="J53">
        <v>64.599999999999994</v>
      </c>
      <c r="K53" t="s">
        <v>611</v>
      </c>
      <c r="L53" t="s">
        <v>595</v>
      </c>
      <c r="M53" s="74">
        <v>0.77552083333333333</v>
      </c>
      <c r="N53" t="s">
        <v>611</v>
      </c>
      <c r="O53">
        <v>1.087</v>
      </c>
      <c r="P53">
        <v>4.6029999999999998</v>
      </c>
      <c r="Q53" t="s">
        <v>595</v>
      </c>
      <c r="R53" t="s">
        <v>132</v>
      </c>
    </row>
    <row r="54" spans="1:18" x14ac:dyDescent="0.25">
      <c r="A54" t="s">
        <v>455</v>
      </c>
      <c r="B54">
        <v>0</v>
      </c>
      <c r="C54" t="s">
        <v>132</v>
      </c>
      <c r="D54" t="s">
        <v>132</v>
      </c>
      <c r="E54" t="s">
        <v>132</v>
      </c>
      <c r="F54" t="s">
        <v>132</v>
      </c>
      <c r="G54" t="s">
        <v>132</v>
      </c>
      <c r="H54" t="s">
        <v>132</v>
      </c>
      <c r="I54" t="s">
        <v>132</v>
      </c>
      <c r="J54">
        <v>64.12</v>
      </c>
      <c r="K54" t="s">
        <v>612</v>
      </c>
      <c r="L54" t="s">
        <v>595</v>
      </c>
      <c r="M54" s="74">
        <v>0.77552083333333333</v>
      </c>
      <c r="N54" t="s">
        <v>612</v>
      </c>
      <c r="O54">
        <v>16</v>
      </c>
      <c r="P54">
        <v>927</v>
      </c>
      <c r="Q54" t="s">
        <v>595</v>
      </c>
      <c r="R54" t="s">
        <v>132</v>
      </c>
    </row>
    <row r="55" spans="1:18" x14ac:dyDescent="0.25">
      <c r="A55" t="s">
        <v>255</v>
      </c>
      <c r="B55">
        <v>0</v>
      </c>
      <c r="C55" t="s">
        <v>132</v>
      </c>
      <c r="D55" t="s">
        <v>132</v>
      </c>
      <c r="E55" t="s">
        <v>132</v>
      </c>
      <c r="F55" t="s">
        <v>132</v>
      </c>
      <c r="G55" t="s">
        <v>132</v>
      </c>
      <c r="H55" t="s">
        <v>132</v>
      </c>
      <c r="I55" t="s">
        <v>132</v>
      </c>
      <c r="J55">
        <v>62.8</v>
      </c>
      <c r="K55" t="s">
        <v>613</v>
      </c>
      <c r="L55" t="s">
        <v>595</v>
      </c>
      <c r="M55" s="74">
        <v>0.77552083333333333</v>
      </c>
      <c r="N55" t="s">
        <v>613</v>
      </c>
      <c r="O55">
        <v>1.071</v>
      </c>
      <c r="P55">
        <v>5.5629999999999997</v>
      </c>
      <c r="Q55" t="s">
        <v>595</v>
      </c>
      <c r="R55" t="s">
        <v>132</v>
      </c>
    </row>
    <row r="56" spans="1:18" x14ac:dyDescent="0.25">
      <c r="A56" t="s">
        <v>456</v>
      </c>
      <c r="B56">
        <v>0</v>
      </c>
      <c r="C56" t="s">
        <v>132</v>
      </c>
      <c r="D56" t="s">
        <v>132</v>
      </c>
      <c r="E56" t="s">
        <v>132</v>
      </c>
      <c r="F56" t="s">
        <v>132</v>
      </c>
      <c r="G56" t="s">
        <v>132</v>
      </c>
      <c r="H56" t="s">
        <v>132</v>
      </c>
      <c r="I56" t="s">
        <v>132</v>
      </c>
      <c r="J56">
        <v>60.74</v>
      </c>
      <c r="K56" t="s">
        <v>614</v>
      </c>
      <c r="L56" t="s">
        <v>595</v>
      </c>
      <c r="M56" s="74">
        <v>0.77552083333333333</v>
      </c>
      <c r="N56" t="s">
        <v>614</v>
      </c>
      <c r="O56">
        <v>776</v>
      </c>
      <c r="P56">
        <v>1.0580000000000001</v>
      </c>
      <c r="Q56" t="s">
        <v>595</v>
      </c>
      <c r="R56" t="s">
        <v>132</v>
      </c>
    </row>
    <row r="57" spans="1:18" x14ac:dyDescent="0.25">
      <c r="A57" t="s">
        <v>256</v>
      </c>
      <c r="B57">
        <v>0</v>
      </c>
      <c r="C57" t="s">
        <v>132</v>
      </c>
      <c r="D57" t="s">
        <v>132</v>
      </c>
      <c r="E57" t="s">
        <v>132</v>
      </c>
      <c r="F57" t="s">
        <v>132</v>
      </c>
      <c r="G57" t="s">
        <v>132</v>
      </c>
      <c r="H57" t="s">
        <v>132</v>
      </c>
      <c r="I57" t="s">
        <v>132</v>
      </c>
      <c r="J57">
        <v>58.24</v>
      </c>
      <c r="K57" t="s">
        <v>615</v>
      </c>
      <c r="L57" t="s">
        <v>595</v>
      </c>
      <c r="M57" s="74">
        <v>0.77552083333333333</v>
      </c>
      <c r="N57" t="s">
        <v>615</v>
      </c>
      <c r="O57">
        <v>218</v>
      </c>
      <c r="P57">
        <v>8.391</v>
      </c>
      <c r="Q57" t="s">
        <v>595</v>
      </c>
      <c r="R57" t="s">
        <v>132</v>
      </c>
    </row>
    <row r="58" spans="1:18" x14ac:dyDescent="0.25">
      <c r="A58" t="s">
        <v>451</v>
      </c>
      <c r="B58">
        <v>0</v>
      </c>
      <c r="C58" t="s">
        <v>132</v>
      </c>
      <c r="D58" t="s">
        <v>132</v>
      </c>
      <c r="E58" t="s">
        <v>132</v>
      </c>
      <c r="F58" t="s">
        <v>132</v>
      </c>
      <c r="G58" t="s">
        <v>132</v>
      </c>
      <c r="H58" t="s">
        <v>132</v>
      </c>
      <c r="I58" t="s">
        <v>132</v>
      </c>
      <c r="J58">
        <v>55.57</v>
      </c>
      <c r="K58" t="s">
        <v>616</v>
      </c>
      <c r="L58" t="s">
        <v>595</v>
      </c>
      <c r="M58" s="74">
        <v>0.77552083333333333</v>
      </c>
      <c r="N58" t="s">
        <v>616</v>
      </c>
      <c r="O58">
        <v>0</v>
      </c>
      <c r="P58">
        <v>805</v>
      </c>
      <c r="Q58" t="s">
        <v>595</v>
      </c>
      <c r="R58" t="s">
        <v>132</v>
      </c>
    </row>
    <row r="59" spans="1:18" x14ac:dyDescent="0.25">
      <c r="A59" t="s">
        <v>257</v>
      </c>
      <c r="B59">
        <v>0</v>
      </c>
      <c r="C59" t="s">
        <v>132</v>
      </c>
      <c r="D59" t="s">
        <v>132</v>
      </c>
      <c r="E59" t="s">
        <v>132</v>
      </c>
      <c r="F59" t="s">
        <v>132</v>
      </c>
      <c r="G59" t="s">
        <v>132</v>
      </c>
      <c r="H59" t="s">
        <v>132</v>
      </c>
      <c r="I59" t="s">
        <v>132</v>
      </c>
      <c r="J59">
        <v>52.87</v>
      </c>
      <c r="K59" t="s">
        <v>617</v>
      </c>
      <c r="L59" t="s">
        <v>595</v>
      </c>
      <c r="M59" s="74">
        <v>0.77552083333333333</v>
      </c>
      <c r="N59" t="s">
        <v>617</v>
      </c>
      <c r="O59">
        <v>15</v>
      </c>
      <c r="P59">
        <v>2.113</v>
      </c>
      <c r="Q59" t="s">
        <v>595</v>
      </c>
      <c r="R59" t="s">
        <v>132</v>
      </c>
    </row>
    <row r="60" spans="1:18" x14ac:dyDescent="0.25">
      <c r="A60" t="s">
        <v>452</v>
      </c>
      <c r="B60">
        <v>0</v>
      </c>
      <c r="C60" t="s">
        <v>132</v>
      </c>
      <c r="D60" t="s">
        <v>132</v>
      </c>
      <c r="E60" t="s">
        <v>132</v>
      </c>
      <c r="F60" t="s">
        <v>132</v>
      </c>
      <c r="G60" t="s">
        <v>132</v>
      </c>
      <c r="H60" t="s">
        <v>132</v>
      </c>
      <c r="I60" t="s">
        <v>132</v>
      </c>
      <c r="J60">
        <v>50.17</v>
      </c>
      <c r="K60" t="s">
        <v>618</v>
      </c>
      <c r="L60" t="s">
        <v>595</v>
      </c>
      <c r="M60" s="74">
        <v>0.77552083333333333</v>
      </c>
      <c r="N60" t="s">
        <v>618</v>
      </c>
      <c r="O60">
        <v>57</v>
      </c>
      <c r="P60">
        <v>558</v>
      </c>
      <c r="Q60" t="s">
        <v>595</v>
      </c>
      <c r="R60" t="s">
        <v>132</v>
      </c>
    </row>
    <row r="61" spans="1:18" x14ac:dyDescent="0.25">
      <c r="A61" t="s">
        <v>258</v>
      </c>
      <c r="B61">
        <v>0</v>
      </c>
      <c r="C61" t="s">
        <v>132</v>
      </c>
      <c r="D61" t="s">
        <v>132</v>
      </c>
      <c r="E61" t="s">
        <v>132</v>
      </c>
      <c r="F61" t="s">
        <v>132</v>
      </c>
      <c r="G61" t="s">
        <v>132</v>
      </c>
      <c r="H61" t="s">
        <v>132</v>
      </c>
      <c r="I61" t="s">
        <v>132</v>
      </c>
      <c r="J61">
        <v>47.55</v>
      </c>
      <c r="K61" t="s">
        <v>619</v>
      </c>
      <c r="L61" t="s">
        <v>595</v>
      </c>
      <c r="M61" s="74">
        <v>0.77552083333333333</v>
      </c>
      <c r="N61" t="s">
        <v>619</v>
      </c>
      <c r="O61">
        <v>68</v>
      </c>
      <c r="P61">
        <v>3.4790000000000001</v>
      </c>
      <c r="Q61" t="s">
        <v>595</v>
      </c>
      <c r="R61" t="s">
        <v>132</v>
      </c>
    </row>
    <row r="62" spans="1:18" x14ac:dyDescent="0.25">
      <c r="A62" t="s">
        <v>259</v>
      </c>
      <c r="B62">
        <v>0</v>
      </c>
      <c r="C62" t="s">
        <v>132</v>
      </c>
      <c r="D62" t="s">
        <v>132</v>
      </c>
      <c r="E62" t="s">
        <v>132</v>
      </c>
      <c r="F62" t="s">
        <v>132</v>
      </c>
      <c r="G62" t="s">
        <v>132</v>
      </c>
      <c r="H62" t="s">
        <v>132</v>
      </c>
      <c r="I62" t="s">
        <v>132</v>
      </c>
      <c r="J62">
        <v>45</v>
      </c>
      <c r="K62" t="s">
        <v>620</v>
      </c>
      <c r="L62" t="s">
        <v>595</v>
      </c>
      <c r="M62" s="74">
        <v>0.77552083333333333</v>
      </c>
      <c r="N62" t="s">
        <v>620</v>
      </c>
      <c r="O62">
        <v>66</v>
      </c>
      <c r="P62">
        <v>1.014</v>
      </c>
      <c r="Q62" t="s">
        <v>595</v>
      </c>
      <c r="R62" t="s">
        <v>132</v>
      </c>
    </row>
    <row r="63" spans="1:18" x14ac:dyDescent="0.25">
      <c r="A63" t="s">
        <v>260</v>
      </c>
      <c r="B63">
        <v>0</v>
      </c>
      <c r="C63" t="s">
        <v>132</v>
      </c>
      <c r="D63" t="s">
        <v>132</v>
      </c>
      <c r="E63" t="s">
        <v>132</v>
      </c>
      <c r="F63" t="s">
        <v>132</v>
      </c>
      <c r="G63" t="s">
        <v>132</v>
      </c>
      <c r="H63" t="s">
        <v>132</v>
      </c>
      <c r="I63" t="s">
        <v>132</v>
      </c>
      <c r="J63">
        <v>42.62</v>
      </c>
      <c r="K63" t="s">
        <v>621</v>
      </c>
      <c r="L63" t="s">
        <v>595</v>
      </c>
      <c r="M63" s="74">
        <v>0.77552083333333333</v>
      </c>
      <c r="N63" t="s">
        <v>621</v>
      </c>
      <c r="O63">
        <v>21</v>
      </c>
      <c r="P63">
        <v>1.1779999999999999</v>
      </c>
      <c r="Q63" t="s">
        <v>596</v>
      </c>
      <c r="R63" t="s">
        <v>132</v>
      </c>
    </row>
    <row r="64" spans="1:18" x14ac:dyDescent="0.25">
      <c r="A64" t="s">
        <v>261</v>
      </c>
      <c r="B64">
        <v>0</v>
      </c>
      <c r="C64" t="s">
        <v>132</v>
      </c>
      <c r="D64" t="s">
        <v>132</v>
      </c>
      <c r="E64" t="s">
        <v>132</v>
      </c>
      <c r="F64" t="s">
        <v>132</v>
      </c>
      <c r="G64" t="s">
        <v>132</v>
      </c>
      <c r="H64" t="s">
        <v>132</v>
      </c>
      <c r="I64" t="s">
        <v>132</v>
      </c>
      <c r="J64">
        <v>40.369999999999997</v>
      </c>
      <c r="K64" t="s">
        <v>622</v>
      </c>
      <c r="L64" t="s">
        <v>595</v>
      </c>
      <c r="M64" s="74">
        <v>0.77552083333333333</v>
      </c>
      <c r="N64" t="s">
        <v>622</v>
      </c>
      <c r="O64">
        <v>0</v>
      </c>
      <c r="P64">
        <v>293</v>
      </c>
      <c r="Q64" t="s">
        <v>595</v>
      </c>
      <c r="R64" t="s">
        <v>132</v>
      </c>
    </row>
    <row r="65" spans="1:18" x14ac:dyDescent="0.25">
      <c r="A65" t="s">
        <v>262</v>
      </c>
      <c r="B65">
        <v>0</v>
      </c>
      <c r="C65" t="s">
        <v>132</v>
      </c>
      <c r="D65" t="s">
        <v>132</v>
      </c>
      <c r="E65" t="s">
        <v>132</v>
      </c>
      <c r="F65" t="s">
        <v>132</v>
      </c>
      <c r="G65" t="s">
        <v>132</v>
      </c>
      <c r="H65" t="s">
        <v>132</v>
      </c>
      <c r="I65" t="s">
        <v>132</v>
      </c>
      <c r="J65">
        <v>38.270000000000003</v>
      </c>
      <c r="K65" t="s">
        <v>623</v>
      </c>
      <c r="L65" t="s">
        <v>595</v>
      </c>
      <c r="M65" s="74">
        <v>0.77552083333333333</v>
      </c>
      <c r="N65" t="s">
        <v>623</v>
      </c>
      <c r="O65">
        <v>259</v>
      </c>
      <c r="P65">
        <v>2.5819999999999999</v>
      </c>
      <c r="Q65" t="s">
        <v>596</v>
      </c>
      <c r="R65" t="s">
        <v>132</v>
      </c>
    </row>
    <row r="66" spans="1:18" x14ac:dyDescent="0.25">
      <c r="A66" t="s">
        <v>263</v>
      </c>
      <c r="B66">
        <v>0</v>
      </c>
      <c r="C66" t="s">
        <v>132</v>
      </c>
      <c r="D66" t="s">
        <v>132</v>
      </c>
      <c r="E66" t="s">
        <v>132</v>
      </c>
      <c r="F66" t="s">
        <v>132</v>
      </c>
      <c r="G66" t="s">
        <v>132</v>
      </c>
      <c r="H66" t="s">
        <v>132</v>
      </c>
      <c r="I66" t="s">
        <v>132</v>
      </c>
      <c r="J66">
        <v>36.29</v>
      </c>
      <c r="K66" t="s">
        <v>624</v>
      </c>
      <c r="L66" t="s">
        <v>595</v>
      </c>
      <c r="M66" s="74">
        <v>0.77552083333333333</v>
      </c>
      <c r="N66" t="s">
        <v>624</v>
      </c>
      <c r="O66">
        <v>0</v>
      </c>
      <c r="P66">
        <v>135</v>
      </c>
      <c r="Q66" t="s">
        <v>473</v>
      </c>
      <c r="R66" t="s">
        <v>132</v>
      </c>
    </row>
    <row r="67" spans="1:18" x14ac:dyDescent="0.25">
      <c r="A67" t="s">
        <v>264</v>
      </c>
      <c r="B67">
        <v>0</v>
      </c>
      <c r="C67" t="s">
        <v>132</v>
      </c>
      <c r="D67" t="s">
        <v>132</v>
      </c>
      <c r="E67" t="s">
        <v>132</v>
      </c>
      <c r="F67" t="s">
        <v>132</v>
      </c>
      <c r="G67" t="s">
        <v>132</v>
      </c>
      <c r="H67" t="s">
        <v>132</v>
      </c>
      <c r="I67" t="s">
        <v>132</v>
      </c>
      <c r="J67">
        <v>34.44</v>
      </c>
      <c r="K67" t="s">
        <v>625</v>
      </c>
      <c r="L67" t="s">
        <v>595</v>
      </c>
      <c r="M67" s="74">
        <v>0.77552083333333333</v>
      </c>
      <c r="N67" t="s">
        <v>625</v>
      </c>
      <c r="O67">
        <v>27</v>
      </c>
      <c r="P67">
        <v>6.9059999999999997</v>
      </c>
      <c r="Q67" t="s">
        <v>595</v>
      </c>
      <c r="R67" t="s">
        <v>132</v>
      </c>
    </row>
    <row r="68" spans="1:18" x14ac:dyDescent="0.25">
      <c r="A68" t="s">
        <v>265</v>
      </c>
      <c r="B68">
        <v>0</v>
      </c>
      <c r="C68" t="s">
        <v>132</v>
      </c>
      <c r="D68" t="s">
        <v>132</v>
      </c>
      <c r="E68" t="s">
        <v>132</v>
      </c>
      <c r="F68" t="s">
        <v>132</v>
      </c>
      <c r="G68" t="s">
        <v>132</v>
      </c>
      <c r="H68" t="s">
        <v>132</v>
      </c>
      <c r="I68" t="s">
        <v>132</v>
      </c>
      <c r="J68">
        <v>32.72</v>
      </c>
      <c r="K68" t="s">
        <v>626</v>
      </c>
      <c r="L68" t="s">
        <v>595</v>
      </c>
      <c r="M68" s="74">
        <v>0.77552083333333333</v>
      </c>
      <c r="N68" t="s">
        <v>626</v>
      </c>
      <c r="O68">
        <v>0</v>
      </c>
      <c r="P68">
        <v>75</v>
      </c>
      <c r="Q68" t="s">
        <v>596</v>
      </c>
      <c r="R68" t="s">
        <v>132</v>
      </c>
    </row>
    <row r="69" spans="1:18" x14ac:dyDescent="0.25">
      <c r="A69" t="s">
        <v>266</v>
      </c>
      <c r="B69">
        <v>0</v>
      </c>
      <c r="C69" t="s">
        <v>132</v>
      </c>
      <c r="D69" t="s">
        <v>132</v>
      </c>
      <c r="E69" t="s">
        <v>132</v>
      </c>
      <c r="F69" t="s">
        <v>132</v>
      </c>
      <c r="G69" t="s">
        <v>132</v>
      </c>
      <c r="H69" t="s">
        <v>132</v>
      </c>
      <c r="I69" t="s">
        <v>132</v>
      </c>
      <c r="J69">
        <v>31.14</v>
      </c>
      <c r="K69" t="s">
        <v>627</v>
      </c>
      <c r="L69" t="s">
        <v>595</v>
      </c>
      <c r="M69" s="74">
        <v>0.77552083333333333</v>
      </c>
      <c r="N69" t="s">
        <v>627</v>
      </c>
      <c r="O69">
        <v>6</v>
      </c>
      <c r="P69">
        <v>8.4550000000000001</v>
      </c>
      <c r="Q69" t="s">
        <v>595</v>
      </c>
      <c r="R69" t="s">
        <v>132</v>
      </c>
    </row>
    <row r="70" spans="1:18" x14ac:dyDescent="0.25">
      <c r="A70" t="s">
        <v>267</v>
      </c>
      <c r="B70">
        <v>0</v>
      </c>
      <c r="C70" t="s">
        <v>132</v>
      </c>
      <c r="D70" t="s">
        <v>132</v>
      </c>
      <c r="E70" t="s">
        <v>132</v>
      </c>
      <c r="F70" t="s">
        <v>132</v>
      </c>
      <c r="G70" t="s">
        <v>132</v>
      </c>
      <c r="H70" t="s">
        <v>132</v>
      </c>
      <c r="I70" t="s">
        <v>132</v>
      </c>
      <c r="J70">
        <v>29.66</v>
      </c>
      <c r="K70" t="s">
        <v>628</v>
      </c>
      <c r="L70" t="s">
        <v>595</v>
      </c>
      <c r="M70" s="74">
        <v>0.77552083333333333</v>
      </c>
      <c r="N70" t="s">
        <v>628</v>
      </c>
      <c r="O70">
        <v>0</v>
      </c>
      <c r="P70">
        <v>136</v>
      </c>
      <c r="Q70" t="s">
        <v>555</v>
      </c>
      <c r="R70" t="s">
        <v>132</v>
      </c>
    </row>
    <row r="71" spans="1:18" x14ac:dyDescent="0.25">
      <c r="A71" t="s">
        <v>268</v>
      </c>
      <c r="B71">
        <v>0</v>
      </c>
      <c r="C71" t="s">
        <v>132</v>
      </c>
      <c r="D71" t="s">
        <v>132</v>
      </c>
      <c r="E71" t="s">
        <v>132</v>
      </c>
      <c r="F71" t="s">
        <v>132</v>
      </c>
      <c r="G71" t="s">
        <v>132</v>
      </c>
      <c r="H71" t="s">
        <v>132</v>
      </c>
      <c r="I71" t="s">
        <v>132</v>
      </c>
      <c r="J71">
        <v>28.29</v>
      </c>
      <c r="K71" t="s">
        <v>629</v>
      </c>
      <c r="L71" t="s">
        <v>595</v>
      </c>
      <c r="M71" s="74">
        <v>0.77552083333333333</v>
      </c>
      <c r="N71" t="s">
        <v>629</v>
      </c>
      <c r="O71">
        <v>12</v>
      </c>
      <c r="P71">
        <v>1.829</v>
      </c>
      <c r="Q71" t="s">
        <v>595</v>
      </c>
      <c r="R71" t="s">
        <v>132</v>
      </c>
    </row>
    <row r="72" spans="1:18" x14ac:dyDescent="0.25">
      <c r="A72" t="s">
        <v>269</v>
      </c>
      <c r="B72">
        <v>0</v>
      </c>
      <c r="C72" t="s">
        <v>132</v>
      </c>
      <c r="D72" t="s">
        <v>132</v>
      </c>
      <c r="E72" t="s">
        <v>132</v>
      </c>
      <c r="F72" t="s">
        <v>132</v>
      </c>
      <c r="G72" t="s">
        <v>132</v>
      </c>
      <c r="H72" t="s">
        <v>132</v>
      </c>
      <c r="I72" t="s">
        <v>132</v>
      </c>
      <c r="J72">
        <v>26.99</v>
      </c>
      <c r="K72" t="s">
        <v>630</v>
      </c>
      <c r="L72" t="s">
        <v>595</v>
      </c>
      <c r="M72" s="74">
        <v>0.77552083333333333</v>
      </c>
      <c r="N72" t="s">
        <v>630</v>
      </c>
      <c r="O72">
        <v>5</v>
      </c>
      <c r="P72">
        <v>244</v>
      </c>
      <c r="Q72" t="s">
        <v>596</v>
      </c>
      <c r="R72" t="s">
        <v>132</v>
      </c>
    </row>
    <row r="73" spans="1:18" x14ac:dyDescent="0.25">
      <c r="A73" t="s">
        <v>270</v>
      </c>
      <c r="B73">
        <v>0</v>
      </c>
      <c r="C73" t="s">
        <v>132</v>
      </c>
      <c r="D73" t="s">
        <v>132</v>
      </c>
      <c r="E73" t="s">
        <v>132</v>
      </c>
      <c r="F73" t="s">
        <v>132</v>
      </c>
      <c r="G73" t="s">
        <v>132</v>
      </c>
      <c r="H73" t="s">
        <v>132</v>
      </c>
      <c r="I73" t="s">
        <v>132</v>
      </c>
      <c r="J73">
        <v>25.78</v>
      </c>
      <c r="K73" t="s">
        <v>631</v>
      </c>
      <c r="L73" t="s">
        <v>595</v>
      </c>
      <c r="M73" s="74">
        <v>0.77552083333333333</v>
      </c>
      <c r="N73" t="s">
        <v>631</v>
      </c>
      <c r="O73">
        <v>3</v>
      </c>
      <c r="P73">
        <v>3.1360000000000001</v>
      </c>
      <c r="Q73" t="s">
        <v>595</v>
      </c>
      <c r="R73" t="s">
        <v>132</v>
      </c>
    </row>
    <row r="74" spans="1:18" x14ac:dyDescent="0.25">
      <c r="A74" t="s">
        <v>369</v>
      </c>
      <c r="B74">
        <v>0</v>
      </c>
      <c r="C74" t="s">
        <v>132</v>
      </c>
      <c r="D74" t="s">
        <v>132</v>
      </c>
      <c r="E74" t="s">
        <v>132</v>
      </c>
      <c r="F74" t="s">
        <v>132</v>
      </c>
      <c r="G74" t="s">
        <v>132</v>
      </c>
      <c r="H74" t="s">
        <v>132</v>
      </c>
      <c r="I74" t="s">
        <v>132</v>
      </c>
      <c r="J74">
        <v>24.63</v>
      </c>
      <c r="K74" t="s">
        <v>632</v>
      </c>
      <c r="L74" t="s">
        <v>595</v>
      </c>
      <c r="M74" s="74">
        <v>0.77552083333333333</v>
      </c>
      <c r="N74" t="s">
        <v>632</v>
      </c>
      <c r="O74">
        <v>2</v>
      </c>
      <c r="P74">
        <v>224</v>
      </c>
      <c r="Q74" t="s">
        <v>586</v>
      </c>
      <c r="R74" t="s">
        <v>132</v>
      </c>
    </row>
    <row r="75" spans="1:18" x14ac:dyDescent="0.25">
      <c r="A75" t="s">
        <v>271</v>
      </c>
      <c r="B75">
        <v>0</v>
      </c>
      <c r="C75" t="s">
        <v>132</v>
      </c>
      <c r="D75" t="s">
        <v>132</v>
      </c>
      <c r="E75" t="s">
        <v>132</v>
      </c>
      <c r="F75" t="s">
        <v>132</v>
      </c>
      <c r="G75" t="s">
        <v>132</v>
      </c>
      <c r="H75" t="s">
        <v>132</v>
      </c>
      <c r="I75" t="s">
        <v>132</v>
      </c>
      <c r="J75">
        <v>23.56</v>
      </c>
      <c r="K75" t="s">
        <v>633</v>
      </c>
      <c r="L75" t="s">
        <v>595</v>
      </c>
      <c r="M75" s="74">
        <v>0.77552083333333333</v>
      </c>
      <c r="N75" t="s">
        <v>633</v>
      </c>
      <c r="O75">
        <v>0</v>
      </c>
      <c r="P75">
        <v>952</v>
      </c>
      <c r="Q75" t="s">
        <v>595</v>
      </c>
      <c r="R75" t="s">
        <v>132</v>
      </c>
    </row>
    <row r="76" spans="1:18" x14ac:dyDescent="0.25">
      <c r="A76" t="s">
        <v>370</v>
      </c>
      <c r="B76">
        <v>0</v>
      </c>
      <c r="C76" t="s">
        <v>132</v>
      </c>
      <c r="D76" t="s">
        <v>132</v>
      </c>
      <c r="E76" t="s">
        <v>132</v>
      </c>
      <c r="F76" t="s">
        <v>132</v>
      </c>
      <c r="G76" t="s">
        <v>132</v>
      </c>
      <c r="H76" t="s">
        <v>132</v>
      </c>
      <c r="I76" t="s">
        <v>132</v>
      </c>
      <c r="J76">
        <v>22.54</v>
      </c>
      <c r="K76" t="s">
        <v>634</v>
      </c>
      <c r="L76" t="s">
        <v>595</v>
      </c>
      <c r="M76" s="74">
        <v>0.77552083333333333</v>
      </c>
      <c r="N76" t="s">
        <v>634</v>
      </c>
      <c r="O76">
        <v>0</v>
      </c>
      <c r="P76">
        <v>185</v>
      </c>
      <c r="Q76" t="s">
        <v>526</v>
      </c>
      <c r="R76" t="s">
        <v>132</v>
      </c>
    </row>
    <row r="77" spans="1:18" x14ac:dyDescent="0.25">
      <c r="A77" t="s">
        <v>272</v>
      </c>
      <c r="B77">
        <v>0</v>
      </c>
      <c r="C77" t="s">
        <v>132</v>
      </c>
      <c r="D77" t="s">
        <v>132</v>
      </c>
      <c r="E77" t="s">
        <v>132</v>
      </c>
      <c r="F77" t="s">
        <v>132</v>
      </c>
      <c r="G77" t="s">
        <v>132</v>
      </c>
      <c r="H77" t="s">
        <v>132</v>
      </c>
      <c r="I77" t="s">
        <v>132</v>
      </c>
      <c r="J77">
        <v>21.59</v>
      </c>
      <c r="K77" t="s">
        <v>635</v>
      </c>
      <c r="L77" t="s">
        <v>595</v>
      </c>
      <c r="M77" s="74">
        <v>0.77552083333333333</v>
      </c>
      <c r="N77" t="s">
        <v>635</v>
      </c>
      <c r="O77">
        <v>270</v>
      </c>
      <c r="P77">
        <v>5.6120000000000001</v>
      </c>
      <c r="Q77" t="s">
        <v>595</v>
      </c>
      <c r="R77" t="s">
        <v>132</v>
      </c>
    </row>
    <row r="78" spans="1:18" x14ac:dyDescent="0.25">
      <c r="A78" t="s">
        <v>371</v>
      </c>
      <c r="B78">
        <v>0</v>
      </c>
      <c r="C78" t="s">
        <v>132</v>
      </c>
      <c r="D78" t="s">
        <v>132</v>
      </c>
      <c r="E78" t="s">
        <v>132</v>
      </c>
      <c r="F78" t="s">
        <v>132</v>
      </c>
      <c r="G78" t="s">
        <v>132</v>
      </c>
      <c r="H78" t="s">
        <v>132</v>
      </c>
      <c r="I78" t="s">
        <v>132</v>
      </c>
      <c r="J78">
        <v>20.69</v>
      </c>
      <c r="K78" t="s">
        <v>636</v>
      </c>
      <c r="L78" t="s">
        <v>595</v>
      </c>
      <c r="M78" s="74">
        <v>0.77552083333333333</v>
      </c>
      <c r="N78" t="s">
        <v>636</v>
      </c>
      <c r="O78">
        <v>0</v>
      </c>
      <c r="P78">
        <v>60</v>
      </c>
      <c r="Q78" t="s">
        <v>548</v>
      </c>
      <c r="R78" t="s">
        <v>132</v>
      </c>
    </row>
    <row r="79" spans="1:18" x14ac:dyDescent="0.25">
      <c r="A79" t="s">
        <v>273</v>
      </c>
      <c r="B79">
        <v>0</v>
      </c>
      <c r="C79" t="s">
        <v>132</v>
      </c>
      <c r="D79" t="s">
        <v>132</v>
      </c>
      <c r="E79" t="s">
        <v>132</v>
      </c>
      <c r="F79" t="s">
        <v>132</v>
      </c>
      <c r="G79" t="s">
        <v>132</v>
      </c>
      <c r="H79" t="s">
        <v>132</v>
      </c>
      <c r="I79" t="s">
        <v>132</v>
      </c>
      <c r="J79">
        <v>19.87</v>
      </c>
      <c r="K79" t="s">
        <v>637</v>
      </c>
      <c r="L79" t="s">
        <v>595</v>
      </c>
      <c r="M79" s="74">
        <v>0.77552083333333333</v>
      </c>
      <c r="N79" t="s">
        <v>637</v>
      </c>
      <c r="O79">
        <v>0</v>
      </c>
      <c r="P79">
        <v>1.4850000000000001</v>
      </c>
      <c r="Q79" t="s">
        <v>595</v>
      </c>
      <c r="R79" t="s">
        <v>132</v>
      </c>
    </row>
    <row r="80" spans="1:18" x14ac:dyDescent="0.25">
      <c r="A80" t="s">
        <v>378</v>
      </c>
      <c r="B80">
        <v>0</v>
      </c>
      <c r="C80" t="s">
        <v>132</v>
      </c>
      <c r="D80" t="s">
        <v>132</v>
      </c>
      <c r="E80" t="s">
        <v>132</v>
      </c>
      <c r="F80" t="s">
        <v>132</v>
      </c>
      <c r="G80" t="s">
        <v>132</v>
      </c>
      <c r="H80" t="s">
        <v>132</v>
      </c>
      <c r="I80" t="s">
        <v>132</v>
      </c>
      <c r="J80">
        <v>19.11</v>
      </c>
      <c r="K80" t="s">
        <v>638</v>
      </c>
      <c r="L80" t="s">
        <v>595</v>
      </c>
      <c r="M80" s="74">
        <v>0.77552083333333333</v>
      </c>
      <c r="N80" t="s">
        <v>638</v>
      </c>
      <c r="O80">
        <v>0</v>
      </c>
      <c r="P80">
        <v>176</v>
      </c>
      <c r="Q80" t="s">
        <v>524</v>
      </c>
      <c r="R80" t="s">
        <v>132</v>
      </c>
    </row>
    <row r="81" spans="1:18" x14ac:dyDescent="0.25">
      <c r="A81" t="s">
        <v>274</v>
      </c>
      <c r="B81">
        <v>0</v>
      </c>
      <c r="C81" t="s">
        <v>132</v>
      </c>
      <c r="D81" t="s">
        <v>132</v>
      </c>
      <c r="E81" t="s">
        <v>132</v>
      </c>
      <c r="F81" t="s">
        <v>132</v>
      </c>
      <c r="G81" t="s">
        <v>132</v>
      </c>
      <c r="H81" t="s">
        <v>132</v>
      </c>
      <c r="I81" t="s">
        <v>132</v>
      </c>
      <c r="J81">
        <v>18.41</v>
      </c>
      <c r="K81" t="s">
        <v>639</v>
      </c>
      <c r="L81" t="s">
        <v>595</v>
      </c>
      <c r="M81" s="74">
        <v>0.77552083333333333</v>
      </c>
      <c r="N81" t="s">
        <v>639</v>
      </c>
      <c r="O81">
        <v>0</v>
      </c>
      <c r="P81">
        <v>4.2320000000000002</v>
      </c>
      <c r="Q81" t="s">
        <v>515</v>
      </c>
      <c r="R81" t="s">
        <v>132</v>
      </c>
    </row>
    <row r="82" spans="1:18" x14ac:dyDescent="0.25">
      <c r="A82" t="s">
        <v>413</v>
      </c>
      <c r="B82">
        <v>0</v>
      </c>
      <c r="C82" t="s">
        <v>132</v>
      </c>
      <c r="D82" t="s">
        <v>132</v>
      </c>
      <c r="E82" t="s">
        <v>132</v>
      </c>
      <c r="F82" t="s">
        <v>132</v>
      </c>
      <c r="G82" t="s">
        <v>132</v>
      </c>
      <c r="H82" t="s">
        <v>132</v>
      </c>
      <c r="I82" t="s">
        <v>132</v>
      </c>
      <c r="J82">
        <v>17.739999999999998</v>
      </c>
      <c r="K82" t="s">
        <v>640</v>
      </c>
      <c r="L82" t="s">
        <v>595</v>
      </c>
      <c r="M82" s="74">
        <v>0.77552083333333333</v>
      </c>
      <c r="N82" t="s">
        <v>640</v>
      </c>
      <c r="O82">
        <v>5</v>
      </c>
      <c r="P82">
        <v>10</v>
      </c>
      <c r="Q82" t="s">
        <v>587</v>
      </c>
      <c r="R82" t="s">
        <v>132</v>
      </c>
    </row>
    <row r="83" spans="1:18" x14ac:dyDescent="0.25">
      <c r="A83" t="s">
        <v>275</v>
      </c>
      <c r="B83">
        <v>0</v>
      </c>
      <c r="C83" t="s">
        <v>132</v>
      </c>
      <c r="D83" t="s">
        <v>132</v>
      </c>
      <c r="E83" t="s">
        <v>132</v>
      </c>
      <c r="F83" t="s">
        <v>132</v>
      </c>
      <c r="G83" t="s">
        <v>132</v>
      </c>
      <c r="H83" t="s">
        <v>132</v>
      </c>
      <c r="I83" t="s">
        <v>132</v>
      </c>
      <c r="J83">
        <v>17.12</v>
      </c>
      <c r="K83" t="s">
        <v>641</v>
      </c>
      <c r="L83" t="s">
        <v>595</v>
      </c>
      <c r="M83" s="74">
        <v>0.77552083333333333</v>
      </c>
      <c r="N83" t="s">
        <v>641</v>
      </c>
      <c r="O83">
        <v>0</v>
      </c>
      <c r="P83">
        <v>1.24</v>
      </c>
      <c r="Q83" t="s">
        <v>595</v>
      </c>
      <c r="R83" t="s">
        <v>132</v>
      </c>
    </row>
    <row r="84" spans="1:18" x14ac:dyDescent="0.25">
      <c r="A84" t="s">
        <v>414</v>
      </c>
      <c r="B84">
        <v>0</v>
      </c>
      <c r="C84" t="s">
        <v>132</v>
      </c>
      <c r="D84" t="s">
        <v>132</v>
      </c>
      <c r="E84" t="s">
        <v>132</v>
      </c>
      <c r="F84" t="s">
        <v>132</v>
      </c>
      <c r="G84" t="s">
        <v>132</v>
      </c>
      <c r="H84" t="s">
        <v>132</v>
      </c>
      <c r="I84" t="s">
        <v>132</v>
      </c>
      <c r="J84">
        <v>16.54</v>
      </c>
      <c r="K84" t="s">
        <v>642</v>
      </c>
      <c r="L84" t="s">
        <v>595</v>
      </c>
      <c r="M84" s="74">
        <v>0.77552083333333333</v>
      </c>
      <c r="N84" t="s">
        <v>642</v>
      </c>
      <c r="O84">
        <v>0</v>
      </c>
      <c r="P84">
        <v>36</v>
      </c>
      <c r="Q84" t="s">
        <v>596</v>
      </c>
      <c r="R84" t="s">
        <v>132</v>
      </c>
    </row>
    <row r="85" spans="1:18" x14ac:dyDescent="0.25">
      <c r="A85" t="s">
        <v>276</v>
      </c>
      <c r="B85">
        <v>0</v>
      </c>
      <c r="C85" t="s">
        <v>132</v>
      </c>
      <c r="D85" t="s">
        <v>132</v>
      </c>
      <c r="E85" t="s">
        <v>132</v>
      </c>
      <c r="F85" t="s">
        <v>132</v>
      </c>
      <c r="G85" t="s">
        <v>132</v>
      </c>
      <c r="H85" t="s">
        <v>132</v>
      </c>
      <c r="I85" t="s">
        <v>132</v>
      </c>
      <c r="J85">
        <v>16</v>
      </c>
      <c r="K85" t="s">
        <v>643</v>
      </c>
      <c r="L85" t="s">
        <v>595</v>
      </c>
      <c r="M85" s="74">
        <v>0.77552083333333333</v>
      </c>
      <c r="N85" t="s">
        <v>643</v>
      </c>
      <c r="O85">
        <v>0</v>
      </c>
      <c r="P85">
        <v>363</v>
      </c>
      <c r="Q85" t="s">
        <v>595</v>
      </c>
      <c r="R85" t="s">
        <v>132</v>
      </c>
    </row>
    <row r="86" spans="1:18" x14ac:dyDescent="0.25">
      <c r="A86" t="s">
        <v>415</v>
      </c>
      <c r="B86">
        <v>0</v>
      </c>
      <c r="C86" t="s">
        <v>132</v>
      </c>
      <c r="D86" t="s">
        <v>132</v>
      </c>
      <c r="E86" t="s">
        <v>132</v>
      </c>
      <c r="F86" t="s">
        <v>132</v>
      </c>
      <c r="G86" t="s">
        <v>132</v>
      </c>
      <c r="H86" t="s">
        <v>132</v>
      </c>
      <c r="I86" t="s">
        <v>132</v>
      </c>
      <c r="J86">
        <v>15.49</v>
      </c>
      <c r="K86" t="s">
        <v>644</v>
      </c>
      <c r="L86" t="s">
        <v>595</v>
      </c>
      <c r="M86" s="74">
        <v>0.77552083333333333</v>
      </c>
      <c r="N86" t="s">
        <v>644</v>
      </c>
      <c r="O86">
        <v>10</v>
      </c>
      <c r="P86">
        <v>15</v>
      </c>
      <c r="Q86" t="s">
        <v>517</v>
      </c>
      <c r="R86" t="s">
        <v>132</v>
      </c>
    </row>
    <row r="87" spans="1:18" x14ac:dyDescent="0.25">
      <c r="A87" t="s">
        <v>277</v>
      </c>
      <c r="B87">
        <v>0</v>
      </c>
      <c r="C87" t="s">
        <v>132</v>
      </c>
      <c r="D87" t="s">
        <v>132</v>
      </c>
      <c r="E87" t="s">
        <v>132</v>
      </c>
      <c r="F87" t="s">
        <v>132</v>
      </c>
      <c r="G87" t="s">
        <v>132</v>
      </c>
      <c r="H87" t="s">
        <v>132</v>
      </c>
      <c r="I87" t="s">
        <v>132</v>
      </c>
      <c r="J87">
        <v>15</v>
      </c>
      <c r="K87" t="s">
        <v>645</v>
      </c>
      <c r="L87" t="s">
        <v>595</v>
      </c>
      <c r="M87" s="74">
        <v>0.77552083333333333</v>
      </c>
      <c r="N87" t="s">
        <v>645</v>
      </c>
      <c r="O87">
        <v>102</v>
      </c>
      <c r="P87">
        <v>2.0920000000000001</v>
      </c>
      <c r="Q87" t="s">
        <v>595</v>
      </c>
      <c r="R87" t="s">
        <v>132</v>
      </c>
    </row>
    <row r="88" spans="1:18" x14ac:dyDescent="0.25">
      <c r="A88" t="s">
        <v>422</v>
      </c>
      <c r="B88">
        <v>0</v>
      </c>
      <c r="C88" t="s">
        <v>132</v>
      </c>
      <c r="D88" t="s">
        <v>132</v>
      </c>
      <c r="E88" t="s">
        <v>132</v>
      </c>
      <c r="F88" t="s">
        <v>132</v>
      </c>
      <c r="G88" t="s">
        <v>132</v>
      </c>
      <c r="H88" t="s">
        <v>132</v>
      </c>
      <c r="I88" t="s">
        <v>132</v>
      </c>
      <c r="J88">
        <v>14.55</v>
      </c>
      <c r="K88" t="s">
        <v>646</v>
      </c>
      <c r="L88" t="s">
        <v>595</v>
      </c>
      <c r="M88" s="74">
        <v>0.77552083333333333</v>
      </c>
      <c r="N88" t="s">
        <v>646</v>
      </c>
      <c r="O88">
        <v>0</v>
      </c>
      <c r="P88">
        <v>85</v>
      </c>
      <c r="Q88" t="s">
        <v>592</v>
      </c>
      <c r="R88" t="s">
        <v>132</v>
      </c>
    </row>
    <row r="89" spans="1:18" x14ac:dyDescent="0.25">
      <c r="A89" t="s">
        <v>278</v>
      </c>
      <c r="B89">
        <v>0</v>
      </c>
      <c r="C89" t="s">
        <v>132</v>
      </c>
      <c r="D89" t="s">
        <v>132</v>
      </c>
      <c r="E89" t="s">
        <v>132</v>
      </c>
      <c r="F89" t="s">
        <v>132</v>
      </c>
      <c r="G89" t="s">
        <v>132</v>
      </c>
      <c r="H89" t="s">
        <v>132</v>
      </c>
      <c r="I89" t="s">
        <v>132</v>
      </c>
      <c r="J89">
        <v>14.13</v>
      </c>
      <c r="K89" t="s">
        <v>647</v>
      </c>
      <c r="L89" t="s">
        <v>595</v>
      </c>
      <c r="M89" s="74">
        <v>0.77552083333333333</v>
      </c>
      <c r="N89" t="s">
        <v>647</v>
      </c>
      <c r="O89">
        <v>0</v>
      </c>
      <c r="P89">
        <v>1.819</v>
      </c>
      <c r="Q89" t="s">
        <v>595</v>
      </c>
      <c r="R89" t="s">
        <v>132</v>
      </c>
    </row>
    <row r="90" spans="1:18" x14ac:dyDescent="0.25">
      <c r="A90" t="s">
        <v>423</v>
      </c>
      <c r="B90">
        <v>0</v>
      </c>
      <c r="C90" t="s">
        <v>132</v>
      </c>
      <c r="D90" t="s">
        <v>132</v>
      </c>
      <c r="E90" t="s">
        <v>132</v>
      </c>
      <c r="F90" t="s">
        <v>132</v>
      </c>
      <c r="G90" t="s">
        <v>132</v>
      </c>
      <c r="H90" t="s">
        <v>132</v>
      </c>
      <c r="I90" t="s">
        <v>132</v>
      </c>
      <c r="J90">
        <v>13.72</v>
      </c>
      <c r="K90" t="s">
        <v>648</v>
      </c>
      <c r="L90" t="s">
        <v>595</v>
      </c>
      <c r="M90" s="74">
        <v>0.77552083333333333</v>
      </c>
      <c r="N90" t="s">
        <v>648</v>
      </c>
      <c r="O90">
        <v>0</v>
      </c>
      <c r="P90">
        <v>75</v>
      </c>
      <c r="Q90" t="s">
        <v>498</v>
      </c>
      <c r="R90" t="s">
        <v>132</v>
      </c>
    </row>
    <row r="91" spans="1:18" x14ac:dyDescent="0.25">
      <c r="A91" t="s">
        <v>279</v>
      </c>
      <c r="B91">
        <v>0</v>
      </c>
      <c r="C91" t="s">
        <v>132</v>
      </c>
      <c r="D91" t="s">
        <v>132</v>
      </c>
      <c r="E91" t="s">
        <v>132</v>
      </c>
      <c r="F91" t="s">
        <v>132</v>
      </c>
      <c r="G91" t="s">
        <v>132</v>
      </c>
      <c r="H91" t="s">
        <v>132</v>
      </c>
      <c r="I91" t="s">
        <v>132</v>
      </c>
      <c r="J91">
        <v>13.34</v>
      </c>
      <c r="K91" t="s">
        <v>649</v>
      </c>
      <c r="L91" t="s">
        <v>595</v>
      </c>
      <c r="M91" s="74">
        <v>0.77552083333333333</v>
      </c>
      <c r="N91" t="s">
        <v>649</v>
      </c>
      <c r="O91">
        <v>1</v>
      </c>
      <c r="P91">
        <v>260</v>
      </c>
      <c r="Q91" t="s">
        <v>595</v>
      </c>
      <c r="R91" t="s">
        <v>132</v>
      </c>
    </row>
    <row r="92" spans="1:18" x14ac:dyDescent="0.25">
      <c r="A92" t="s">
        <v>424</v>
      </c>
      <c r="B92">
        <v>0</v>
      </c>
      <c r="C92" t="s">
        <v>132</v>
      </c>
      <c r="D92" t="s">
        <v>132</v>
      </c>
      <c r="E92" t="s">
        <v>132</v>
      </c>
      <c r="F92" t="s">
        <v>132</v>
      </c>
      <c r="G92" t="s">
        <v>132</v>
      </c>
      <c r="H92" t="s">
        <v>132</v>
      </c>
      <c r="I92" t="s">
        <v>132</v>
      </c>
      <c r="J92">
        <v>12.98</v>
      </c>
      <c r="K92" t="s">
        <v>650</v>
      </c>
      <c r="L92" t="s">
        <v>595</v>
      </c>
      <c r="M92" s="74">
        <v>0.77552083333333333</v>
      </c>
      <c r="N92" t="s">
        <v>650</v>
      </c>
      <c r="O92">
        <v>0</v>
      </c>
      <c r="P92">
        <v>0</v>
      </c>
      <c r="Q92" t="s">
        <v>516</v>
      </c>
      <c r="R92" t="s">
        <v>132</v>
      </c>
    </row>
    <row r="93" spans="1:18" x14ac:dyDescent="0.25">
      <c r="A93" t="s">
        <v>280</v>
      </c>
      <c r="B93">
        <v>0</v>
      </c>
      <c r="C93" t="s">
        <v>132</v>
      </c>
      <c r="D93" t="s">
        <v>132</v>
      </c>
      <c r="E93" t="s">
        <v>132</v>
      </c>
      <c r="F93" t="s">
        <v>132</v>
      </c>
      <c r="G93" t="s">
        <v>132</v>
      </c>
      <c r="H93" t="s">
        <v>132</v>
      </c>
      <c r="I93" t="s">
        <v>132</v>
      </c>
      <c r="J93">
        <v>12.64</v>
      </c>
      <c r="K93" t="s">
        <v>651</v>
      </c>
      <c r="L93" t="s">
        <v>595</v>
      </c>
      <c r="M93" s="74">
        <v>0.77552083333333333</v>
      </c>
      <c r="N93" t="s">
        <v>651</v>
      </c>
      <c r="O93">
        <v>0</v>
      </c>
      <c r="P93">
        <v>1.0289999999999999</v>
      </c>
      <c r="Q93" t="s">
        <v>595</v>
      </c>
      <c r="R93" t="s">
        <v>132</v>
      </c>
    </row>
    <row r="94" spans="1:18" x14ac:dyDescent="0.25">
      <c r="A94" t="s">
        <v>425</v>
      </c>
      <c r="B94">
        <v>0</v>
      </c>
      <c r="C94" t="s">
        <v>132</v>
      </c>
      <c r="D94" t="s">
        <v>132</v>
      </c>
      <c r="E94" t="s">
        <v>132</v>
      </c>
      <c r="F94" t="s">
        <v>132</v>
      </c>
      <c r="G94" t="s">
        <v>132</v>
      </c>
      <c r="H94" t="s">
        <v>132</v>
      </c>
      <c r="I94" t="s">
        <v>132</v>
      </c>
      <c r="J94">
        <v>12.31</v>
      </c>
      <c r="K94" t="s">
        <v>652</v>
      </c>
      <c r="L94" t="s">
        <v>595</v>
      </c>
      <c r="M94" s="74">
        <v>0.77552083333333333</v>
      </c>
      <c r="N94" t="s">
        <v>652</v>
      </c>
      <c r="O94">
        <v>0</v>
      </c>
      <c r="P94">
        <v>0</v>
      </c>
      <c r="Q94" t="s">
        <v>473</v>
      </c>
      <c r="R94" t="s">
        <v>132</v>
      </c>
    </row>
    <row r="95" spans="1:18" x14ac:dyDescent="0.25">
      <c r="A95" t="s">
        <v>281</v>
      </c>
      <c r="B95">
        <v>0</v>
      </c>
      <c r="C95" t="s">
        <v>132</v>
      </c>
      <c r="D95" t="s">
        <v>132</v>
      </c>
      <c r="E95" t="s">
        <v>132</v>
      </c>
      <c r="F95" t="s">
        <v>132</v>
      </c>
      <c r="G95" t="s">
        <v>132</v>
      </c>
      <c r="H95" t="s">
        <v>132</v>
      </c>
      <c r="I95" t="s">
        <v>132</v>
      </c>
      <c r="J95">
        <v>12.01</v>
      </c>
      <c r="K95" t="s">
        <v>653</v>
      </c>
      <c r="L95" t="s">
        <v>595</v>
      </c>
      <c r="M95" s="74">
        <v>0.77552083333333333</v>
      </c>
      <c r="N95" t="s">
        <v>653</v>
      </c>
      <c r="O95">
        <v>0</v>
      </c>
      <c r="P95">
        <v>893</v>
      </c>
      <c r="Q95" t="s">
        <v>595</v>
      </c>
      <c r="R95" t="s">
        <v>132</v>
      </c>
    </row>
    <row r="96" spans="1:18" x14ac:dyDescent="0.25">
      <c r="A96" t="s">
        <v>426</v>
      </c>
      <c r="B96">
        <v>0</v>
      </c>
      <c r="C96" t="s">
        <v>132</v>
      </c>
      <c r="D96" t="s">
        <v>132</v>
      </c>
      <c r="E96" t="s">
        <v>132</v>
      </c>
      <c r="F96" t="s">
        <v>132</v>
      </c>
      <c r="G96" t="s">
        <v>132</v>
      </c>
      <c r="H96" t="s">
        <v>132</v>
      </c>
      <c r="I96" t="s">
        <v>132</v>
      </c>
      <c r="J96">
        <v>11.71</v>
      </c>
      <c r="K96" t="s">
        <v>654</v>
      </c>
      <c r="L96" t="s">
        <v>595</v>
      </c>
      <c r="M96" s="74">
        <v>0.77552083333333333</v>
      </c>
      <c r="N96" t="s">
        <v>654</v>
      </c>
      <c r="O96">
        <v>0</v>
      </c>
      <c r="P96">
        <v>0</v>
      </c>
      <c r="Q96" t="s">
        <v>513</v>
      </c>
      <c r="R96" t="s">
        <v>132</v>
      </c>
    </row>
    <row r="97" spans="1:18" x14ac:dyDescent="0.25">
      <c r="A97" t="s">
        <v>282</v>
      </c>
      <c r="B97">
        <v>0</v>
      </c>
      <c r="C97" t="s">
        <v>132</v>
      </c>
      <c r="D97" t="s">
        <v>132</v>
      </c>
      <c r="E97" t="s">
        <v>132</v>
      </c>
      <c r="F97" t="s">
        <v>132</v>
      </c>
      <c r="G97" t="s">
        <v>132</v>
      </c>
      <c r="H97" t="s">
        <v>132</v>
      </c>
      <c r="I97" t="s">
        <v>132</v>
      </c>
      <c r="J97">
        <v>11.42</v>
      </c>
      <c r="K97" t="s">
        <v>655</v>
      </c>
      <c r="L97" t="s">
        <v>595</v>
      </c>
      <c r="M97" s="74">
        <v>0.77552083333333333</v>
      </c>
      <c r="N97" t="s">
        <v>655</v>
      </c>
      <c r="O97">
        <v>0</v>
      </c>
      <c r="P97">
        <v>3.1269999999999998</v>
      </c>
      <c r="Q97" t="s">
        <v>595</v>
      </c>
      <c r="R97" t="s">
        <v>132</v>
      </c>
    </row>
    <row r="98" spans="1:18" x14ac:dyDescent="0.25">
      <c r="A98" t="s">
        <v>427</v>
      </c>
      <c r="B98">
        <v>0</v>
      </c>
      <c r="C98" t="s">
        <v>132</v>
      </c>
      <c r="D98" t="s">
        <v>132</v>
      </c>
      <c r="E98" t="s">
        <v>132</v>
      </c>
      <c r="F98" t="s">
        <v>132</v>
      </c>
      <c r="G98" t="s">
        <v>132</v>
      </c>
      <c r="H98" t="s">
        <v>132</v>
      </c>
      <c r="I98" t="s">
        <v>132</v>
      </c>
      <c r="J98">
        <v>11.16</v>
      </c>
      <c r="K98" t="s">
        <v>656</v>
      </c>
      <c r="L98" t="s">
        <v>595</v>
      </c>
      <c r="M98" s="74">
        <v>0.77552083333333333</v>
      </c>
      <c r="N98" t="s">
        <v>656</v>
      </c>
      <c r="O98">
        <v>0</v>
      </c>
      <c r="P98">
        <v>0</v>
      </c>
      <c r="Q98" t="s">
        <v>473</v>
      </c>
      <c r="R98" t="s">
        <v>132</v>
      </c>
    </row>
    <row r="99" spans="1:18" x14ac:dyDescent="0.25">
      <c r="A99" t="s">
        <v>283</v>
      </c>
      <c r="B99">
        <v>0</v>
      </c>
      <c r="C99" t="s">
        <v>132</v>
      </c>
      <c r="D99" t="s">
        <v>132</v>
      </c>
      <c r="E99" t="s">
        <v>132</v>
      </c>
      <c r="F99" t="s">
        <v>132</v>
      </c>
      <c r="G99" t="s">
        <v>132</v>
      </c>
      <c r="H99" t="s">
        <v>132</v>
      </c>
      <c r="I99" t="s">
        <v>132</v>
      </c>
      <c r="J99">
        <v>10.91</v>
      </c>
      <c r="K99" t="s">
        <v>657</v>
      </c>
      <c r="L99" t="s">
        <v>595</v>
      </c>
      <c r="M99" s="74">
        <v>0.77552083333333333</v>
      </c>
      <c r="N99" t="s">
        <v>657</v>
      </c>
      <c r="O99">
        <v>2</v>
      </c>
      <c r="P99">
        <v>156</v>
      </c>
      <c r="Q99" t="s">
        <v>596</v>
      </c>
      <c r="R99" t="s">
        <v>132</v>
      </c>
    </row>
    <row r="100" spans="1:18" x14ac:dyDescent="0.25">
      <c r="A100" t="s">
        <v>428</v>
      </c>
      <c r="B100">
        <v>0</v>
      </c>
      <c r="C100" t="s">
        <v>132</v>
      </c>
      <c r="D100" t="s">
        <v>132</v>
      </c>
      <c r="E100" t="s">
        <v>132</v>
      </c>
      <c r="F100" t="s">
        <v>132</v>
      </c>
      <c r="G100" t="s">
        <v>132</v>
      </c>
      <c r="H100" t="s">
        <v>132</v>
      </c>
      <c r="I100" t="s">
        <v>132</v>
      </c>
      <c r="J100">
        <v>10.66</v>
      </c>
      <c r="K100" t="s">
        <v>658</v>
      </c>
      <c r="L100" t="s">
        <v>595</v>
      </c>
      <c r="M100" s="74">
        <v>0.77552083333333333</v>
      </c>
      <c r="N100" t="s">
        <v>658</v>
      </c>
      <c r="O100">
        <v>0</v>
      </c>
      <c r="P100">
        <v>0</v>
      </c>
      <c r="Q100" t="s">
        <v>473</v>
      </c>
      <c r="R100" t="s">
        <v>132</v>
      </c>
    </row>
    <row r="101" spans="1:18" x14ac:dyDescent="0.25">
      <c r="A101" t="s">
        <v>284</v>
      </c>
      <c r="B101">
        <v>0</v>
      </c>
      <c r="C101" t="s">
        <v>132</v>
      </c>
      <c r="D101" t="s">
        <v>132</v>
      </c>
      <c r="E101" t="s">
        <v>132</v>
      </c>
      <c r="F101" t="s">
        <v>132</v>
      </c>
      <c r="G101" t="s">
        <v>132</v>
      </c>
      <c r="H101" t="s">
        <v>132</v>
      </c>
      <c r="I101" t="s">
        <v>132</v>
      </c>
      <c r="J101">
        <v>10.43</v>
      </c>
      <c r="K101" t="s">
        <v>659</v>
      </c>
      <c r="L101" t="s">
        <v>595</v>
      </c>
      <c r="M101" s="74">
        <v>0.77552083333333333</v>
      </c>
      <c r="N101" t="s">
        <v>659</v>
      </c>
      <c r="O101">
        <v>0</v>
      </c>
      <c r="P101">
        <v>438</v>
      </c>
      <c r="Q101" t="s">
        <v>530</v>
      </c>
      <c r="R101" t="s">
        <v>132</v>
      </c>
    </row>
    <row r="102" spans="1:18" x14ac:dyDescent="0.25">
      <c r="A102" t="s">
        <v>429</v>
      </c>
      <c r="B102">
        <v>0</v>
      </c>
      <c r="C102" t="s">
        <v>132</v>
      </c>
      <c r="D102" t="s">
        <v>132</v>
      </c>
      <c r="E102" t="s">
        <v>132</v>
      </c>
      <c r="F102" t="s">
        <v>132</v>
      </c>
      <c r="G102" t="s">
        <v>132</v>
      </c>
      <c r="H102" t="s">
        <v>132</v>
      </c>
      <c r="I102" t="s">
        <v>132</v>
      </c>
      <c r="J102">
        <v>10.210000000000001</v>
      </c>
      <c r="K102" t="s">
        <v>660</v>
      </c>
      <c r="L102" t="s">
        <v>595</v>
      </c>
      <c r="M102" s="74">
        <v>0.77552083333333333</v>
      </c>
      <c r="N102" t="s">
        <v>660</v>
      </c>
      <c r="O102">
        <v>0</v>
      </c>
      <c r="P102">
        <v>0</v>
      </c>
      <c r="Q102" t="s">
        <v>473</v>
      </c>
      <c r="R102" t="s">
        <v>132</v>
      </c>
    </row>
    <row r="103" spans="1:18" x14ac:dyDescent="0.25">
      <c r="A103" t="s">
        <v>285</v>
      </c>
      <c r="B103">
        <v>0</v>
      </c>
      <c r="C103" t="s">
        <v>132</v>
      </c>
      <c r="D103" t="s">
        <v>132</v>
      </c>
      <c r="E103" t="s">
        <v>132</v>
      </c>
      <c r="F103" t="s">
        <v>132</v>
      </c>
      <c r="G103" t="s">
        <v>132</v>
      </c>
      <c r="H103" t="s">
        <v>132</v>
      </c>
      <c r="I103" t="s">
        <v>132</v>
      </c>
      <c r="J103">
        <v>10</v>
      </c>
      <c r="K103" t="s">
        <v>661</v>
      </c>
      <c r="L103" t="s">
        <v>595</v>
      </c>
      <c r="M103" s="74">
        <v>0.77552083333333333</v>
      </c>
      <c r="N103" t="s">
        <v>661</v>
      </c>
      <c r="O103">
        <v>0</v>
      </c>
      <c r="P103">
        <v>195</v>
      </c>
      <c r="Q103" t="s">
        <v>590</v>
      </c>
      <c r="R103" t="s">
        <v>132</v>
      </c>
    </row>
    <row r="104" spans="1:18" x14ac:dyDescent="0.25">
      <c r="A104" t="s">
        <v>430</v>
      </c>
      <c r="B104">
        <v>0</v>
      </c>
      <c r="C104" t="s">
        <v>132</v>
      </c>
      <c r="D104" t="s">
        <v>132</v>
      </c>
      <c r="E104" t="s">
        <v>132</v>
      </c>
      <c r="F104" t="s">
        <v>132</v>
      </c>
      <c r="G104" t="s">
        <v>132</v>
      </c>
      <c r="H104" t="s">
        <v>132</v>
      </c>
      <c r="I104" t="s">
        <v>132</v>
      </c>
      <c r="J104">
        <v>9.7899999999999991</v>
      </c>
      <c r="K104" t="s">
        <v>662</v>
      </c>
      <c r="L104" t="s">
        <v>595</v>
      </c>
      <c r="M104" s="74">
        <v>0.77552083333333333</v>
      </c>
      <c r="N104" t="s">
        <v>662</v>
      </c>
      <c r="O104">
        <v>0</v>
      </c>
      <c r="P104">
        <v>71</v>
      </c>
      <c r="Q104" t="s">
        <v>553</v>
      </c>
      <c r="R104" t="s">
        <v>132</v>
      </c>
    </row>
    <row r="105" spans="1:18" x14ac:dyDescent="0.25">
      <c r="A105" t="s">
        <v>286</v>
      </c>
      <c r="B105">
        <v>0</v>
      </c>
      <c r="C105" t="s">
        <v>132</v>
      </c>
      <c r="D105" t="s">
        <v>132</v>
      </c>
      <c r="E105" t="s">
        <v>132</v>
      </c>
      <c r="F105" t="s">
        <v>132</v>
      </c>
      <c r="G105" t="s">
        <v>132</v>
      </c>
      <c r="H105" t="s">
        <v>132</v>
      </c>
      <c r="I105" t="s">
        <v>132</v>
      </c>
      <c r="J105">
        <v>9.6</v>
      </c>
      <c r="K105" t="s">
        <v>663</v>
      </c>
      <c r="L105" t="s">
        <v>595</v>
      </c>
      <c r="M105" s="74">
        <v>0.77552083333333333</v>
      </c>
      <c r="N105" t="s">
        <v>663</v>
      </c>
      <c r="O105">
        <v>0</v>
      </c>
      <c r="P105">
        <v>800</v>
      </c>
      <c r="Q105" t="s">
        <v>595</v>
      </c>
      <c r="R105" t="s">
        <v>132</v>
      </c>
    </row>
    <row r="106" spans="1:18" x14ac:dyDescent="0.25">
      <c r="A106" t="s">
        <v>287</v>
      </c>
      <c r="B106">
        <v>0</v>
      </c>
      <c r="C106" t="s">
        <v>132</v>
      </c>
      <c r="D106" t="s">
        <v>132</v>
      </c>
      <c r="E106" t="s">
        <v>132</v>
      </c>
      <c r="F106" t="s">
        <v>132</v>
      </c>
      <c r="G106" t="s">
        <v>132</v>
      </c>
      <c r="H106" t="s">
        <v>132</v>
      </c>
      <c r="I106" t="s">
        <v>132</v>
      </c>
      <c r="J106">
        <v>9.23</v>
      </c>
      <c r="K106" t="s">
        <v>664</v>
      </c>
      <c r="L106" t="s">
        <v>595</v>
      </c>
      <c r="M106" s="74">
        <v>0.77552083333333333</v>
      </c>
      <c r="N106" t="s">
        <v>664</v>
      </c>
      <c r="O106">
        <v>0</v>
      </c>
      <c r="P106">
        <v>4.7030000000000003</v>
      </c>
      <c r="Q106" t="s">
        <v>554</v>
      </c>
      <c r="R106" t="s">
        <v>132</v>
      </c>
    </row>
    <row r="107" spans="1:18" x14ac:dyDescent="0.25">
      <c r="A107" t="s">
        <v>288</v>
      </c>
      <c r="B107">
        <v>0</v>
      </c>
      <c r="C107" t="s">
        <v>132</v>
      </c>
      <c r="D107" t="s">
        <v>132</v>
      </c>
      <c r="E107" t="s">
        <v>132</v>
      </c>
      <c r="F107" t="s">
        <v>132</v>
      </c>
      <c r="G107" t="s">
        <v>132</v>
      </c>
      <c r="H107" t="s">
        <v>132</v>
      </c>
      <c r="I107" t="s">
        <v>132</v>
      </c>
      <c r="J107">
        <v>8.89</v>
      </c>
      <c r="K107" t="s">
        <v>665</v>
      </c>
      <c r="L107" t="s">
        <v>595</v>
      </c>
      <c r="M107" s="74">
        <v>0.77552083333333333</v>
      </c>
      <c r="N107" t="s">
        <v>665</v>
      </c>
      <c r="O107">
        <v>0</v>
      </c>
      <c r="P107">
        <v>188</v>
      </c>
      <c r="Q107" t="s">
        <v>547</v>
      </c>
      <c r="R107" t="s">
        <v>132</v>
      </c>
    </row>
    <row r="108" spans="1:18" x14ac:dyDescent="0.25">
      <c r="A108" t="s">
        <v>556</v>
      </c>
      <c r="B108">
        <v>0</v>
      </c>
      <c r="C108" t="s">
        <v>132</v>
      </c>
      <c r="D108" t="s">
        <v>132</v>
      </c>
      <c r="E108" t="s">
        <v>132</v>
      </c>
      <c r="F108" t="s">
        <v>132</v>
      </c>
      <c r="G108" t="s">
        <v>132</v>
      </c>
      <c r="H108" t="s">
        <v>132</v>
      </c>
      <c r="I108" t="s">
        <v>132</v>
      </c>
      <c r="J108">
        <v>8.57</v>
      </c>
      <c r="K108" t="s">
        <v>666</v>
      </c>
      <c r="L108" t="s">
        <v>595</v>
      </c>
      <c r="M108" s="74">
        <v>0.77552083333333333</v>
      </c>
      <c r="N108" t="s">
        <v>666</v>
      </c>
      <c r="O108">
        <v>0</v>
      </c>
      <c r="P108">
        <v>260</v>
      </c>
      <c r="Q108" t="s">
        <v>473</v>
      </c>
      <c r="R108" t="s">
        <v>132</v>
      </c>
    </row>
    <row r="109" spans="1:18" x14ac:dyDescent="0.25">
      <c r="A109" t="s">
        <v>289</v>
      </c>
      <c r="B109">
        <v>0</v>
      </c>
      <c r="C109" t="s">
        <v>132</v>
      </c>
      <c r="D109" t="s">
        <v>132</v>
      </c>
      <c r="E109" t="s">
        <v>132</v>
      </c>
      <c r="F109" t="s">
        <v>132</v>
      </c>
      <c r="G109" t="s">
        <v>132</v>
      </c>
      <c r="H109" t="s">
        <v>132</v>
      </c>
      <c r="I109" t="s">
        <v>132</v>
      </c>
      <c r="J109">
        <v>8.27</v>
      </c>
      <c r="K109" t="s">
        <v>667</v>
      </c>
      <c r="L109" t="s">
        <v>595</v>
      </c>
      <c r="M109" s="74">
        <v>0.77552083333333333</v>
      </c>
      <c r="N109" t="s">
        <v>667</v>
      </c>
      <c r="O109">
        <v>0</v>
      </c>
      <c r="P109">
        <v>80</v>
      </c>
      <c r="Q109" t="s">
        <v>595</v>
      </c>
      <c r="R109" t="s">
        <v>132</v>
      </c>
    </row>
    <row r="110" spans="1:18" x14ac:dyDescent="0.25">
      <c r="A110" t="s">
        <v>557</v>
      </c>
      <c r="B110">
        <v>0</v>
      </c>
      <c r="C110" t="s">
        <v>132</v>
      </c>
      <c r="D110" t="s">
        <v>132</v>
      </c>
      <c r="E110" t="s">
        <v>132</v>
      </c>
      <c r="F110" t="s">
        <v>132</v>
      </c>
      <c r="G110" t="s">
        <v>132</v>
      </c>
      <c r="H110" t="s">
        <v>132</v>
      </c>
      <c r="I110" t="s">
        <v>132</v>
      </c>
      <c r="J110">
        <v>7.99</v>
      </c>
      <c r="K110" t="s">
        <v>668</v>
      </c>
      <c r="L110" t="s">
        <v>595</v>
      </c>
      <c r="M110" s="74">
        <v>0.77552083333333333</v>
      </c>
      <c r="N110" t="s">
        <v>668</v>
      </c>
      <c r="O110">
        <v>0</v>
      </c>
      <c r="P110">
        <v>104</v>
      </c>
      <c r="Q110" t="s">
        <v>473</v>
      </c>
      <c r="R110" t="s">
        <v>132</v>
      </c>
    </row>
    <row r="111" spans="1:18" x14ac:dyDescent="0.25">
      <c r="A111" t="s">
        <v>290</v>
      </c>
      <c r="B111">
        <v>0</v>
      </c>
      <c r="C111" t="s">
        <v>132</v>
      </c>
      <c r="D111" t="s">
        <v>132</v>
      </c>
      <c r="E111" t="s">
        <v>132</v>
      </c>
      <c r="F111" t="s">
        <v>132</v>
      </c>
      <c r="G111" t="s">
        <v>132</v>
      </c>
      <c r="H111" t="s">
        <v>132</v>
      </c>
      <c r="I111" t="s">
        <v>132</v>
      </c>
      <c r="J111">
        <v>7.74</v>
      </c>
      <c r="K111" t="s">
        <v>669</v>
      </c>
      <c r="L111" t="s">
        <v>595</v>
      </c>
      <c r="M111" s="74">
        <v>0.77552083333333333</v>
      </c>
      <c r="N111" t="s">
        <v>669</v>
      </c>
      <c r="O111">
        <v>1</v>
      </c>
      <c r="P111">
        <v>1.222</v>
      </c>
      <c r="Q111" t="s">
        <v>595</v>
      </c>
      <c r="R111" t="s">
        <v>132</v>
      </c>
    </row>
    <row r="112" spans="1:18" x14ac:dyDescent="0.25">
      <c r="A112" t="s">
        <v>558</v>
      </c>
      <c r="B112">
        <v>0</v>
      </c>
      <c r="C112" t="s">
        <v>132</v>
      </c>
      <c r="D112" t="s">
        <v>132</v>
      </c>
      <c r="E112" t="s">
        <v>132</v>
      </c>
      <c r="F112" t="s">
        <v>132</v>
      </c>
      <c r="G112" t="s">
        <v>132</v>
      </c>
      <c r="H112" t="s">
        <v>132</v>
      </c>
      <c r="I112" t="s">
        <v>132</v>
      </c>
      <c r="J112">
        <v>7.49</v>
      </c>
      <c r="K112" t="s">
        <v>670</v>
      </c>
      <c r="L112" t="s">
        <v>595</v>
      </c>
      <c r="M112" s="74">
        <v>0.77552083333333333</v>
      </c>
      <c r="N112" t="s">
        <v>670</v>
      </c>
      <c r="O112">
        <v>0</v>
      </c>
      <c r="P112">
        <v>86</v>
      </c>
      <c r="Q112" t="s">
        <v>473</v>
      </c>
      <c r="R112" t="s">
        <v>132</v>
      </c>
    </row>
    <row r="113" spans="1:18" x14ac:dyDescent="0.25">
      <c r="A113" t="s">
        <v>291</v>
      </c>
      <c r="B113">
        <v>0</v>
      </c>
      <c r="C113" t="s">
        <v>132</v>
      </c>
      <c r="D113" t="s">
        <v>132</v>
      </c>
      <c r="E113" t="s">
        <v>132</v>
      </c>
      <c r="F113" t="s">
        <v>132</v>
      </c>
      <c r="G113" t="s">
        <v>132</v>
      </c>
      <c r="H113" t="s">
        <v>132</v>
      </c>
      <c r="I113" t="s">
        <v>132</v>
      </c>
      <c r="J113">
        <v>7.27</v>
      </c>
      <c r="K113" t="s">
        <v>671</v>
      </c>
      <c r="L113" t="s">
        <v>595</v>
      </c>
      <c r="M113" s="74">
        <v>0.77552083333333333</v>
      </c>
      <c r="N113" t="s">
        <v>671</v>
      </c>
      <c r="O113">
        <v>0</v>
      </c>
      <c r="P113">
        <v>144</v>
      </c>
      <c r="Q113" t="s">
        <v>516</v>
      </c>
      <c r="R113" t="s">
        <v>132</v>
      </c>
    </row>
    <row r="114" spans="1:18" x14ac:dyDescent="0.25">
      <c r="A114" t="s">
        <v>559</v>
      </c>
      <c r="B114">
        <v>0</v>
      </c>
      <c r="C114" t="s">
        <v>132</v>
      </c>
      <c r="D114" t="s">
        <v>132</v>
      </c>
      <c r="E114" t="s">
        <v>132</v>
      </c>
      <c r="F114" t="s">
        <v>132</v>
      </c>
      <c r="G114" t="s">
        <v>132</v>
      </c>
      <c r="H114" t="s">
        <v>132</v>
      </c>
      <c r="I114" t="s">
        <v>132</v>
      </c>
      <c r="J114">
        <v>7.05</v>
      </c>
      <c r="K114" t="s">
        <v>672</v>
      </c>
      <c r="L114" t="s">
        <v>595</v>
      </c>
      <c r="M114" s="74">
        <v>0.77552083333333333</v>
      </c>
      <c r="N114" t="s">
        <v>672</v>
      </c>
      <c r="O114">
        <v>0</v>
      </c>
      <c r="P114">
        <v>148</v>
      </c>
      <c r="Q114" t="s">
        <v>473</v>
      </c>
      <c r="R114" t="s">
        <v>132</v>
      </c>
    </row>
    <row r="115" spans="1:18" x14ac:dyDescent="0.25">
      <c r="A115" t="s">
        <v>292</v>
      </c>
      <c r="B115">
        <v>0</v>
      </c>
      <c r="C115" t="s">
        <v>132</v>
      </c>
      <c r="D115" t="s">
        <v>132</v>
      </c>
      <c r="E115" t="s">
        <v>132</v>
      </c>
      <c r="F115" t="s">
        <v>132</v>
      </c>
      <c r="G115" t="s">
        <v>132</v>
      </c>
      <c r="H115" t="s">
        <v>132</v>
      </c>
      <c r="I115" t="s">
        <v>132</v>
      </c>
      <c r="J115">
        <v>6.85</v>
      </c>
      <c r="K115" t="s">
        <v>673</v>
      </c>
      <c r="L115" t="s">
        <v>595</v>
      </c>
      <c r="M115" s="74">
        <v>0.77552083333333333</v>
      </c>
      <c r="N115" t="s">
        <v>673</v>
      </c>
      <c r="O115">
        <v>0</v>
      </c>
      <c r="P115">
        <v>121</v>
      </c>
      <c r="Q115" t="s">
        <v>554</v>
      </c>
      <c r="R115" t="s">
        <v>132</v>
      </c>
    </row>
    <row r="116" spans="1:18" x14ac:dyDescent="0.25">
      <c r="A116" t="s">
        <v>447</v>
      </c>
      <c r="B116">
        <v>0</v>
      </c>
      <c r="C116" t="s">
        <v>132</v>
      </c>
      <c r="D116" t="s">
        <v>132</v>
      </c>
      <c r="E116" t="s">
        <v>132</v>
      </c>
      <c r="F116" t="s">
        <v>132</v>
      </c>
      <c r="G116" t="s">
        <v>132</v>
      </c>
      <c r="H116" t="s">
        <v>132</v>
      </c>
      <c r="I116" t="s">
        <v>132</v>
      </c>
      <c r="J116">
        <v>6.66</v>
      </c>
      <c r="K116" t="s">
        <v>674</v>
      </c>
      <c r="L116" t="s">
        <v>595</v>
      </c>
      <c r="M116" s="74">
        <v>0.77552083333333333</v>
      </c>
      <c r="N116" t="s">
        <v>674</v>
      </c>
      <c r="O116">
        <v>0</v>
      </c>
      <c r="P116">
        <v>144</v>
      </c>
      <c r="Q116" t="s">
        <v>473</v>
      </c>
      <c r="R116" t="s">
        <v>132</v>
      </c>
    </row>
    <row r="117" spans="1:18" x14ac:dyDescent="0.25">
      <c r="A117" t="s">
        <v>487</v>
      </c>
      <c r="B117">
        <v>0</v>
      </c>
      <c r="C117" t="s">
        <v>132</v>
      </c>
      <c r="D117" t="s">
        <v>132</v>
      </c>
      <c r="E117" t="s">
        <v>132</v>
      </c>
      <c r="F117" t="s">
        <v>132</v>
      </c>
      <c r="G117" t="s">
        <v>132</v>
      </c>
      <c r="H117" t="s">
        <v>132</v>
      </c>
      <c r="I117" t="s">
        <v>132</v>
      </c>
      <c r="J117">
        <v>6.48</v>
      </c>
      <c r="K117" t="s">
        <v>675</v>
      </c>
      <c r="L117" t="s">
        <v>595</v>
      </c>
      <c r="M117" s="74">
        <v>0.77552083333333333</v>
      </c>
      <c r="N117" t="s">
        <v>675</v>
      </c>
      <c r="O117">
        <v>0</v>
      </c>
      <c r="P117">
        <v>41</v>
      </c>
      <c r="Q117" t="s">
        <v>553</v>
      </c>
      <c r="R117" t="s">
        <v>132</v>
      </c>
    </row>
    <row r="118" spans="1:18" x14ac:dyDescent="0.25">
      <c r="A118" t="s">
        <v>560</v>
      </c>
      <c r="B118">
        <v>0</v>
      </c>
      <c r="C118" t="s">
        <v>132</v>
      </c>
      <c r="D118" t="s">
        <v>132</v>
      </c>
      <c r="E118" t="s">
        <v>132</v>
      </c>
      <c r="F118" t="s">
        <v>132</v>
      </c>
      <c r="G118" t="s">
        <v>132</v>
      </c>
      <c r="H118" t="s">
        <v>132</v>
      </c>
      <c r="I118" t="s">
        <v>132</v>
      </c>
      <c r="J118">
        <v>6.31</v>
      </c>
      <c r="K118" t="s">
        <v>676</v>
      </c>
      <c r="L118" t="s">
        <v>595</v>
      </c>
      <c r="M118" s="74">
        <v>0.77552083333333333</v>
      </c>
      <c r="N118" t="s">
        <v>676</v>
      </c>
      <c r="O118">
        <v>0</v>
      </c>
      <c r="P118">
        <v>82</v>
      </c>
      <c r="Q118" t="s">
        <v>587</v>
      </c>
      <c r="R118" t="s">
        <v>132</v>
      </c>
    </row>
    <row r="119" spans="1:18" x14ac:dyDescent="0.25">
      <c r="A119" t="s">
        <v>488</v>
      </c>
      <c r="B119">
        <v>0</v>
      </c>
      <c r="C119" t="s">
        <v>132</v>
      </c>
      <c r="D119" t="s">
        <v>132</v>
      </c>
      <c r="E119" t="s">
        <v>132</v>
      </c>
      <c r="F119" t="s">
        <v>132</v>
      </c>
      <c r="G119" t="s">
        <v>132</v>
      </c>
      <c r="H119" t="s">
        <v>132</v>
      </c>
      <c r="I119" t="s">
        <v>132</v>
      </c>
      <c r="J119">
        <v>6.14</v>
      </c>
      <c r="K119" t="s">
        <v>677</v>
      </c>
      <c r="L119" t="s">
        <v>595</v>
      </c>
      <c r="M119" s="74">
        <v>0.77552083333333333</v>
      </c>
      <c r="N119" t="s">
        <v>677</v>
      </c>
      <c r="O119">
        <v>0</v>
      </c>
      <c r="P119">
        <v>40</v>
      </c>
      <c r="Q119" t="s">
        <v>596</v>
      </c>
      <c r="R119" t="s">
        <v>132</v>
      </c>
    </row>
    <row r="120" spans="1:18" x14ac:dyDescent="0.25">
      <c r="A120" t="s">
        <v>561</v>
      </c>
      <c r="B120">
        <v>0</v>
      </c>
      <c r="C120" t="s">
        <v>132</v>
      </c>
      <c r="D120" t="s">
        <v>132</v>
      </c>
      <c r="E120" t="s">
        <v>132</v>
      </c>
      <c r="F120" t="s">
        <v>132</v>
      </c>
      <c r="G120" t="s">
        <v>132</v>
      </c>
      <c r="H120" t="s">
        <v>132</v>
      </c>
      <c r="I120" t="s">
        <v>132</v>
      </c>
      <c r="J120">
        <v>5.99</v>
      </c>
      <c r="K120" t="s">
        <v>678</v>
      </c>
      <c r="L120" t="s">
        <v>595</v>
      </c>
      <c r="M120" s="74">
        <v>0.77552083333333333</v>
      </c>
      <c r="N120" t="s">
        <v>678</v>
      </c>
      <c r="O120">
        <v>0</v>
      </c>
      <c r="P120">
        <v>67</v>
      </c>
      <c r="Q120" t="s">
        <v>473</v>
      </c>
      <c r="R120" t="s">
        <v>132</v>
      </c>
    </row>
    <row r="121" spans="1:18" x14ac:dyDescent="0.25">
      <c r="A121" t="s">
        <v>293</v>
      </c>
      <c r="B121">
        <v>0</v>
      </c>
      <c r="C121" t="s">
        <v>132</v>
      </c>
      <c r="D121" t="s">
        <v>132</v>
      </c>
      <c r="E121" t="s">
        <v>132</v>
      </c>
      <c r="F121" t="s">
        <v>132</v>
      </c>
      <c r="G121" t="s">
        <v>132</v>
      </c>
      <c r="H121" t="s">
        <v>132</v>
      </c>
      <c r="I121" t="s">
        <v>132</v>
      </c>
      <c r="J121">
        <v>5.84</v>
      </c>
      <c r="K121" t="s">
        <v>679</v>
      </c>
      <c r="L121" t="s">
        <v>595</v>
      </c>
      <c r="M121" s="74">
        <v>0.77552083333333333</v>
      </c>
      <c r="N121" t="s">
        <v>679</v>
      </c>
      <c r="O121">
        <v>0</v>
      </c>
      <c r="P121">
        <v>95</v>
      </c>
      <c r="Q121" t="s">
        <v>595</v>
      </c>
      <c r="R121" t="s">
        <v>132</v>
      </c>
    </row>
    <row r="122" spans="1:18" x14ac:dyDescent="0.25">
      <c r="A122" t="s">
        <v>562</v>
      </c>
      <c r="B122">
        <v>0</v>
      </c>
      <c r="C122" t="s">
        <v>132</v>
      </c>
      <c r="D122" t="s">
        <v>132</v>
      </c>
      <c r="E122" t="s">
        <v>132</v>
      </c>
      <c r="F122" t="s">
        <v>132</v>
      </c>
      <c r="G122" t="s">
        <v>132</v>
      </c>
      <c r="H122" t="s">
        <v>132</v>
      </c>
      <c r="I122" t="s">
        <v>132</v>
      </c>
      <c r="J122">
        <v>5.7</v>
      </c>
      <c r="K122" t="s">
        <v>680</v>
      </c>
      <c r="L122" t="s">
        <v>595</v>
      </c>
      <c r="M122" s="74">
        <v>0.77552083333333333</v>
      </c>
      <c r="N122" t="s">
        <v>680</v>
      </c>
      <c r="O122">
        <v>0</v>
      </c>
      <c r="P122">
        <v>0</v>
      </c>
      <c r="Q122" t="s">
        <v>473</v>
      </c>
      <c r="R122" t="s">
        <v>132</v>
      </c>
    </row>
    <row r="123" spans="1:18" x14ac:dyDescent="0.25">
      <c r="A123" t="s">
        <v>489</v>
      </c>
      <c r="B123">
        <v>0</v>
      </c>
      <c r="C123" t="s">
        <v>132</v>
      </c>
      <c r="D123" t="s">
        <v>132</v>
      </c>
      <c r="E123" t="s">
        <v>132</v>
      </c>
      <c r="F123" t="s">
        <v>132</v>
      </c>
      <c r="G123" t="s">
        <v>132</v>
      </c>
      <c r="H123" t="s">
        <v>132</v>
      </c>
      <c r="I123" t="s">
        <v>132</v>
      </c>
      <c r="J123">
        <v>5.57</v>
      </c>
      <c r="K123" t="s">
        <v>681</v>
      </c>
      <c r="L123" t="s">
        <v>595</v>
      </c>
      <c r="M123" s="74">
        <v>0.77552083333333333</v>
      </c>
      <c r="N123" t="s">
        <v>681</v>
      </c>
      <c r="O123">
        <v>0</v>
      </c>
      <c r="P123">
        <v>12</v>
      </c>
      <c r="Q123" t="s">
        <v>530</v>
      </c>
      <c r="R123" t="s">
        <v>132</v>
      </c>
    </row>
    <row r="124" spans="1:18" x14ac:dyDescent="0.25">
      <c r="A124" t="s">
        <v>490</v>
      </c>
      <c r="B124">
        <v>0</v>
      </c>
      <c r="C124" t="s">
        <v>132</v>
      </c>
      <c r="D124" t="s">
        <v>132</v>
      </c>
      <c r="E124" t="s">
        <v>132</v>
      </c>
      <c r="F124" t="s">
        <v>132</v>
      </c>
      <c r="G124" t="s">
        <v>132</v>
      </c>
      <c r="H124" t="s">
        <v>132</v>
      </c>
      <c r="I124" t="s">
        <v>132</v>
      </c>
      <c r="J124">
        <v>5.32</v>
      </c>
      <c r="K124" t="s">
        <v>682</v>
      </c>
      <c r="L124" t="s">
        <v>595</v>
      </c>
      <c r="M124" s="74">
        <v>0.77552083333333333</v>
      </c>
      <c r="N124" t="s">
        <v>682</v>
      </c>
      <c r="O124">
        <v>0</v>
      </c>
      <c r="P124">
        <v>51</v>
      </c>
      <c r="Q124" t="s">
        <v>596</v>
      </c>
      <c r="R124" t="s">
        <v>132</v>
      </c>
    </row>
    <row r="125" spans="1:18" x14ac:dyDescent="0.25">
      <c r="A125" t="s">
        <v>491</v>
      </c>
      <c r="B125">
        <v>0</v>
      </c>
      <c r="C125" t="s">
        <v>132</v>
      </c>
      <c r="D125" t="s">
        <v>132</v>
      </c>
      <c r="E125" t="s">
        <v>132</v>
      </c>
      <c r="F125" t="s">
        <v>132</v>
      </c>
      <c r="G125" t="s">
        <v>132</v>
      </c>
      <c r="H125" t="s">
        <v>132</v>
      </c>
      <c r="I125" t="s">
        <v>132</v>
      </c>
      <c r="J125">
        <v>5.09</v>
      </c>
      <c r="K125" t="s">
        <v>683</v>
      </c>
      <c r="L125" t="s">
        <v>595</v>
      </c>
      <c r="M125" s="74">
        <v>0.77552083333333333</v>
      </c>
      <c r="N125" t="s">
        <v>683</v>
      </c>
      <c r="O125">
        <v>0</v>
      </c>
      <c r="P125">
        <v>32</v>
      </c>
      <c r="Q125" t="s">
        <v>547</v>
      </c>
      <c r="R125" t="s">
        <v>132</v>
      </c>
    </row>
    <row r="126" spans="1:18" x14ac:dyDescent="0.25">
      <c r="A126" t="s">
        <v>492</v>
      </c>
      <c r="B126">
        <v>0</v>
      </c>
      <c r="C126" t="s">
        <v>132</v>
      </c>
      <c r="D126" t="s">
        <v>132</v>
      </c>
      <c r="E126" t="s">
        <v>132</v>
      </c>
      <c r="F126" t="s">
        <v>132</v>
      </c>
      <c r="G126" t="s">
        <v>132</v>
      </c>
      <c r="H126" t="s">
        <v>132</v>
      </c>
      <c r="I126" t="s">
        <v>132</v>
      </c>
      <c r="J126">
        <v>4.88</v>
      </c>
      <c r="K126" t="s">
        <v>684</v>
      </c>
      <c r="L126" t="s">
        <v>595</v>
      </c>
      <c r="M126" s="74">
        <v>0.77552083333333333</v>
      </c>
      <c r="N126" t="s">
        <v>684</v>
      </c>
      <c r="O126">
        <v>3</v>
      </c>
      <c r="P126">
        <v>111</v>
      </c>
      <c r="Q126" t="s">
        <v>473</v>
      </c>
      <c r="R126" t="s">
        <v>132</v>
      </c>
    </row>
    <row r="127" spans="1:18" x14ac:dyDescent="0.25">
      <c r="A127" t="s">
        <v>294</v>
      </c>
      <c r="B127">
        <v>0</v>
      </c>
      <c r="C127" t="s">
        <v>132</v>
      </c>
      <c r="D127" t="s">
        <v>132</v>
      </c>
      <c r="E127" t="s">
        <v>132</v>
      </c>
      <c r="F127" t="s">
        <v>132</v>
      </c>
      <c r="G127" t="s">
        <v>132</v>
      </c>
      <c r="H127" t="s">
        <v>132</v>
      </c>
      <c r="I127" t="s">
        <v>132</v>
      </c>
      <c r="J127">
        <v>4.6900000000000004</v>
      </c>
      <c r="K127" t="s">
        <v>685</v>
      </c>
      <c r="L127" t="s">
        <v>595</v>
      </c>
      <c r="M127" s="74">
        <v>0.77552083333333333</v>
      </c>
      <c r="N127" t="s">
        <v>685</v>
      </c>
      <c r="O127">
        <v>0</v>
      </c>
      <c r="P127">
        <v>38</v>
      </c>
      <c r="Q127" t="s">
        <v>524</v>
      </c>
      <c r="R127" t="s">
        <v>132</v>
      </c>
    </row>
    <row r="128" spans="1:18" x14ac:dyDescent="0.25">
      <c r="A128" t="s">
        <v>493</v>
      </c>
      <c r="B128">
        <v>0</v>
      </c>
      <c r="C128" t="s">
        <v>132</v>
      </c>
      <c r="D128" t="s">
        <v>132</v>
      </c>
      <c r="E128" t="s">
        <v>132</v>
      </c>
      <c r="F128" t="s">
        <v>132</v>
      </c>
      <c r="G128" t="s">
        <v>132</v>
      </c>
      <c r="H128" t="s">
        <v>132</v>
      </c>
      <c r="I128" t="s">
        <v>132</v>
      </c>
      <c r="J128">
        <v>4.51</v>
      </c>
      <c r="K128" t="s">
        <v>686</v>
      </c>
      <c r="L128" t="s">
        <v>595</v>
      </c>
      <c r="M128" s="74">
        <v>0.77552083333333333</v>
      </c>
      <c r="N128" t="s">
        <v>686</v>
      </c>
      <c r="O128">
        <v>0</v>
      </c>
      <c r="P128">
        <v>15</v>
      </c>
      <c r="Q128" t="s">
        <v>530</v>
      </c>
      <c r="R128" t="s">
        <v>132</v>
      </c>
    </row>
    <row r="129" spans="1:18" x14ac:dyDescent="0.25">
      <c r="A129" t="s">
        <v>494</v>
      </c>
      <c r="B129">
        <v>0</v>
      </c>
      <c r="C129" t="s">
        <v>132</v>
      </c>
      <c r="D129" t="s">
        <v>132</v>
      </c>
      <c r="E129" t="s">
        <v>132</v>
      </c>
      <c r="F129" t="s">
        <v>132</v>
      </c>
      <c r="G129" t="s">
        <v>132</v>
      </c>
      <c r="H129" t="s">
        <v>132</v>
      </c>
      <c r="I129" t="s">
        <v>132</v>
      </c>
      <c r="J129">
        <v>4.3499999999999996</v>
      </c>
      <c r="K129" t="s">
        <v>687</v>
      </c>
      <c r="L129" t="s">
        <v>595</v>
      </c>
      <c r="M129" s="74">
        <v>0.77552083333333333</v>
      </c>
      <c r="N129" t="s">
        <v>687</v>
      </c>
      <c r="O129">
        <v>0</v>
      </c>
      <c r="P129">
        <v>24</v>
      </c>
      <c r="Q129" t="s">
        <v>463</v>
      </c>
      <c r="R129" t="s">
        <v>132</v>
      </c>
    </row>
    <row r="130" spans="1:18" x14ac:dyDescent="0.25">
      <c r="A130" t="s">
        <v>495</v>
      </c>
      <c r="B130">
        <v>0</v>
      </c>
      <c r="C130" t="s">
        <v>132</v>
      </c>
      <c r="D130" t="s">
        <v>132</v>
      </c>
      <c r="E130" t="s">
        <v>132</v>
      </c>
      <c r="F130" t="s">
        <v>132</v>
      </c>
      <c r="G130" t="s">
        <v>132</v>
      </c>
      <c r="H130" t="s">
        <v>132</v>
      </c>
      <c r="I130" t="s">
        <v>132</v>
      </c>
      <c r="J130">
        <v>4.1900000000000004</v>
      </c>
      <c r="K130" t="s">
        <v>688</v>
      </c>
      <c r="L130" t="s">
        <v>595</v>
      </c>
      <c r="M130" s="74">
        <v>0.77552083333333333</v>
      </c>
      <c r="N130" t="s">
        <v>688</v>
      </c>
      <c r="O130">
        <v>0</v>
      </c>
      <c r="P130">
        <v>15</v>
      </c>
      <c r="Q130" t="s">
        <v>547</v>
      </c>
      <c r="R130" t="s">
        <v>132</v>
      </c>
    </row>
    <row r="131" spans="1:18" x14ac:dyDescent="0.25">
      <c r="A131" t="s">
        <v>496</v>
      </c>
      <c r="B131">
        <v>0</v>
      </c>
      <c r="C131" t="s">
        <v>132</v>
      </c>
      <c r="D131" t="s">
        <v>132</v>
      </c>
      <c r="E131" t="s">
        <v>132</v>
      </c>
      <c r="F131" t="s">
        <v>132</v>
      </c>
      <c r="G131" t="s">
        <v>132</v>
      </c>
      <c r="H131" t="s">
        <v>132</v>
      </c>
      <c r="I131" t="s">
        <v>132</v>
      </c>
      <c r="J131">
        <v>4.05</v>
      </c>
      <c r="K131" t="s">
        <v>689</v>
      </c>
      <c r="L131" t="s">
        <v>595</v>
      </c>
      <c r="M131" s="74">
        <v>0.77552083333333333</v>
      </c>
      <c r="N131" t="s">
        <v>689</v>
      </c>
      <c r="O131">
        <v>0</v>
      </c>
      <c r="P131">
        <v>1</v>
      </c>
      <c r="Q131" t="s">
        <v>463</v>
      </c>
      <c r="R131" t="s">
        <v>132</v>
      </c>
    </row>
    <row r="132" spans="1:18" x14ac:dyDescent="0.25">
      <c r="A132" t="s">
        <v>437</v>
      </c>
      <c r="B132">
        <v>0</v>
      </c>
      <c r="C132" t="s">
        <v>132</v>
      </c>
      <c r="D132" t="s">
        <v>132</v>
      </c>
      <c r="E132" t="s">
        <v>132</v>
      </c>
      <c r="F132" t="s">
        <v>132</v>
      </c>
      <c r="G132" t="s">
        <v>132</v>
      </c>
      <c r="H132" t="s">
        <v>132</v>
      </c>
      <c r="I132" t="s">
        <v>132</v>
      </c>
      <c r="J132">
        <v>3.91</v>
      </c>
      <c r="K132" t="s">
        <v>690</v>
      </c>
      <c r="L132" t="s">
        <v>595</v>
      </c>
      <c r="M132" s="74">
        <v>0.77552083333333333</v>
      </c>
      <c r="N132" t="s">
        <v>690</v>
      </c>
      <c r="O132">
        <v>0</v>
      </c>
      <c r="P132">
        <v>25</v>
      </c>
      <c r="Q132" t="s">
        <v>554</v>
      </c>
      <c r="R132" t="s">
        <v>132</v>
      </c>
    </row>
    <row r="133" spans="1:18" x14ac:dyDescent="0.25">
      <c r="A133" t="s">
        <v>563</v>
      </c>
      <c r="B133">
        <v>0</v>
      </c>
      <c r="C133" t="s">
        <v>132</v>
      </c>
      <c r="D133" t="s">
        <v>132</v>
      </c>
      <c r="E133" t="s">
        <v>132</v>
      </c>
      <c r="F133" t="s">
        <v>132</v>
      </c>
      <c r="G133" t="s">
        <v>132</v>
      </c>
      <c r="H133" t="s">
        <v>132</v>
      </c>
      <c r="I133" t="s">
        <v>132</v>
      </c>
      <c r="J133">
        <v>3.79</v>
      </c>
      <c r="K133" t="s">
        <v>691</v>
      </c>
      <c r="L133" t="s">
        <v>595</v>
      </c>
      <c r="M133" s="74">
        <v>0.77552083333333333</v>
      </c>
      <c r="N133" t="s">
        <v>691</v>
      </c>
      <c r="O133">
        <v>0</v>
      </c>
      <c r="P133">
        <v>0</v>
      </c>
      <c r="Q133" t="s">
        <v>463</v>
      </c>
      <c r="R133" t="s">
        <v>132</v>
      </c>
    </row>
    <row r="134" spans="1:18" x14ac:dyDescent="0.25">
      <c r="A134" t="s">
        <v>564</v>
      </c>
      <c r="B134">
        <v>0</v>
      </c>
      <c r="C134" t="s">
        <v>132</v>
      </c>
      <c r="D134" t="s">
        <v>132</v>
      </c>
      <c r="E134" t="s">
        <v>132</v>
      </c>
      <c r="F134" t="s">
        <v>132</v>
      </c>
      <c r="G134" t="s">
        <v>132</v>
      </c>
      <c r="H134" t="s">
        <v>132</v>
      </c>
      <c r="I134" t="s">
        <v>132</v>
      </c>
      <c r="J134">
        <v>3.67</v>
      </c>
      <c r="K134" t="s">
        <v>692</v>
      </c>
      <c r="L134" t="s">
        <v>595</v>
      </c>
      <c r="M134" s="74">
        <v>0.77552083333333333</v>
      </c>
      <c r="N134" t="s">
        <v>692</v>
      </c>
      <c r="O134">
        <v>0</v>
      </c>
      <c r="P134">
        <v>0</v>
      </c>
      <c r="Q134" t="s">
        <v>463</v>
      </c>
      <c r="R134" t="s">
        <v>132</v>
      </c>
    </row>
    <row r="135" spans="1:18" x14ac:dyDescent="0.25">
      <c r="A135" t="s">
        <v>565</v>
      </c>
      <c r="B135">
        <v>0</v>
      </c>
      <c r="C135" t="s">
        <v>132</v>
      </c>
      <c r="D135" t="s">
        <v>132</v>
      </c>
      <c r="E135" t="s">
        <v>132</v>
      </c>
      <c r="F135" t="s">
        <v>132</v>
      </c>
      <c r="G135" t="s">
        <v>132</v>
      </c>
      <c r="H135" t="s">
        <v>132</v>
      </c>
      <c r="I135" t="s">
        <v>132</v>
      </c>
      <c r="J135">
        <v>3.56</v>
      </c>
      <c r="K135" t="s">
        <v>693</v>
      </c>
      <c r="L135" t="s">
        <v>595</v>
      </c>
      <c r="M135" s="74">
        <v>0.77552083333333333</v>
      </c>
      <c r="N135" t="s">
        <v>693</v>
      </c>
      <c r="O135">
        <v>0</v>
      </c>
      <c r="P135">
        <v>0</v>
      </c>
      <c r="Q135" t="s">
        <v>463</v>
      </c>
      <c r="R135" t="s">
        <v>132</v>
      </c>
    </row>
    <row r="136" spans="1:18" x14ac:dyDescent="0.25">
      <c r="A136" t="s">
        <v>566</v>
      </c>
      <c r="B136">
        <v>0</v>
      </c>
      <c r="C136" t="s">
        <v>132</v>
      </c>
      <c r="D136" t="s">
        <v>132</v>
      </c>
      <c r="E136" t="s">
        <v>132</v>
      </c>
      <c r="F136" t="s">
        <v>132</v>
      </c>
      <c r="G136" t="s">
        <v>132</v>
      </c>
      <c r="H136" t="s">
        <v>132</v>
      </c>
      <c r="I136" t="s">
        <v>132</v>
      </c>
      <c r="J136">
        <v>3.45</v>
      </c>
      <c r="K136" t="s">
        <v>694</v>
      </c>
      <c r="L136" t="s">
        <v>595</v>
      </c>
      <c r="M136" s="74">
        <v>0.77552083333333333</v>
      </c>
      <c r="N136" t="s">
        <v>694</v>
      </c>
      <c r="O136">
        <v>0</v>
      </c>
      <c r="P136">
        <v>0</v>
      </c>
      <c r="Q136" t="s">
        <v>463</v>
      </c>
      <c r="R136" t="s">
        <v>132</v>
      </c>
    </row>
    <row r="137" spans="1:18" x14ac:dyDescent="0.25">
      <c r="A137" t="s">
        <v>567</v>
      </c>
      <c r="B137">
        <v>0</v>
      </c>
      <c r="C137" t="s">
        <v>132</v>
      </c>
      <c r="D137" t="s">
        <v>132</v>
      </c>
      <c r="E137" t="s">
        <v>132</v>
      </c>
      <c r="F137" t="s">
        <v>132</v>
      </c>
      <c r="G137" t="s">
        <v>132</v>
      </c>
      <c r="H137" t="s">
        <v>132</v>
      </c>
      <c r="I137" t="s">
        <v>132</v>
      </c>
      <c r="J137">
        <v>3.35</v>
      </c>
      <c r="K137" t="s">
        <v>695</v>
      </c>
      <c r="L137" t="s">
        <v>595</v>
      </c>
      <c r="M137" s="74">
        <v>0.77552083333333333</v>
      </c>
      <c r="N137" t="s">
        <v>695</v>
      </c>
      <c r="O137">
        <v>0</v>
      </c>
      <c r="P137">
        <v>0</v>
      </c>
      <c r="Q137" t="s">
        <v>463</v>
      </c>
      <c r="R137" t="s">
        <v>132</v>
      </c>
    </row>
    <row r="138" spans="1:18" x14ac:dyDescent="0.25">
      <c r="A138" t="s">
        <v>568</v>
      </c>
      <c r="B138">
        <v>0</v>
      </c>
      <c r="C138" t="s">
        <v>132</v>
      </c>
      <c r="D138" t="s">
        <v>132</v>
      </c>
      <c r="E138" t="s">
        <v>132</v>
      </c>
      <c r="F138" t="s">
        <v>132</v>
      </c>
      <c r="G138" t="s">
        <v>132</v>
      </c>
      <c r="H138" t="s">
        <v>132</v>
      </c>
      <c r="I138" t="s">
        <v>132</v>
      </c>
      <c r="J138">
        <v>3.26</v>
      </c>
      <c r="K138" t="s">
        <v>696</v>
      </c>
      <c r="L138" t="s">
        <v>595</v>
      </c>
      <c r="M138" s="74">
        <v>0.77552083333333333</v>
      </c>
      <c r="N138" t="s">
        <v>696</v>
      </c>
      <c r="O138">
        <v>0</v>
      </c>
      <c r="P138">
        <v>24</v>
      </c>
      <c r="Q138" t="s">
        <v>463</v>
      </c>
      <c r="R138" t="s">
        <v>132</v>
      </c>
    </row>
    <row r="139" spans="1:18" x14ac:dyDescent="0.25">
      <c r="A139" t="s">
        <v>569</v>
      </c>
      <c r="B139">
        <v>0</v>
      </c>
      <c r="C139" t="s">
        <v>132</v>
      </c>
      <c r="D139" t="s">
        <v>132</v>
      </c>
      <c r="E139" t="s">
        <v>132</v>
      </c>
      <c r="F139" t="s">
        <v>132</v>
      </c>
      <c r="G139" t="s">
        <v>132</v>
      </c>
      <c r="H139" t="s">
        <v>132</v>
      </c>
      <c r="I139" t="s">
        <v>132</v>
      </c>
      <c r="J139">
        <v>3.17</v>
      </c>
      <c r="K139" t="s">
        <v>697</v>
      </c>
      <c r="L139" t="s">
        <v>595</v>
      </c>
      <c r="M139" s="74">
        <v>0.77552083333333333</v>
      </c>
      <c r="N139" t="s">
        <v>697</v>
      </c>
      <c r="O139">
        <v>0</v>
      </c>
      <c r="P139">
        <v>2</v>
      </c>
      <c r="Q139" t="s">
        <v>463</v>
      </c>
      <c r="R139" t="s">
        <v>132</v>
      </c>
    </row>
    <row r="140" spans="1:18" x14ac:dyDescent="0.25">
      <c r="A140" t="s">
        <v>570</v>
      </c>
      <c r="B140">
        <v>0</v>
      </c>
      <c r="C140" t="s">
        <v>132</v>
      </c>
      <c r="D140" t="s">
        <v>132</v>
      </c>
      <c r="E140" t="s">
        <v>132</v>
      </c>
      <c r="F140" t="s">
        <v>132</v>
      </c>
      <c r="G140" t="s">
        <v>132</v>
      </c>
      <c r="H140" t="s">
        <v>132</v>
      </c>
      <c r="I140" t="s">
        <v>132</v>
      </c>
      <c r="J140">
        <v>3.09</v>
      </c>
      <c r="K140" t="s">
        <v>698</v>
      </c>
      <c r="L140" t="s">
        <v>595</v>
      </c>
      <c r="M140" s="74">
        <v>0.77552083333333333</v>
      </c>
      <c r="N140" t="s">
        <v>698</v>
      </c>
      <c r="O140">
        <v>0</v>
      </c>
      <c r="P140">
        <v>7</v>
      </c>
      <c r="Q140" t="s">
        <v>463</v>
      </c>
      <c r="R140" t="s">
        <v>132</v>
      </c>
    </row>
    <row r="141" spans="1:18" x14ac:dyDescent="0.25">
      <c r="A141" t="s">
        <v>571</v>
      </c>
      <c r="B141">
        <v>0</v>
      </c>
      <c r="C141" t="s">
        <v>132</v>
      </c>
      <c r="D141" t="s">
        <v>132</v>
      </c>
      <c r="E141" t="s">
        <v>132</v>
      </c>
      <c r="F141" t="s">
        <v>132</v>
      </c>
      <c r="G141" t="s">
        <v>132</v>
      </c>
      <c r="H141" t="s">
        <v>132</v>
      </c>
      <c r="I141" t="s">
        <v>132</v>
      </c>
      <c r="J141">
        <v>3.01</v>
      </c>
      <c r="K141" t="s">
        <v>699</v>
      </c>
      <c r="L141" t="s">
        <v>595</v>
      </c>
      <c r="M141" s="74">
        <v>0.77552083333333333</v>
      </c>
      <c r="N141" t="s">
        <v>699</v>
      </c>
      <c r="O141">
        <v>0</v>
      </c>
      <c r="P141">
        <v>16</v>
      </c>
      <c r="Q141" t="s">
        <v>463</v>
      </c>
      <c r="R141" t="s">
        <v>132</v>
      </c>
    </row>
    <row r="142" spans="1:18" x14ac:dyDescent="0.25">
      <c r="A142" t="s">
        <v>572</v>
      </c>
      <c r="B142">
        <v>0</v>
      </c>
      <c r="C142" t="s">
        <v>132</v>
      </c>
      <c r="D142" t="s">
        <v>132</v>
      </c>
      <c r="E142" t="s">
        <v>132</v>
      </c>
      <c r="F142" t="s">
        <v>132</v>
      </c>
      <c r="G142" t="s">
        <v>132</v>
      </c>
      <c r="H142" t="s">
        <v>132</v>
      </c>
      <c r="I142" t="s">
        <v>132</v>
      </c>
      <c r="J142">
        <v>2.94</v>
      </c>
      <c r="K142" t="s">
        <v>700</v>
      </c>
      <c r="L142" t="s">
        <v>595</v>
      </c>
      <c r="M142" s="74">
        <v>0.77552083333333333</v>
      </c>
      <c r="N142" t="s">
        <v>700</v>
      </c>
      <c r="O142">
        <v>0</v>
      </c>
      <c r="P142">
        <v>50</v>
      </c>
      <c r="Q142" t="s">
        <v>463</v>
      </c>
      <c r="R142" t="s">
        <v>132</v>
      </c>
    </row>
    <row r="143" spans="1:18" x14ac:dyDescent="0.25">
      <c r="A143" t="s">
        <v>573</v>
      </c>
      <c r="B143">
        <v>0</v>
      </c>
      <c r="C143" t="s">
        <v>132</v>
      </c>
      <c r="D143" t="s">
        <v>132</v>
      </c>
      <c r="E143" t="s">
        <v>132</v>
      </c>
      <c r="F143" t="s">
        <v>132</v>
      </c>
      <c r="G143" t="s">
        <v>132</v>
      </c>
      <c r="H143" t="s">
        <v>132</v>
      </c>
      <c r="I143" t="s">
        <v>132</v>
      </c>
      <c r="J143">
        <v>2.76</v>
      </c>
      <c r="K143" t="s">
        <v>701</v>
      </c>
      <c r="L143" t="s">
        <v>595</v>
      </c>
      <c r="M143" s="74">
        <v>0.77552083333333333</v>
      </c>
      <c r="N143" t="s">
        <v>701</v>
      </c>
      <c r="O143">
        <v>0</v>
      </c>
      <c r="P143">
        <v>74</v>
      </c>
      <c r="Q143" t="s">
        <v>463</v>
      </c>
      <c r="R143" t="s">
        <v>132</v>
      </c>
    </row>
    <row r="144" spans="1:18" x14ac:dyDescent="0.25">
      <c r="A144" t="s">
        <v>574</v>
      </c>
      <c r="B144">
        <v>0</v>
      </c>
      <c r="C144" t="s">
        <v>132</v>
      </c>
      <c r="D144" t="s">
        <v>132</v>
      </c>
      <c r="E144" t="s">
        <v>132</v>
      </c>
      <c r="F144" t="s">
        <v>132</v>
      </c>
      <c r="G144" t="s">
        <v>132</v>
      </c>
      <c r="H144" t="s">
        <v>132</v>
      </c>
      <c r="I144" t="s">
        <v>132</v>
      </c>
      <c r="J144">
        <v>2.61</v>
      </c>
      <c r="K144" t="s">
        <v>702</v>
      </c>
      <c r="L144" t="s">
        <v>595</v>
      </c>
      <c r="M144" s="74">
        <v>0.77552083333333333</v>
      </c>
      <c r="N144" t="s">
        <v>702</v>
      </c>
      <c r="O144">
        <v>0</v>
      </c>
      <c r="P144">
        <v>99</v>
      </c>
      <c r="Q144" t="s">
        <v>463</v>
      </c>
      <c r="R144" t="s">
        <v>132</v>
      </c>
    </row>
    <row r="145" spans="1:18" x14ac:dyDescent="0.25">
      <c r="A145" t="s">
        <v>575</v>
      </c>
      <c r="B145">
        <v>0</v>
      </c>
      <c r="C145" t="s">
        <v>132</v>
      </c>
      <c r="D145" t="s">
        <v>132</v>
      </c>
      <c r="E145" t="s">
        <v>132</v>
      </c>
      <c r="F145" t="s">
        <v>132</v>
      </c>
      <c r="G145" t="s">
        <v>132</v>
      </c>
      <c r="H145" t="s">
        <v>132</v>
      </c>
      <c r="I145" t="s">
        <v>132</v>
      </c>
      <c r="J145">
        <v>2.4700000000000002</v>
      </c>
      <c r="K145" t="s">
        <v>703</v>
      </c>
      <c r="L145" t="s">
        <v>595</v>
      </c>
      <c r="M145" s="74">
        <v>0.77552083333333333</v>
      </c>
      <c r="N145" t="s">
        <v>703</v>
      </c>
      <c r="O145">
        <v>0</v>
      </c>
      <c r="P145">
        <v>0</v>
      </c>
      <c r="Q145" t="s">
        <v>463</v>
      </c>
      <c r="R145" t="s">
        <v>132</v>
      </c>
    </row>
    <row r="146" spans="1:18" x14ac:dyDescent="0.25">
      <c r="A146" t="s">
        <v>576</v>
      </c>
      <c r="B146">
        <v>0</v>
      </c>
      <c r="C146" t="s">
        <v>132</v>
      </c>
      <c r="D146" t="s">
        <v>132</v>
      </c>
      <c r="E146" t="s">
        <v>132</v>
      </c>
      <c r="F146" t="s">
        <v>132</v>
      </c>
      <c r="G146" t="s">
        <v>132</v>
      </c>
      <c r="H146" t="s">
        <v>132</v>
      </c>
      <c r="I146" t="s">
        <v>132</v>
      </c>
      <c r="J146">
        <v>2.35</v>
      </c>
      <c r="K146" t="s">
        <v>704</v>
      </c>
      <c r="L146" t="s">
        <v>595</v>
      </c>
      <c r="M146" s="74">
        <v>0.77552083333333333</v>
      </c>
      <c r="N146" t="s">
        <v>704</v>
      </c>
      <c r="O146">
        <v>0</v>
      </c>
      <c r="P146">
        <v>392</v>
      </c>
      <c r="Q146" t="s">
        <v>596</v>
      </c>
      <c r="R146" t="s">
        <v>132</v>
      </c>
    </row>
    <row r="147" spans="1:18" x14ac:dyDescent="0.25">
      <c r="A147" t="s">
        <v>577</v>
      </c>
      <c r="B147">
        <v>0</v>
      </c>
      <c r="C147" t="s">
        <v>132</v>
      </c>
      <c r="D147" t="s">
        <v>132</v>
      </c>
      <c r="E147" t="s">
        <v>132</v>
      </c>
      <c r="F147" t="s">
        <v>132</v>
      </c>
      <c r="G147" t="s">
        <v>132</v>
      </c>
      <c r="H147" t="s">
        <v>132</v>
      </c>
      <c r="I147" t="s">
        <v>132</v>
      </c>
      <c r="J147">
        <v>2.2400000000000002</v>
      </c>
      <c r="K147" t="s">
        <v>705</v>
      </c>
      <c r="L147" t="s">
        <v>595</v>
      </c>
      <c r="M147" s="74">
        <v>0.77552083333333333</v>
      </c>
      <c r="N147" t="s">
        <v>705</v>
      </c>
      <c r="O147">
        <v>0</v>
      </c>
      <c r="P147">
        <v>780</v>
      </c>
      <c r="Q147" t="s">
        <v>553</v>
      </c>
      <c r="R147" t="s">
        <v>132</v>
      </c>
    </row>
    <row r="148" spans="1:18" x14ac:dyDescent="0.25">
      <c r="A148" t="s">
        <v>90</v>
      </c>
      <c r="M148" s="74"/>
      <c r="O148">
        <v>39.436999999999998</v>
      </c>
      <c r="P148">
        <v>206.4</v>
      </c>
    </row>
  </sheetData>
  <phoneticPr fontId="19" type="noConversion"/>
  <pageMargins left="0.7" right="0.7" top="0.78740157499999996" bottom="0.78740157499999996"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F00F2-882A-4E91-9AF5-9079F179526A}">
  <sheetPr codeName="Tabelle46"/>
  <dimension ref="A1:C23"/>
  <sheetViews>
    <sheetView workbookViewId="0">
      <selection sqref="A1:C24"/>
    </sheetView>
  </sheetViews>
  <sheetFormatPr baseColWidth="10" defaultRowHeight="15" x14ac:dyDescent="0.25"/>
  <cols>
    <col min="1" max="1" width="9.140625" bestFit="1" customWidth="1"/>
    <col min="2" max="2" width="12" bestFit="1" customWidth="1"/>
    <col min="3" max="3" width="9.7109375" bestFit="1" customWidth="1"/>
  </cols>
  <sheetData>
    <row r="1" spans="1:3" x14ac:dyDescent="0.25">
      <c r="A1" t="s">
        <v>72</v>
      </c>
      <c r="B1" t="s">
        <v>0</v>
      </c>
      <c r="C1" t="s">
        <v>100</v>
      </c>
    </row>
    <row r="2" spans="1:3" x14ac:dyDescent="0.25">
      <c r="A2">
        <v>29112022</v>
      </c>
      <c r="B2">
        <v>21.89</v>
      </c>
      <c r="C2">
        <v>21.97</v>
      </c>
    </row>
    <row r="3" spans="1:3" x14ac:dyDescent="0.25">
      <c r="A3">
        <v>28112022</v>
      </c>
      <c r="B3">
        <v>21.51</v>
      </c>
      <c r="C3">
        <v>21.83</v>
      </c>
    </row>
    <row r="4" spans="1:3" x14ac:dyDescent="0.25">
      <c r="A4">
        <v>25112022</v>
      </c>
      <c r="B4">
        <v>21.03</v>
      </c>
      <c r="C4">
        <v>20.87</v>
      </c>
    </row>
    <row r="5" spans="1:3" x14ac:dyDescent="0.25">
      <c r="A5">
        <v>24112022</v>
      </c>
      <c r="B5">
        <v>21.06</v>
      </c>
      <c r="C5">
        <v>20.85</v>
      </c>
    </row>
    <row r="6" spans="1:3" x14ac:dyDescent="0.25">
      <c r="A6">
        <v>23112022</v>
      </c>
      <c r="B6">
        <v>21.72</v>
      </c>
      <c r="C6">
        <v>21.27</v>
      </c>
    </row>
    <row r="7" spans="1:3" x14ac:dyDescent="0.25">
      <c r="A7">
        <v>22112022</v>
      </c>
      <c r="B7">
        <v>22.48</v>
      </c>
      <c r="C7">
        <v>21.9</v>
      </c>
    </row>
    <row r="8" spans="1:3" x14ac:dyDescent="0.25">
      <c r="A8">
        <v>21112022</v>
      </c>
      <c r="B8">
        <v>22.93</v>
      </c>
      <c r="C8">
        <v>22.55</v>
      </c>
    </row>
    <row r="9" spans="1:3" x14ac:dyDescent="0.25">
      <c r="A9">
        <v>18112022</v>
      </c>
      <c r="B9">
        <v>22.74</v>
      </c>
      <c r="C9">
        <v>21.96</v>
      </c>
    </row>
    <row r="10" spans="1:3" x14ac:dyDescent="0.25">
      <c r="A10">
        <v>17112022</v>
      </c>
      <c r="B10">
        <v>22.39</v>
      </c>
      <c r="C10">
        <v>22.89</v>
      </c>
    </row>
    <row r="11" spans="1:3" x14ac:dyDescent="0.25">
      <c r="A11">
        <v>16112022</v>
      </c>
      <c r="B11">
        <v>21.95</v>
      </c>
      <c r="C11">
        <v>22.62</v>
      </c>
    </row>
    <row r="12" spans="1:3" x14ac:dyDescent="0.25">
      <c r="A12">
        <v>15112022</v>
      </c>
      <c r="B12">
        <v>22.2</v>
      </c>
      <c r="C12">
        <v>21.93</v>
      </c>
    </row>
    <row r="13" spans="1:3" x14ac:dyDescent="0.25">
      <c r="A13">
        <v>14112022</v>
      </c>
      <c r="B13">
        <v>22.19</v>
      </c>
      <c r="C13">
        <v>21.67</v>
      </c>
    </row>
    <row r="14" spans="1:3" x14ac:dyDescent="0.25">
      <c r="A14">
        <v>11112022</v>
      </c>
      <c r="B14">
        <v>22.49</v>
      </c>
      <c r="C14">
        <v>22.26</v>
      </c>
    </row>
    <row r="15" spans="1:3" x14ac:dyDescent="0.25">
      <c r="A15">
        <v>10112022</v>
      </c>
      <c r="B15">
        <v>23.33</v>
      </c>
      <c r="C15">
        <v>21.87</v>
      </c>
    </row>
    <row r="16" spans="1:3" x14ac:dyDescent="0.25">
      <c r="A16">
        <v>9112022</v>
      </c>
      <c r="B16">
        <v>22.96</v>
      </c>
      <c r="C16">
        <v>23.1</v>
      </c>
    </row>
    <row r="17" spans="1:3" x14ac:dyDescent="0.25">
      <c r="A17">
        <v>8112022</v>
      </c>
      <c r="B17">
        <v>23.21</v>
      </c>
      <c r="C17">
        <v>22.69</v>
      </c>
    </row>
    <row r="18" spans="1:3" x14ac:dyDescent="0.25">
      <c r="A18">
        <v>7112022</v>
      </c>
      <c r="B18">
        <v>24.06</v>
      </c>
      <c r="C18">
        <v>23.32</v>
      </c>
    </row>
    <row r="19" spans="1:3" x14ac:dyDescent="0.25">
      <c r="A19">
        <v>4112022</v>
      </c>
      <c r="B19">
        <v>24.52</v>
      </c>
      <c r="C19">
        <v>23.55</v>
      </c>
    </row>
    <row r="20" spans="1:3" x14ac:dyDescent="0.25">
      <c r="A20">
        <v>3112022</v>
      </c>
      <c r="B20">
        <v>24.84</v>
      </c>
      <c r="C20">
        <v>24.57</v>
      </c>
    </row>
    <row r="21" spans="1:3" x14ac:dyDescent="0.25">
      <c r="A21">
        <v>2112022</v>
      </c>
      <c r="B21">
        <v>24.96</v>
      </c>
      <c r="C21">
        <v>25.21</v>
      </c>
    </row>
    <row r="22" spans="1:3" x14ac:dyDescent="0.25">
      <c r="A22">
        <v>1112022</v>
      </c>
      <c r="B22">
        <v>25.06</v>
      </c>
      <c r="C22">
        <v>25.15</v>
      </c>
    </row>
    <row r="23" spans="1:3" x14ac:dyDescent="0.25">
      <c r="A23">
        <v>31102022</v>
      </c>
      <c r="B23">
        <v>26.11</v>
      </c>
      <c r="C23">
        <v>25.56</v>
      </c>
    </row>
  </sheetData>
  <phoneticPr fontId="19" type="noConversion"/>
  <pageMargins left="0.7" right="0.7" top="0.78740157499999996" bottom="0.78740157499999996"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59508-99E5-4504-9CA9-E9F5BA6727D8}">
  <sheetPr codeName="Tabelle48"/>
  <dimension ref="A1:K3"/>
  <sheetViews>
    <sheetView workbookViewId="0">
      <selection sqref="A1:K3"/>
    </sheetView>
  </sheetViews>
  <sheetFormatPr baseColWidth="10" defaultRowHeight="15" x14ac:dyDescent="0.25"/>
  <cols>
    <col min="1" max="2" width="11.140625" bestFit="1" customWidth="1"/>
    <col min="3" max="3" width="19.28515625" bestFit="1" customWidth="1"/>
    <col min="4" max="4" width="11.85546875" bestFit="1" customWidth="1"/>
    <col min="5" max="5" width="20.140625" bestFit="1" customWidth="1"/>
    <col min="6" max="6" width="11.140625" bestFit="1" customWidth="1"/>
    <col min="7" max="7" width="17.5703125" bestFit="1" customWidth="1"/>
    <col min="8" max="8" width="11.140625" bestFit="1" customWidth="1"/>
    <col min="10" max="11" width="12.140625" bestFit="1" customWidth="1"/>
  </cols>
  <sheetData>
    <row r="1" spans="1:11" x14ac:dyDescent="0.25">
      <c r="A1" t="s">
        <v>14</v>
      </c>
      <c r="B1" t="s">
        <v>15</v>
      </c>
      <c r="C1" t="s">
        <v>16</v>
      </c>
      <c r="D1" t="s">
        <v>17</v>
      </c>
      <c r="E1" t="s">
        <v>18</v>
      </c>
      <c r="F1" t="s">
        <v>19</v>
      </c>
      <c r="G1" t="s">
        <v>162</v>
      </c>
      <c r="H1" t="s">
        <v>163</v>
      </c>
      <c r="I1" t="s">
        <v>164</v>
      </c>
      <c r="J1" t="s">
        <v>165</v>
      </c>
      <c r="K1" t="s">
        <v>166</v>
      </c>
    </row>
    <row r="2" spans="1:11" x14ac:dyDescent="0.25">
      <c r="A2" t="s">
        <v>0</v>
      </c>
      <c r="B2">
        <v>22.04</v>
      </c>
      <c r="C2" t="s">
        <v>438</v>
      </c>
      <c r="D2" t="s">
        <v>444</v>
      </c>
      <c r="E2" t="s">
        <v>167</v>
      </c>
      <c r="F2">
        <v>-0.31740000000000002</v>
      </c>
      <c r="G2" t="s">
        <v>168</v>
      </c>
      <c r="H2">
        <v>0.83950000000000002</v>
      </c>
      <c r="I2" t="s">
        <v>169</v>
      </c>
      <c r="J2">
        <v>0</v>
      </c>
      <c r="K2" t="s">
        <v>20</v>
      </c>
    </row>
    <row r="3" spans="1:11" x14ac:dyDescent="0.25">
      <c r="A3" t="s">
        <v>122</v>
      </c>
      <c r="B3">
        <v>21.63</v>
      </c>
      <c r="C3" t="s">
        <v>170</v>
      </c>
      <c r="D3" t="s">
        <v>432</v>
      </c>
      <c r="E3" t="s">
        <v>171</v>
      </c>
      <c r="F3">
        <v>0.16969999999999999</v>
      </c>
      <c r="G3" t="s">
        <v>172</v>
      </c>
      <c r="H3">
        <v>1.1312</v>
      </c>
      <c r="I3" t="s">
        <v>173</v>
      </c>
      <c r="J3">
        <v>0</v>
      </c>
      <c r="K3" t="s">
        <v>20</v>
      </c>
    </row>
  </sheetData>
  <phoneticPr fontId="19" type="noConversion"/>
  <pageMargins left="0.7" right="0.7" top="0.78740157499999996" bottom="0.78740157499999996"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138FE-478B-4BA1-B59F-30FEEAF88C50}">
  <sheetPr codeName="Tabelle44"/>
  <dimension ref="A1:C24"/>
  <sheetViews>
    <sheetView workbookViewId="0">
      <selection sqref="A1:C23"/>
    </sheetView>
  </sheetViews>
  <sheetFormatPr baseColWidth="10" defaultRowHeight="15" x14ac:dyDescent="0.25"/>
  <cols>
    <col min="1" max="1" width="9.28515625" bestFit="1" customWidth="1"/>
    <col min="2" max="2" width="12" bestFit="1" customWidth="1"/>
    <col min="3" max="3" width="9.7109375" bestFit="1" customWidth="1"/>
  </cols>
  <sheetData>
    <row r="1" spans="1:3" x14ac:dyDescent="0.25">
      <c r="A1" t="s">
        <v>72</v>
      </c>
      <c r="B1" t="s">
        <v>0</v>
      </c>
      <c r="C1" t="s">
        <v>100</v>
      </c>
    </row>
    <row r="2" spans="1:3" x14ac:dyDescent="0.25">
      <c r="A2" s="147">
        <v>21092023</v>
      </c>
      <c r="B2" s="147">
        <v>15.81</v>
      </c>
      <c r="C2" s="147">
        <v>16.260000000000002</v>
      </c>
    </row>
    <row r="3" spans="1:3" x14ac:dyDescent="0.25">
      <c r="A3" s="147">
        <v>20092023</v>
      </c>
      <c r="B3" s="147">
        <v>15.76</v>
      </c>
      <c r="C3" s="147">
        <v>15.27</v>
      </c>
    </row>
    <row r="4" spans="1:3" x14ac:dyDescent="0.25">
      <c r="A4" s="147">
        <v>19092023</v>
      </c>
      <c r="B4" s="147">
        <v>15.85</v>
      </c>
      <c r="C4" s="147">
        <v>15.89</v>
      </c>
    </row>
    <row r="5" spans="1:3" x14ac:dyDescent="0.25">
      <c r="A5" s="147">
        <v>18092023</v>
      </c>
      <c r="B5" s="147">
        <v>15.23</v>
      </c>
      <c r="C5" s="147">
        <v>15.81</v>
      </c>
    </row>
    <row r="6" spans="1:3" x14ac:dyDescent="0.25">
      <c r="A6" s="147">
        <v>15092023</v>
      </c>
      <c r="B6" s="147">
        <v>14.12</v>
      </c>
      <c r="C6" s="147">
        <v>13.92</v>
      </c>
    </row>
    <row r="7" spans="1:3" x14ac:dyDescent="0.25">
      <c r="A7" s="147">
        <v>14092023</v>
      </c>
      <c r="B7" s="147">
        <v>15.59</v>
      </c>
      <c r="C7" s="147">
        <v>14.19</v>
      </c>
    </row>
    <row r="8" spans="1:3" x14ac:dyDescent="0.25">
      <c r="A8" s="147">
        <v>13092023</v>
      </c>
      <c r="B8" s="147">
        <v>15.5</v>
      </c>
      <c r="C8" s="147">
        <v>15.48</v>
      </c>
    </row>
    <row r="9" spans="1:3" x14ac:dyDescent="0.25">
      <c r="A9" s="147">
        <v>12092023</v>
      </c>
      <c r="B9" s="147">
        <v>15.03</v>
      </c>
      <c r="C9" s="147">
        <v>15.17</v>
      </c>
    </row>
    <row r="10" spans="1:3" x14ac:dyDescent="0.25">
      <c r="A10" s="147">
        <v>11092023</v>
      </c>
      <c r="B10" s="147">
        <v>15.13</v>
      </c>
      <c r="C10" s="147">
        <v>14.91</v>
      </c>
    </row>
    <row r="11" spans="1:3" x14ac:dyDescent="0.25">
      <c r="A11" s="147">
        <v>8092023</v>
      </c>
      <c r="B11" s="147">
        <v>15.41</v>
      </c>
      <c r="C11" s="147">
        <v>15.31</v>
      </c>
    </row>
    <row r="12" spans="1:3" x14ac:dyDescent="0.25">
      <c r="A12" s="147">
        <v>7092023</v>
      </c>
      <c r="B12" s="147">
        <v>15.78</v>
      </c>
      <c r="C12" s="147">
        <v>15.66</v>
      </c>
    </row>
    <row r="13" spans="1:3" x14ac:dyDescent="0.25">
      <c r="A13" s="147">
        <v>6092023</v>
      </c>
      <c r="B13" s="147">
        <v>15.35</v>
      </c>
      <c r="C13" s="147">
        <v>15.45</v>
      </c>
    </row>
    <row r="14" spans="1:3" x14ac:dyDescent="0.25">
      <c r="A14" s="147">
        <v>5092023</v>
      </c>
      <c r="B14" s="147">
        <v>15.52</v>
      </c>
      <c r="C14" s="147">
        <v>15.07</v>
      </c>
    </row>
    <row r="15" spans="1:3" x14ac:dyDescent="0.25">
      <c r="A15" s="147">
        <v>4092023</v>
      </c>
      <c r="B15" s="147">
        <v>14.77</v>
      </c>
      <c r="C15" s="147">
        <v>15.17</v>
      </c>
    </row>
    <row r="16" spans="1:3" x14ac:dyDescent="0.25">
      <c r="A16" s="147">
        <v>1092023</v>
      </c>
      <c r="B16" s="147">
        <v>14.86</v>
      </c>
      <c r="C16" s="147">
        <v>14.71</v>
      </c>
    </row>
    <row r="17" spans="1:3" x14ac:dyDescent="0.25">
      <c r="A17" s="147">
        <v>31082023</v>
      </c>
      <c r="B17" s="147">
        <v>15.2</v>
      </c>
      <c r="C17" s="147">
        <v>14.66</v>
      </c>
    </row>
    <row r="18" spans="1:3" x14ac:dyDescent="0.25">
      <c r="A18" s="147">
        <v>30082023</v>
      </c>
      <c r="B18" s="147">
        <v>15.31</v>
      </c>
      <c r="C18" s="147">
        <v>15.19</v>
      </c>
    </row>
    <row r="19" spans="1:3" x14ac:dyDescent="0.25">
      <c r="A19" s="147">
        <v>29082023</v>
      </c>
      <c r="B19" s="147">
        <v>16.010000000000002</v>
      </c>
      <c r="C19" s="147">
        <v>15.29</v>
      </c>
    </row>
    <row r="20" spans="1:3" x14ac:dyDescent="0.25">
      <c r="A20" s="147">
        <v>28082023</v>
      </c>
      <c r="B20" s="147">
        <v>17.07</v>
      </c>
      <c r="C20" s="147">
        <v>16.170000000000002</v>
      </c>
    </row>
    <row r="21" spans="1:3" x14ac:dyDescent="0.25">
      <c r="A21" s="147">
        <v>25082023</v>
      </c>
      <c r="B21" s="147">
        <v>17.57</v>
      </c>
      <c r="C21" s="147">
        <v>17.079999999999998</v>
      </c>
    </row>
    <row r="22" spans="1:3" x14ac:dyDescent="0.25">
      <c r="A22" s="147">
        <v>24082023</v>
      </c>
      <c r="B22" s="147">
        <v>17.04</v>
      </c>
      <c r="C22" s="147">
        <v>17.38</v>
      </c>
    </row>
    <row r="23" spans="1:3" x14ac:dyDescent="0.25">
      <c r="A23" s="147">
        <v>23082023</v>
      </c>
      <c r="B23" s="147">
        <v>17.34</v>
      </c>
      <c r="C23" s="147">
        <v>17.21</v>
      </c>
    </row>
    <row r="24" spans="1:3" x14ac:dyDescent="0.25">
      <c r="A24" s="147">
        <v>22082023</v>
      </c>
      <c r="B24" s="147">
        <v>18.16</v>
      </c>
      <c r="C24" s="147">
        <v>17.649999999999999</v>
      </c>
    </row>
  </sheetData>
  <phoneticPr fontId="19" type="noConversion"/>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61CFEC-9542-4C77-BE39-35EA4690EF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Arbeitsblätter</vt:lpstr>
      </vt:variant>
      <vt:variant>
        <vt:i4>39</vt:i4>
      </vt:variant>
      <vt:variant>
        <vt:lpstr>Diagramme</vt:lpstr>
      </vt:variant>
      <vt:variant>
        <vt:i4>2</vt:i4>
      </vt:variant>
      <vt:variant>
        <vt:lpstr>Benannte Bereiche</vt:lpstr>
      </vt:variant>
      <vt:variant>
        <vt:i4>15</vt:i4>
      </vt:variant>
    </vt:vector>
  </HeadingPairs>
  <TitlesOfParts>
    <vt:vector size="56" baseType="lpstr">
      <vt:lpstr>Version</vt:lpstr>
      <vt:lpstr>AngeboteM</vt:lpstr>
      <vt:lpstr>AngeboteA</vt:lpstr>
      <vt:lpstr>Ueberhaenge</vt:lpstr>
      <vt:lpstr>Call_Front</vt:lpstr>
      <vt:lpstr>Put_Front</vt:lpstr>
      <vt:lpstr>CallFront-1</vt:lpstr>
      <vt:lpstr>PutFront-1</vt:lpstr>
      <vt:lpstr>Call+01</vt:lpstr>
      <vt:lpstr>Put+01</vt:lpstr>
      <vt:lpstr>Infos</vt:lpstr>
      <vt:lpstr>Mail</vt:lpstr>
      <vt:lpstr>Tabelle1</vt:lpstr>
      <vt:lpstr>Summery</vt:lpstr>
      <vt:lpstr>Test</vt:lpstr>
      <vt:lpstr>SummeryVerfall</vt:lpstr>
      <vt:lpstr>SummeryDetail</vt:lpstr>
      <vt:lpstr>SummeryBasis</vt:lpstr>
      <vt:lpstr>SummeryDetailVerfall</vt:lpstr>
      <vt:lpstr>Preise</vt:lpstr>
      <vt:lpstr>Disclaimer</vt:lpstr>
      <vt:lpstr>Glossar</vt:lpstr>
      <vt:lpstr>HedgeBedarf</vt:lpstr>
      <vt:lpstr>HedgeBedarf+01</vt:lpstr>
      <vt:lpstr>GT L&amp;S</vt:lpstr>
      <vt:lpstr>QuotesFDAX</vt:lpstr>
      <vt:lpstr>StgrtDAX</vt:lpstr>
      <vt:lpstr>LUSDAX BO</vt:lpstr>
      <vt:lpstr>LUSDAX Onvista</vt:lpstr>
      <vt:lpstr>LUSDAX Ariva</vt:lpstr>
      <vt:lpstr>FDAX</vt:lpstr>
      <vt:lpstr>EURIBOR 3M</vt:lpstr>
      <vt:lpstr>CallHeute</vt:lpstr>
      <vt:lpstr>PutHeute</vt:lpstr>
      <vt:lpstr>Put+1Heute</vt:lpstr>
      <vt:lpstr>Call+1Heute</vt:lpstr>
      <vt:lpstr>VDAX-New 2M Hist_2</vt:lpstr>
      <vt:lpstr>VDAX-N 2M</vt:lpstr>
      <vt:lpstr>VDAX-New 2M Hist</vt:lpstr>
      <vt:lpstr>HedgeGrafik</vt:lpstr>
      <vt:lpstr>HedgeGrafik (eng)</vt:lpstr>
      <vt:lpstr>Disclaimer!Druckbereich</vt:lpstr>
      <vt:lpstr>Summery!Druckbereich</vt:lpstr>
      <vt:lpstr>SummeryDetail!Druckbereich</vt:lpstr>
      <vt:lpstr>SummeryDetailVerfall!Druckbereich</vt:lpstr>
      <vt:lpstr>SummeryVerfall!Druckbereich</vt:lpstr>
      <vt:lpstr>Test!Druckbereich</vt:lpstr>
      <vt:lpstr>Disclaimer!Print_Area</vt:lpstr>
      <vt:lpstr>Glossar!Print_Area</vt:lpstr>
      <vt:lpstr>Summery!Print_Area</vt:lpstr>
      <vt:lpstr>SummeryBasis!Print_Area</vt:lpstr>
      <vt:lpstr>SummeryDetail!Print_Area</vt:lpstr>
      <vt:lpstr>SummeryDetailVerfall!Print_Area</vt:lpstr>
      <vt:lpstr>SummeryVerfall!Print_Area</vt:lpstr>
      <vt:lpstr>Test!Print_Area</vt:lpstr>
      <vt:lpstr>Ueberhaenge!Print_Area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Detlef D</dc:creator>
  <cp:lastModifiedBy>Detlef Dieball</cp:lastModifiedBy>
  <cp:lastPrinted>2023-09-22T06:56:16Z</cp:lastPrinted>
  <dcterms:created xsi:type="dcterms:W3CDTF">2018-08-10T12:34:01Z</dcterms:created>
  <dcterms:modified xsi:type="dcterms:W3CDTF">2023-09-22T07:21:01Z</dcterms:modified>
</cp:coreProperties>
</file>