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xml"/>
  <Override PartName="/xl/charts/chart6.xml" ContentType="application/vnd.openxmlformats-officedocument.drawingml.chart+xml"/>
  <Override PartName="/xl/drawings/drawing10.xml" ContentType="application/vnd.openxmlformats-officedocument.drawing+xml"/>
  <Override PartName="/xl/charts/chart7.xml" ContentType="application/vnd.openxmlformats-officedocument.drawingml.chart+xml"/>
  <Override PartName="/xl/drawings/drawing11.xml" ContentType="application/vnd.openxmlformats-officedocument.drawing+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drawings/drawing16.xml" ContentType="application/vnd.openxmlformats-officedocument.drawing+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7.xml" ContentType="application/vnd.openxmlformats-officedocument.drawing+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Detlef\Tradematiker\Research\Optionen\OI-Abfrage\"/>
    </mc:Choice>
  </mc:AlternateContent>
  <xr:revisionPtr revIDLastSave="0" documentId="13_ncr:1_{08DF4F01-BFF6-4432-A9C0-2D8B961F1EA9}" xr6:coauthVersionLast="47" xr6:coauthVersionMax="47" xr10:uidLastSave="{00000000-0000-0000-0000-000000000000}"/>
  <bookViews>
    <workbookView xWindow="-108" yWindow="-108" windowWidth="23256" windowHeight="12456" tabRatio="751" firstSheet="3" activeTab="11" xr2:uid="{3CDFE83A-9C88-4766-961F-2D6C5E1FA6D2}"/>
  </bookViews>
  <sheets>
    <sheet name="Version" sheetId="44" r:id="rId1"/>
    <sheet name="AngeboteM" sheetId="83" r:id="rId2"/>
    <sheet name="AngeboteA" sheetId="84" r:id="rId3"/>
    <sheet name="Ueberhaenge" sheetId="1" r:id="rId4"/>
    <sheet name="Call_Front" sheetId="211" r:id="rId5"/>
    <sheet name="Put_Front" sheetId="212" r:id="rId6"/>
    <sheet name="CallFront-1" sheetId="213" r:id="rId7"/>
    <sheet name="PutFront-1" sheetId="214" r:id="rId8"/>
    <sheet name="Call+01" sheetId="215" r:id="rId9"/>
    <sheet name="Put+01" sheetId="216" r:id="rId10"/>
    <sheet name="Infos" sheetId="19" r:id="rId11"/>
    <sheet name="Mail" sheetId="81" r:id="rId12"/>
    <sheet name="Tabelle1" sheetId="90" r:id="rId13"/>
    <sheet name="Summery" sheetId="38" r:id="rId14"/>
    <sheet name="Test" sheetId="55" r:id="rId15"/>
    <sheet name="SummeryVerfall" sheetId="42" r:id="rId16"/>
    <sheet name="SummeryDetail" sheetId="63" r:id="rId17"/>
    <sheet name="SummeryBasis" sheetId="67" r:id="rId18"/>
    <sheet name="SummeryDetailVerfall" sheetId="65" r:id="rId19"/>
    <sheet name="Preise" sheetId="89" r:id="rId20"/>
    <sheet name="HedgeGrafik" sheetId="20" r:id="rId21"/>
    <sheet name="HedgeGrafik (eng)" sheetId="43" r:id="rId22"/>
    <sheet name="Disclaimer" sheetId="64" r:id="rId23"/>
    <sheet name="Glossar" sheetId="40" r:id="rId24"/>
    <sheet name="HedgeBedarf" sheetId="18" r:id="rId25"/>
    <sheet name="HedgeBedarf+01" sheetId="41" r:id="rId26"/>
    <sheet name="GT L&amp;S" sheetId="71" r:id="rId27"/>
    <sheet name="QuotesFDAX" sheetId="57" r:id="rId28"/>
    <sheet name="StgrtDAX" sheetId="58" r:id="rId29"/>
    <sheet name="LUSDAX BO" sheetId="59" r:id="rId30"/>
    <sheet name="LUSDAX Onvista" sheetId="60" r:id="rId31"/>
    <sheet name="LUSDAX Ariva" sheetId="61" r:id="rId32"/>
    <sheet name="FDAX" sheetId="62" r:id="rId33"/>
    <sheet name="EURIBOR 3M" sheetId="69" r:id="rId34"/>
    <sheet name="CallHeute" sheetId="74" r:id="rId35"/>
    <sheet name="PutHeute" sheetId="76" r:id="rId36"/>
    <sheet name="Put+1Heute" sheetId="77" r:id="rId37"/>
    <sheet name="Call+1Heute" sheetId="78" r:id="rId38"/>
    <sheet name="VDAX-New 2M Hist_2" sheetId="82" r:id="rId39"/>
    <sheet name="VDAX-N 2M" sheetId="87" r:id="rId40"/>
    <sheet name="VDAX-New 2M Hist" sheetId="88" r:id="rId41"/>
  </sheets>
  <definedNames>
    <definedName name="_xlnm.Print_Area" localSheetId="22">Disclaimer!$A$1:$K$26</definedName>
    <definedName name="_xlnm.Print_Area" localSheetId="13">Summery!$A$1:$I$55</definedName>
    <definedName name="_xlnm.Print_Area" localSheetId="16">SummeryDetail!$A$1:$I$35</definedName>
    <definedName name="_xlnm.Print_Area" localSheetId="18">SummeryDetailVerfall!$A$1:$I$35</definedName>
    <definedName name="_xlnm.Print_Area" localSheetId="15">SummeryVerfall!$A$1:$J$55</definedName>
    <definedName name="_xlnm.Print_Area" localSheetId="14">Test!$A$1:$K$55</definedName>
    <definedName name="ExterneDaten_1" localSheetId="37" hidden="1">'Call+1Heute'!$A$1:$R$148</definedName>
    <definedName name="ExterneDaten_1" localSheetId="34" hidden="1">CallHeute!$A$1:$R$148</definedName>
    <definedName name="ExterneDaten_1" localSheetId="33" hidden="1">'EURIBOR 3M'!$A$1:$B$11</definedName>
    <definedName name="ExterneDaten_1" localSheetId="35" hidden="1">PutHeute!$A$1:$R$148</definedName>
    <definedName name="ExterneDaten_1" localSheetId="27" hidden="1">QuotesFDAX!$A$1:$E$10</definedName>
    <definedName name="ExterneDaten_1" localSheetId="28" hidden="1">StgrtDAX!$A$1:$D$8</definedName>
    <definedName name="ExterneDaten_1" localSheetId="39" hidden="1">'VDAX-N 2M'!$A$1:$K$3</definedName>
    <definedName name="ExterneDaten_1" localSheetId="40" hidden="1">'VDAX-New 2M Hist'!$A$1:$C$22</definedName>
    <definedName name="ExterneDaten_1" localSheetId="38" hidden="1">'VDAX-New 2M Hist_2'!$A$1:$C$23</definedName>
    <definedName name="Print_Area" localSheetId="22">Disclaimer!$A$1:$K$26</definedName>
    <definedName name="Print_Area" localSheetId="23">Glossar!$A$4:$B$16</definedName>
    <definedName name="Print_Area" localSheetId="13">Summery!$A$1:$K$55</definedName>
    <definedName name="Print_Area" localSheetId="17">SummeryBasis!$A$1:$K$35</definedName>
    <definedName name="Print_Area" localSheetId="16">SummeryDetail!$A$1:$K$35</definedName>
    <definedName name="Print_Area" localSheetId="18">SummeryDetailVerfall!$A$1:$K$35</definedName>
    <definedName name="Print_Area" localSheetId="15">SummeryVerfall!$A$1:$K$55</definedName>
    <definedName name="Print_Area" localSheetId="14">Test!$A$1:$K$55</definedName>
    <definedName name="Print_Area" localSheetId="3">Ueberhaenge!$A$1:$I$55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 i="1" l="1"/>
  <c r="U9" i="90"/>
  <c r="U1" i="90"/>
  <c r="V1" i="90" s="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211" i="1"/>
  <c r="U41" i="81"/>
  <c r="U25" i="81"/>
  <c r="V25" i="81" s="1"/>
  <c r="W25" i="81" s="1"/>
  <c r="V9" i="90" l="1"/>
  <c r="W9" i="90" s="1"/>
  <c r="W1" i="90"/>
  <c r="V41" i="81"/>
  <c r="W41" i="81" s="1"/>
  <c r="V2" i="81" l="1"/>
  <c r="X8" i="1"/>
  <c r="X4" i="1" l="1"/>
  <c r="R9" i="1"/>
  <c r="R8" i="1"/>
  <c r="N4" i="1" s="1"/>
  <c r="G4" i="1"/>
  <c r="P4" i="1" l="1"/>
  <c r="AB9" i="1"/>
  <c r="AA9" i="1" s="1"/>
  <c r="Z9" i="1" s="1"/>
  <c r="R7" i="1"/>
  <c r="AC9" i="1"/>
  <c r="X8" i="19"/>
  <c r="N1" i="1" s="1"/>
  <c r="H3" i="42"/>
  <c r="N9" i="1" l="1"/>
  <c r="N3" i="1" s="1"/>
  <c r="G1" i="1" l="1"/>
  <c r="W7" i="19" s="1"/>
  <c r="Q8" i="1" l="1"/>
  <c r="F52" i="55" l="1"/>
  <c r="F3" i="55" l="1"/>
  <c r="H3" i="55" s="1"/>
  <c r="S8" i="55" l="1"/>
  <c r="S9" i="55" s="1"/>
  <c r="R11" i="55" l="1"/>
  <c r="R12" i="55"/>
  <c r="R13" i="55"/>
  <c r="R14" i="55"/>
  <c r="R15" i="55"/>
  <c r="R16" i="55"/>
  <c r="R17" i="55"/>
  <c r="R18" i="55"/>
  <c r="R19" i="55"/>
  <c r="R20" i="55"/>
  <c r="R21" i="55"/>
  <c r="R22" i="55"/>
  <c r="R23" i="55"/>
  <c r="R24" i="55"/>
  <c r="R25" i="55"/>
  <c r="R26" i="55"/>
  <c r="R27" i="55"/>
  <c r="R28" i="55"/>
  <c r="R29" i="55"/>
  <c r="R30" i="55"/>
  <c r="R31" i="55"/>
  <c r="R32" i="55"/>
  <c r="R33" i="55"/>
  <c r="R34" i="55"/>
  <c r="R35" i="55"/>
  <c r="R36" i="55"/>
  <c r="R37" i="55"/>
  <c r="R38" i="55"/>
  <c r="R39" i="55"/>
  <c r="R40" i="55"/>
  <c r="R41" i="55"/>
  <c r="R42" i="55"/>
  <c r="R43" i="55"/>
  <c r="R44" i="55"/>
  <c r="R45" i="55"/>
  <c r="R46" i="55"/>
  <c r="R47" i="55"/>
  <c r="R48" i="55"/>
  <c r="R49" i="55"/>
  <c r="R50" i="55"/>
  <c r="R6" i="1"/>
  <c r="G3" i="1"/>
  <c r="A30" i="67" l="1"/>
  <c r="A12" i="67"/>
  <c r="A13" i="67"/>
  <c r="A14" i="67"/>
  <c r="A15" i="67"/>
  <c r="A16" i="67"/>
  <c r="A17" i="67"/>
  <c r="A18" i="67"/>
  <c r="A19" i="67"/>
  <c r="A20" i="67"/>
  <c r="A21" i="67"/>
  <c r="A22" i="67"/>
  <c r="A23" i="67"/>
  <c r="A24" i="67"/>
  <c r="A25" i="67"/>
  <c r="A26" i="67"/>
  <c r="A27" i="67"/>
  <c r="A28" i="67"/>
  <c r="A29" i="67"/>
  <c r="A11" i="67"/>
  <c r="A10" i="67"/>
  <c r="B30" i="67"/>
  <c r="B12" i="67"/>
  <c r="B13" i="67"/>
  <c r="B14" i="67"/>
  <c r="B15" i="67"/>
  <c r="B16" i="67"/>
  <c r="B17" i="67"/>
  <c r="B18" i="67"/>
  <c r="B19" i="67"/>
  <c r="B20" i="67"/>
  <c r="B21" i="67"/>
  <c r="B22" i="67"/>
  <c r="B23" i="67"/>
  <c r="B24" i="67"/>
  <c r="B25" i="67"/>
  <c r="B26" i="67"/>
  <c r="B27" i="67"/>
  <c r="B28" i="67"/>
  <c r="B29" i="67"/>
  <c r="B11" i="67"/>
  <c r="B10" i="67"/>
  <c r="V11" i="55"/>
  <c r="X11" i="55" s="1"/>
  <c r="V12" i="55"/>
  <c r="X12" i="55" s="1"/>
  <c r="V13" i="55"/>
  <c r="X13" i="55" s="1"/>
  <c r="V14" i="55"/>
  <c r="W14" i="55" s="1"/>
  <c r="V15" i="55"/>
  <c r="W15" i="55" s="1"/>
  <c r="V16" i="55"/>
  <c r="X16" i="55" s="1"/>
  <c r="V17" i="55"/>
  <c r="X17" i="55" s="1"/>
  <c r="V18" i="55"/>
  <c r="W18" i="55" s="1"/>
  <c r="V19" i="55"/>
  <c r="X19" i="55" s="1"/>
  <c r="V20" i="55"/>
  <c r="X20" i="55" s="1"/>
  <c r="V21" i="55"/>
  <c r="X21" i="55" s="1"/>
  <c r="V22" i="55"/>
  <c r="V23" i="55"/>
  <c r="W23" i="55" s="1"/>
  <c r="V24" i="55"/>
  <c r="X24" i="55" s="1"/>
  <c r="V25" i="55"/>
  <c r="W25" i="55" s="1"/>
  <c r="V26" i="55"/>
  <c r="W26" i="55" s="1"/>
  <c r="V27" i="55"/>
  <c r="X27" i="55" s="1"/>
  <c r="V28" i="55"/>
  <c r="X28" i="55" s="1"/>
  <c r="V29" i="55"/>
  <c r="X29" i="55" s="1"/>
  <c r="V30" i="55"/>
  <c r="W30" i="55" s="1"/>
  <c r="V31" i="55"/>
  <c r="W31" i="55" s="1"/>
  <c r="V32" i="55"/>
  <c r="X32" i="55" s="1"/>
  <c r="V33" i="55"/>
  <c r="X33" i="55" s="1"/>
  <c r="V34" i="55"/>
  <c r="W34" i="55" s="1"/>
  <c r="V35" i="55"/>
  <c r="W35" i="55" s="1"/>
  <c r="V36" i="55"/>
  <c r="X36" i="55" s="1"/>
  <c r="V37" i="55"/>
  <c r="W37" i="55" s="1"/>
  <c r="V38" i="55"/>
  <c r="W38" i="55" s="1"/>
  <c r="V39" i="55"/>
  <c r="X39" i="55" s="1"/>
  <c r="V40" i="55"/>
  <c r="X40" i="55" s="1"/>
  <c r="V41" i="55"/>
  <c r="X41" i="55" s="1"/>
  <c r="V42" i="55"/>
  <c r="W42" i="55" s="1"/>
  <c r="V43" i="55"/>
  <c r="X43" i="55" s="1"/>
  <c r="V44" i="55"/>
  <c r="X44" i="55" s="1"/>
  <c r="V45" i="55"/>
  <c r="X45" i="55" s="1"/>
  <c r="V46" i="55"/>
  <c r="W46" i="55" s="1"/>
  <c r="V47" i="55"/>
  <c r="X47" i="55" s="1"/>
  <c r="V48" i="55"/>
  <c r="X48" i="55" s="1"/>
  <c r="V49" i="55"/>
  <c r="X49" i="55" s="1"/>
  <c r="V50" i="55"/>
  <c r="W50" i="55" s="1"/>
  <c r="V10" i="55"/>
  <c r="X10" i="55" s="1"/>
  <c r="N9" i="67"/>
  <c r="F3" i="67"/>
  <c r="H3" i="67" s="1"/>
  <c r="AB11" i="55"/>
  <c r="W22" i="55" l="1"/>
  <c r="X22" i="55"/>
  <c r="W32" i="55"/>
  <c r="W43" i="55"/>
  <c r="W13" i="55"/>
  <c r="W17" i="55"/>
  <c r="W19" i="55"/>
  <c r="W21" i="55"/>
  <c r="W24" i="55"/>
  <c r="X26" i="55"/>
  <c r="W28" i="55"/>
  <c r="W29" i="55"/>
  <c r="X31" i="55"/>
  <c r="W33" i="55"/>
  <c r="W44" i="55"/>
  <c r="W47" i="55"/>
  <c r="W49" i="55"/>
  <c r="W11" i="55"/>
  <c r="W12" i="55"/>
  <c r="X14" i="55"/>
  <c r="X15" i="55"/>
  <c r="W16" i="55"/>
  <c r="X18" i="55"/>
  <c r="W20" i="55"/>
  <c r="X23" i="55"/>
  <c r="X25" i="55"/>
  <c r="W27" i="55"/>
  <c r="X30" i="55"/>
  <c r="X34" i="55"/>
  <c r="X35" i="55"/>
  <c r="W36" i="55"/>
  <c r="X37" i="55"/>
  <c r="X38" i="55"/>
  <c r="W39" i="55"/>
  <c r="W40" i="55"/>
  <c r="W41" i="55"/>
  <c r="X42" i="55"/>
  <c r="W45" i="55"/>
  <c r="X46" i="55"/>
  <c r="W48" i="55"/>
  <c r="X50" i="55"/>
  <c r="W10" i="55"/>
  <c r="O9" i="67"/>
  <c r="Z5" i="1" l="1"/>
  <c r="D30" i="65"/>
  <c r="B30" i="65"/>
  <c r="C30" i="65"/>
  <c r="D12" i="65"/>
  <c r="D13" i="65"/>
  <c r="D14" i="65"/>
  <c r="D15" i="65"/>
  <c r="D16" i="65"/>
  <c r="D17" i="65"/>
  <c r="D18" i="65"/>
  <c r="D19" i="65"/>
  <c r="D20" i="65"/>
  <c r="D21" i="65"/>
  <c r="D22" i="65"/>
  <c r="D23" i="65"/>
  <c r="D24" i="65"/>
  <c r="D25" i="65"/>
  <c r="D26" i="65"/>
  <c r="D27" i="65"/>
  <c r="D28" i="65"/>
  <c r="D29" i="65"/>
  <c r="C12" i="65"/>
  <c r="C13" i="65"/>
  <c r="C14" i="65"/>
  <c r="C15" i="65"/>
  <c r="C16" i="65"/>
  <c r="C17" i="65"/>
  <c r="C18" i="65"/>
  <c r="C19" i="65"/>
  <c r="C20" i="65"/>
  <c r="C21" i="65"/>
  <c r="C22" i="65"/>
  <c r="C23" i="65"/>
  <c r="C24" i="65"/>
  <c r="C25" i="65"/>
  <c r="C26" i="65"/>
  <c r="C27" i="65"/>
  <c r="C28" i="65"/>
  <c r="C29" i="65"/>
  <c r="B12" i="65"/>
  <c r="B13" i="65"/>
  <c r="B14" i="65"/>
  <c r="B15" i="65"/>
  <c r="B16" i="65"/>
  <c r="B17" i="65"/>
  <c r="B18" i="65"/>
  <c r="B19" i="65"/>
  <c r="B20" i="65"/>
  <c r="B21" i="65"/>
  <c r="B22" i="65"/>
  <c r="B23" i="65"/>
  <c r="B24" i="65"/>
  <c r="B25" i="65"/>
  <c r="B26" i="65"/>
  <c r="B27" i="65"/>
  <c r="B28" i="65"/>
  <c r="B29" i="65"/>
  <c r="D11" i="65"/>
  <c r="C11" i="65"/>
  <c r="B11" i="65"/>
  <c r="D10" i="65"/>
  <c r="C10" i="65"/>
  <c r="B10" i="65"/>
  <c r="A30" i="65"/>
  <c r="A12" i="65"/>
  <c r="A13" i="65"/>
  <c r="A14" i="65"/>
  <c r="A15" i="65"/>
  <c r="A16" i="65"/>
  <c r="A17" i="65"/>
  <c r="A18" i="65"/>
  <c r="A19" i="65"/>
  <c r="A20" i="65"/>
  <c r="A21" i="65"/>
  <c r="A22" i="65"/>
  <c r="A23" i="65"/>
  <c r="A24" i="65"/>
  <c r="A25" i="65"/>
  <c r="A26" i="65"/>
  <c r="A27" i="65"/>
  <c r="A28" i="65"/>
  <c r="A29" i="65"/>
  <c r="A11" i="65"/>
  <c r="A10" i="65"/>
  <c r="C9" i="65"/>
  <c r="P9" i="65" s="1"/>
  <c r="F3" i="65"/>
  <c r="H3" i="65" s="1"/>
  <c r="F3" i="63"/>
  <c r="H3" i="63" s="1"/>
  <c r="D9" i="65" l="1"/>
  <c r="Q9" i="65" s="1"/>
  <c r="C9" i="63"/>
  <c r="P9" i="63" s="1"/>
  <c r="D9" i="63" l="1"/>
  <c r="Q9" i="63" s="1"/>
  <c r="K52" i="55" l="1"/>
  <c r="J52" i="55"/>
  <c r="C9" i="55" l="1"/>
  <c r="D9" i="55" s="1"/>
  <c r="P9" i="55" l="1"/>
  <c r="Q9" i="55"/>
  <c r="Z4" i="1" l="1"/>
  <c r="I8" i="1" l="1"/>
  <c r="H8" i="1"/>
  <c r="G8" i="1"/>
  <c r="F8" i="1"/>
  <c r="B32" i="19"/>
  <c r="B31" i="19"/>
  <c r="D8" i="1" s="1"/>
  <c r="H34" i="65" l="1"/>
  <c r="G55" i="55"/>
  <c r="B7" i="67"/>
  <c r="O8" i="67"/>
  <c r="O8" i="65"/>
  <c r="B7" i="63"/>
  <c r="B7" i="65"/>
  <c r="O8" i="63"/>
  <c r="B7" i="55"/>
  <c r="O8" i="55"/>
  <c r="E8" i="1"/>
  <c r="G55" i="42"/>
  <c r="B33" i="19"/>
  <c r="G54" i="55" s="1"/>
  <c r="Y9" i="1"/>
  <c r="W9" i="1"/>
  <c r="Y3" i="1"/>
  <c r="AA7" i="1"/>
  <c r="Z7" i="1"/>
  <c r="Y7" i="1"/>
  <c r="X7" i="1"/>
  <c r="W7" i="1"/>
  <c r="G54" i="42" l="1"/>
  <c r="H33" i="65"/>
  <c r="F3" i="42" l="1"/>
  <c r="G2" i="1" l="1"/>
  <c r="C3" i="65" l="1"/>
  <c r="C3" i="67"/>
  <c r="C3" i="55"/>
  <c r="C3" i="63"/>
  <c r="A11" i="42"/>
  <c r="B11" i="42"/>
  <c r="C11" i="42"/>
  <c r="D11" i="42"/>
  <c r="A12" i="42"/>
  <c r="B12" i="42"/>
  <c r="C12" i="42"/>
  <c r="D12" i="42"/>
  <c r="A13" i="42"/>
  <c r="B13" i="42"/>
  <c r="C13" i="42"/>
  <c r="D13" i="42"/>
  <c r="A14" i="42"/>
  <c r="B14" i="42"/>
  <c r="C14" i="42"/>
  <c r="D14" i="42"/>
  <c r="A15" i="42"/>
  <c r="B15" i="42"/>
  <c r="C15" i="42"/>
  <c r="D15" i="42"/>
  <c r="A16" i="42"/>
  <c r="B16" i="42"/>
  <c r="C16" i="42"/>
  <c r="D16" i="42"/>
  <c r="A17" i="42"/>
  <c r="B17" i="42"/>
  <c r="C17" i="42"/>
  <c r="D17" i="42"/>
  <c r="A18" i="42"/>
  <c r="B18" i="42"/>
  <c r="C18" i="42"/>
  <c r="D18" i="42"/>
  <c r="A19" i="42"/>
  <c r="B19" i="42"/>
  <c r="C19" i="42"/>
  <c r="D19" i="42"/>
  <c r="A20" i="42"/>
  <c r="B20" i="42"/>
  <c r="C20" i="42"/>
  <c r="D20" i="42"/>
  <c r="A21" i="42"/>
  <c r="B21" i="42"/>
  <c r="C21" i="42"/>
  <c r="D21" i="42"/>
  <c r="A22" i="42"/>
  <c r="B22" i="42"/>
  <c r="C22" i="42"/>
  <c r="D22" i="42"/>
  <c r="A23" i="42"/>
  <c r="B23" i="42"/>
  <c r="C23" i="42"/>
  <c r="D23" i="42"/>
  <c r="A24" i="42"/>
  <c r="B24" i="42"/>
  <c r="C24" i="42"/>
  <c r="D24" i="42"/>
  <c r="A25" i="42"/>
  <c r="B25" i="42"/>
  <c r="C25" i="42"/>
  <c r="D25" i="42"/>
  <c r="A26" i="42"/>
  <c r="B26" i="42"/>
  <c r="C26" i="42"/>
  <c r="D26" i="42"/>
  <c r="A27" i="42"/>
  <c r="B27" i="42"/>
  <c r="C27" i="42"/>
  <c r="D27" i="42"/>
  <c r="A28" i="42"/>
  <c r="B28" i="42"/>
  <c r="C28" i="42"/>
  <c r="D28" i="42"/>
  <c r="A29" i="42"/>
  <c r="B29" i="42"/>
  <c r="C29" i="42"/>
  <c r="D29" i="42"/>
  <c r="A30" i="42"/>
  <c r="B30" i="42"/>
  <c r="C30" i="42"/>
  <c r="D30" i="42"/>
  <c r="A31" i="42"/>
  <c r="B31" i="42"/>
  <c r="C31" i="42"/>
  <c r="D31" i="42"/>
  <c r="A32" i="42"/>
  <c r="B32" i="42"/>
  <c r="C32" i="42"/>
  <c r="D32" i="42"/>
  <c r="A33" i="42"/>
  <c r="B33" i="42"/>
  <c r="C33" i="42"/>
  <c r="D33" i="42"/>
  <c r="A34" i="42"/>
  <c r="B34" i="42"/>
  <c r="C34" i="42"/>
  <c r="D34" i="42"/>
  <c r="A35" i="42"/>
  <c r="B35" i="42"/>
  <c r="C35" i="42"/>
  <c r="D35" i="42"/>
  <c r="A36" i="42"/>
  <c r="B36" i="42"/>
  <c r="C36" i="42"/>
  <c r="D36" i="42"/>
  <c r="A37" i="42"/>
  <c r="B37" i="42"/>
  <c r="C37" i="42"/>
  <c r="D37" i="42"/>
  <c r="A38" i="42"/>
  <c r="B38" i="42"/>
  <c r="C38" i="42"/>
  <c r="D38" i="42"/>
  <c r="A39" i="42"/>
  <c r="B39" i="42"/>
  <c r="C39" i="42"/>
  <c r="D39" i="42"/>
  <c r="A40" i="42"/>
  <c r="B40" i="42"/>
  <c r="C40" i="42"/>
  <c r="D40" i="42"/>
  <c r="A41" i="42"/>
  <c r="B41" i="42"/>
  <c r="C41" i="42"/>
  <c r="D41" i="42"/>
  <c r="A42" i="42"/>
  <c r="B42" i="42"/>
  <c r="C42" i="42"/>
  <c r="D42" i="42"/>
  <c r="A43" i="42"/>
  <c r="B43" i="42"/>
  <c r="C43" i="42"/>
  <c r="D43" i="42"/>
  <c r="A44" i="42"/>
  <c r="B44" i="42"/>
  <c r="C44" i="42"/>
  <c r="D44" i="42"/>
  <c r="A45" i="42"/>
  <c r="B45" i="42"/>
  <c r="C45" i="42"/>
  <c r="D45" i="42"/>
  <c r="A46" i="42"/>
  <c r="B46" i="42"/>
  <c r="C46" i="42"/>
  <c r="D46" i="42"/>
  <c r="A47" i="42"/>
  <c r="B47" i="42"/>
  <c r="C47" i="42"/>
  <c r="D47" i="42"/>
  <c r="A48" i="42"/>
  <c r="B48" i="42"/>
  <c r="C48" i="42"/>
  <c r="D48" i="42"/>
  <c r="A49" i="42"/>
  <c r="B49" i="42"/>
  <c r="C49" i="42"/>
  <c r="D49" i="42"/>
  <c r="A50" i="42"/>
  <c r="B50" i="42"/>
  <c r="C50" i="42"/>
  <c r="D50" i="42"/>
  <c r="B10" i="42"/>
  <c r="C10" i="42"/>
  <c r="D10" i="42"/>
  <c r="A10" i="42"/>
  <c r="U51" i="1" l="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10" i="1"/>
  <c r="C9" i="42"/>
  <c r="B7" i="42"/>
  <c r="R5" i="1"/>
  <c r="AB1" i="1" l="1"/>
  <c r="Z1" i="1"/>
  <c r="D9" i="42"/>
  <c r="R4" i="1" l="1"/>
  <c r="C9" i="38"/>
  <c r="D9" i="38" s="1"/>
  <c r="O8" i="38"/>
  <c r="B7" i="38"/>
  <c r="G1" i="65" l="1"/>
  <c r="G1" i="67"/>
  <c r="G1" i="55"/>
  <c r="G1" i="63"/>
  <c r="C3" i="38"/>
  <c r="A28" i="19" s="1"/>
  <c r="C3" i="42"/>
  <c r="G1" i="38"/>
  <c r="G1" i="42"/>
  <c r="P9" i="38"/>
  <c r="Q9" i="38"/>
  <c r="A24" i="19" l="1"/>
  <c r="AB4" i="1"/>
  <c r="M41" i="55"/>
  <c r="X5" i="1" l="1"/>
  <c r="X1" i="1"/>
  <c r="L42" i="55"/>
  <c r="L41" i="55"/>
  <c r="M42" i="55"/>
  <c r="AB7" i="55" l="1"/>
  <c r="AB6" i="5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337D4EF-BAE5-487C-B183-77F0C4415F8B}" keepAlive="1" name="Abfrage - EURIBOR 3M" description="Verbindung mit der Abfrage 'EURIBOR 3M' in der Arbeitsmappe." type="5" refreshedVersion="7" background="1" saveData="1">
    <dbPr connection="Provider=Microsoft.Mashup.OleDb.1;Data Source=$Workbook$;Location=&quot;EURIBOR 3M&quot;;Extended Properties=&quot;&quot;" command="SELECT * FROM [EURIBOR 3M]"/>
  </connection>
  <connection id="2" xr16:uid="{D12F02AA-48CA-4AF7-A889-A502A645F1B6}" keepAlive="1" name="Abfrage - Historie Alternativ VDAX-NEW 2M" description="Verbindung mit der Abfrage 'Historie Alternativ VDAX-NEW 2M' in der Arbeitsmappe." type="5" refreshedVersion="8" background="1" saveData="1">
    <dbPr connection="Provider=Microsoft.Mashup.OleDb.1;Data Source=$Workbook$;Location=&quot;Historie Alternativ VDAX-NEW 2M&quot;;Extended Properties=&quot;&quot;" command="SELECT * FROM [Historie Alternativ VDAX-NEW 2M]"/>
  </connection>
  <connection id="3" xr16:uid="{F5C93228-679B-46A2-8B8A-48830D2DCD5A}" keepAlive="1" name="Abfrage - Historische Kurse VDAX-NEW 2M" description="Verbindung mit der Abfrage 'Historische Kurse VDAX-NEW 2M' in der Arbeitsmappe." type="5" refreshedVersion="7" background="1" saveData="1">
    <dbPr connection="Provider=Microsoft.Mashup.OleDb.1;Data Source=$Workbook$;Location=&quot;Historische Kurse VDAX-NEW 2M&quot;;Extended Properties=&quot;&quot;" command="SELECT * FROM [Historische Kurse VDAX-NEW 2M]"/>
  </connection>
  <connection id="4" xr16:uid="{E08BC714-C41A-4E2C-BABA-2616CA428715}" keepAlive="1" name="Abfrage - Libor" description="Verbindung mit der Abfrage 'Libor' in der Arbeitsmappe." type="5" refreshedVersion="6" background="1" saveData="1">
    <dbPr connection="Provider=Microsoft.Mashup.OleDb.1;Data Source=$Workbook$;Location=Libor;Extended Properties=&quot;&quot;" command="SELECT * FROM [Libor]"/>
  </connection>
  <connection id="5" xr16:uid="{C54025BC-BD90-4B1C-BD83-ED7813A41D6C}" keepAlive="1" name="Abfrage - Quotes" description="Verbindung mit der Abfrage 'Quotes' in der Arbeitsmappe." type="5" refreshedVersion="7" background="1" saveData="1">
    <dbPr connection="Provider=Microsoft.Mashup.OleDb.1;Data Source=$Workbook$;Location=Quotes;Extended Properties=&quot;&quot;" command="SELECT * FROM [Quotes]"/>
  </connection>
  <connection id="6" xr16:uid="{8593A6CA-A8C3-41BE-8CA5-2C2248EBC6FF}" keepAlive="1" name="Abfrage - Stuttgart Indizes" description="Verbindung mit der Abfrage 'Stuttgart Indizes' in der Arbeitsmappe." type="5" refreshedVersion="7" background="1" saveData="1">
    <dbPr connection="Provider=Microsoft.Mashup.OleDb.1;Data Source=$Workbook$;Location=&quot;Stuttgart Indizes&quot;;Extended Properties=&quot;&quot;" command="SELECT * FROM [Stuttgart Indizes]"/>
  </connection>
  <connection id="7" xr16:uid="{077EE50C-117F-4FA6-9DE4-53D7BF1A8F51}" keepAlive="1" name="Abfrage - VDAX-N 2M" description="Verbindung mit der Abfrage 'VDAX-N 2M' in der Arbeitsmappe." type="5" refreshedVersion="8" background="1" saveData="1">
    <dbPr connection="Provider=Microsoft.Mashup.OleDb.1;Data Source=$Workbook$;Location=&quot;VDAX-N 2M&quot;;Extended Properties=&quot;&quot;" command="SELECT * FROM [VDAX-N 2M]"/>
  </connection>
</connections>
</file>

<file path=xl/sharedStrings.xml><?xml version="1.0" encoding="utf-8"?>
<sst xmlns="http://schemas.openxmlformats.org/spreadsheetml/2006/main" count="8600" uniqueCount="827">
  <si>
    <t>Eröffnung</t>
  </si>
  <si>
    <t>Tageshoch</t>
  </si>
  <si>
    <t>Tagestief</t>
  </si>
  <si>
    <t>Basis</t>
  </si>
  <si>
    <t>Überhang</t>
  </si>
  <si>
    <t>Front</t>
  </si>
  <si>
    <t>ZentralKurs</t>
  </si>
  <si>
    <t>Spannweite</t>
  </si>
  <si>
    <t>Schritt</t>
  </si>
  <si>
    <t>P</t>
  </si>
  <si>
    <t>+01</t>
  </si>
  <si>
    <t>+02</t>
  </si>
  <si>
    <t>6M</t>
  </si>
  <si>
    <t>9M</t>
  </si>
  <si>
    <t>Column1</t>
  </si>
  <si>
    <t>Column2</t>
  </si>
  <si>
    <t>Column3</t>
  </si>
  <si>
    <t>Column4</t>
  </si>
  <si>
    <t>Column5</t>
  </si>
  <si>
    <t>Column6</t>
  </si>
  <si>
    <t/>
  </si>
  <si>
    <t>Link zur Statistik:</t>
  </si>
  <si>
    <t>http://www.eurexchange.com/exchange-de/marktdaten/statistik/online-marktstatistiken/185232!onlineStats?productGroupId=826&amp;productId=17254&amp;viewType=3&amp;cp=Put&amp;month=8&amp;year=2018&amp;busDate=20180814</t>
  </si>
  <si>
    <t>KursDatum</t>
  </si>
  <si>
    <t>Format:"YYYYMMDD"</t>
  </si>
  <si>
    <t>Tage bis Verfall</t>
  </si>
  <si>
    <t>risikoloser Zins</t>
  </si>
  <si>
    <t>Volatilität</t>
  </si>
  <si>
    <t>Summe</t>
  </si>
  <si>
    <r>
      <t xml:space="preserve">OpenInterest und HedgeBedarf
</t>
    </r>
    <r>
      <rPr>
        <i/>
        <sz val="11"/>
        <color theme="1"/>
        <rFont val="Calibri"/>
        <family val="2"/>
        <scheme val="minor"/>
      </rPr>
      <t>basierend auf Daten von der EUREX
(http://www.eurexchange.com/exchange-de/disclaimer)</t>
    </r>
  </si>
  <si>
    <t>Verfall</t>
  </si>
  <si>
    <t>heute</t>
  </si>
  <si>
    <t>Datum vorletzter Handelstag</t>
  </si>
  <si>
    <t>Wochentag heute</t>
  </si>
  <si>
    <t>Änderung</t>
  </si>
  <si>
    <t>Tage bis Verfall:</t>
  </si>
  <si>
    <t>Gamma long (Put long Überhänge)</t>
  </si>
  <si>
    <t>Gamma short (Call short Überhänge)</t>
  </si>
  <si>
    <t>Summe der Überhänge für die Optionskontrakte bis 9 Monate in die Zukunft</t>
  </si>
  <si>
    <t>Nur Front-Monat betrachtet für den aktuellen und den letzten Handelstag</t>
  </si>
  <si>
    <t>Delta</t>
  </si>
  <si>
    <r>
      <t xml:space="preserve">Future-Hedgebedarf für Überhänge der Optionen
</t>
    </r>
    <r>
      <rPr>
        <b/>
        <i/>
        <sz val="14"/>
        <color theme="1"/>
        <rFont val="Calibri"/>
        <family val="2"/>
        <scheme val="minor"/>
      </rPr>
      <t>(Überhang/5)*delta</t>
    </r>
  </si>
  <si>
    <r>
      <t xml:space="preserve">OpenInterest und HedgeBedarf
</t>
    </r>
    <r>
      <rPr>
        <i/>
        <sz val="14"/>
        <color theme="1"/>
        <rFont val="Calibri"/>
        <family val="2"/>
        <scheme val="minor"/>
      </rPr>
      <t>basierend auf Daten von der EUREX
(http://www.eurexchange.com/exchange-de/disclaimer)</t>
    </r>
  </si>
  <si>
    <r>
      <t xml:space="preserve">Disclaimer / Haftungsausschluss
</t>
    </r>
    <r>
      <rPr>
        <sz val="8"/>
        <color theme="1"/>
        <rFont val="Calibri"/>
        <family val="2"/>
        <scheme val="minor"/>
      </rPr>
      <t>Diese Unterlage ist nach bestem Wissen und Gewissen sorgfälltig erstellt.
Alle Ausführungen dieser Unterlage dienen zu Informations- und Lernzwecken. Sie stellen in keinem Falle eine Aufforderung zum Handel mit den erwähnten Trading-lnstrumenten dar.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r>
  </si>
  <si>
    <t>Änderung des Hedgebedarfs für den Frontmonat (Kontrakte/P)</t>
  </si>
  <si>
    <t>Tage bis Verfall nächster Kontrakt</t>
  </si>
  <si>
    <t>Verfall nächster Kontrakt</t>
  </si>
  <si>
    <t>summe H&amp;H+1</t>
  </si>
  <si>
    <t>12M</t>
  </si>
  <si>
    <t>DAX L&amp;S (e)</t>
  </si>
  <si>
    <t>Change in hedge requirement for front and following month (contracts/P, estimated)</t>
  </si>
  <si>
    <t>VDAX-Laufzeit/d</t>
  </si>
  <si>
    <t>Front +1</t>
  </si>
  <si>
    <t>Front &amp; Front+1</t>
  </si>
  <si>
    <t>last trading day close</t>
  </si>
  <si>
    <t>3.3</t>
  </si>
  <si>
    <t xml:space="preserve">Datum </t>
  </si>
  <si>
    <t>Version</t>
  </si>
  <si>
    <t>Releaser</t>
  </si>
  <si>
    <t>Detlef</t>
  </si>
  <si>
    <t>Datumsberechnung Abfragedatum hinzugefügt (Überhänge), Versionshistorie hinzugefügt</t>
  </si>
  <si>
    <t>löschen der letzten Tagesschlußstände in HedgeBedarf+01 gefixt</t>
  </si>
  <si>
    <t>3.4</t>
  </si>
  <si>
    <t>3.5</t>
  </si>
  <si>
    <t>Schaltfläche Hedge verschoben, Schaltflächen 1 und 2 farblich inaktiv gestaltet</t>
  </si>
  <si>
    <t>aktuell</t>
  </si>
  <si>
    <t>Druckpfad</t>
  </si>
  <si>
    <t>DruckDateiSummery</t>
  </si>
  <si>
    <t>3.6</t>
  </si>
  <si>
    <t>pdf von Summy, SummeryVerfall (umbenannt von Summery (2)) per VBA, HedgeGrafik(eng); Buttons umgeordnet</t>
  </si>
  <si>
    <t>XETRA</t>
  </si>
  <si>
    <t>Schlusskurs</t>
  </si>
  <si>
    <t>Datum</t>
  </si>
  <si>
    <t>Zeit</t>
  </si>
  <si>
    <t>Opening price</t>
  </si>
  <si>
    <t>High</t>
  </si>
  <si>
    <t>Low</t>
  </si>
  <si>
    <t>Bid price</t>
  </si>
  <si>
    <t>Bid vol</t>
  </si>
  <si>
    <t>Ask price</t>
  </si>
  <si>
    <t>Ask vol</t>
  </si>
  <si>
    <t>Diff. to prev. day last</t>
  </si>
  <si>
    <t>Last price</t>
  </si>
  <si>
    <t>Date</t>
  </si>
  <si>
    <t>Time</t>
  </si>
  <si>
    <t>Daily settlem. price</t>
  </si>
  <si>
    <t>Traded contracts</t>
  </si>
  <si>
    <t>Open interest (adj.)</t>
  </si>
  <si>
    <t>Open interest date</t>
  </si>
  <si>
    <t>Last trading day</t>
  </si>
  <si>
    <t>Total</t>
  </si>
  <si>
    <t>Settlement</t>
  </si>
  <si>
    <t>EUREX</t>
  </si>
  <si>
    <t>Godmode</t>
  </si>
  <si>
    <t>Name</t>
  </si>
  <si>
    <t>Kurs</t>
  </si>
  <si>
    <t>+/- abs.</t>
  </si>
  <si>
    <t>+/- %</t>
  </si>
  <si>
    <t>Lang &amp; Schwarz</t>
  </si>
  <si>
    <t>Forex Capital Markets</t>
  </si>
  <si>
    <t>Schluss</t>
  </si>
  <si>
    <t>finanzen</t>
  </si>
  <si>
    <t>L&amp;S</t>
  </si>
  <si>
    <t>4.0</t>
  </si>
  <si>
    <t>OI-Abfrage</t>
  </si>
  <si>
    <t>Disclaimer / Haftungsausschluss
Diese Unterlage ist nach bestem Wissen und Gewissen sorgfälltig erstellt.
Alle Ausführungen dieser Unterlage dienen zu Informations- und Lernzwecken. Sie stellen in keinem Falle eine Aufforderung zum Handel mit den erwähnten Trading-lnstrumenten dar.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</si>
  <si>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Put Front</t>
  </si>
  <si>
    <t>Call Front</t>
  </si>
  <si>
    <t>Put +1</t>
  </si>
  <si>
    <t>Call +1</t>
  </si>
  <si>
    <t>PutFrontLast</t>
  </si>
  <si>
    <t>CallFrontLast</t>
  </si>
  <si>
    <t>Kontraktabfragen</t>
  </si>
  <si>
    <t>4.1</t>
  </si>
  <si>
    <t>Abfrage</t>
  </si>
  <si>
    <t>Jahr</t>
  </si>
  <si>
    <t>Monat</t>
  </si>
  <si>
    <t>Automatisches Kontraktupdate mit Tabelle auf Infos eingeführt</t>
  </si>
  <si>
    <t>4.2</t>
  </si>
  <si>
    <t>Bug in manueller Kontraktzuweisung korrigiert</t>
  </si>
  <si>
    <t>automatische Abfrage Schlusskurs L&amp;S, XETRA, FDAX</t>
  </si>
  <si>
    <t>4.3</t>
  </si>
  <si>
    <t>Vortag</t>
  </si>
  <si>
    <t>Börse Frankfurt</t>
  </si>
  <si>
    <t>Vorletzter Handelstag am Monatsanfang automatisiert; alternativer VDAX von Börse Frankfurt abgefragt</t>
  </si>
  <si>
    <t>4.4</t>
  </si>
  <si>
    <t>VDAX nur noch 2M und 12M aus Frankfurt; Börse Stuttgart gelöscht</t>
  </si>
  <si>
    <t>VDAX</t>
  </si>
  <si>
    <t>2M</t>
  </si>
  <si>
    <t>http://www.boerse-frankfurt.de/index/VDAX-NEW-2M</t>
  </si>
  <si>
    <t>http://www.boerse-frankfurt.de/index/VDAX-NEW-12M</t>
  </si>
  <si>
    <t>http://www.boerse-frankfurt.de/index/DAX</t>
  </si>
  <si>
    <t>n.a.</t>
  </si>
  <si>
    <t>https://www.eurexchange.com/exchange-de/marktdaten/statistik/online-marktstatistiken/4302!onlineStats?productGroupId=13394&amp;productId=70044&amp;viewType=3&amp;busDate=20190215</t>
  </si>
  <si>
    <t>https://www.eurexchange.com/exchange-de/marktdaten/statistik/online-marktstatistiken/</t>
  </si>
  <si>
    <t>alternativ mit bereinigtem OI: https://www.eurexchange.com/exchange-de/produkte/idx/dax/DAX-Optionen-141164</t>
  </si>
  <si>
    <t>STARTED</t>
  </si>
  <si>
    <t>neu</t>
  </si>
  <si>
    <t>alt</t>
  </si>
  <si>
    <t>JFD Bank</t>
  </si>
  <si>
    <t>2</t>
  </si>
  <si>
    <t>© Detlef Dieball</t>
  </si>
  <si>
    <t>6.0</t>
  </si>
  <si>
    <t>Nicht mehr benötigte Abfragen eingestellt</t>
  </si>
  <si>
    <t>-</t>
  </si>
  <si>
    <t>Put</t>
  </si>
  <si>
    <t>Call</t>
  </si>
  <si>
    <t>Options-kontrakte gesamt</t>
  </si>
  <si>
    <t>Faktoren zur Erkennung von Ähnlichkeiten
(gelb formatiert)</t>
  </si>
  <si>
    <t>done</t>
  </si>
  <si>
    <t>Stück</t>
  </si>
  <si>
    <t>Geld</t>
  </si>
  <si>
    <t>Brief</t>
  </si>
  <si>
    <t>Stück2</t>
  </si>
  <si>
    <t>Indizes DE</t>
  </si>
  <si>
    <t>%</t>
  </si>
  <si>
    <t>Citi DAX</t>
  </si>
  <si>
    <t>L&amp;S DAX</t>
  </si>
  <si>
    <t>DAX®</t>
  </si>
  <si>
    <t>MDAX</t>
  </si>
  <si>
    <t>SDAX</t>
  </si>
  <si>
    <t>EUWAX Sentiment</t>
  </si>
  <si>
    <t>Column7</t>
  </si>
  <si>
    <t>Column8</t>
  </si>
  <si>
    <t>Column9</t>
  </si>
  <si>
    <t>Column10</t>
  </si>
  <si>
    <t>Column11</t>
  </si>
  <si>
    <t>Performance 1 Monat</t>
  </si>
  <si>
    <t>Volatilität 1 Monat</t>
  </si>
  <si>
    <t>Top-Aktien</t>
  </si>
  <si>
    <t>Hoch / Tief (1 Jahr)</t>
  </si>
  <si>
    <t>Performance 1 Jahr</t>
  </si>
  <si>
    <t>Volatilität 1 Jahr</t>
  </si>
  <si>
    <t>Flop-Aktien</t>
  </si>
  <si>
    <t>Erster</t>
  </si>
  <si>
    <t>Hoch</t>
  </si>
  <si>
    <t>Tief</t>
  </si>
  <si>
    <t>Stücke</t>
  </si>
  <si>
    <t>Volumen</t>
  </si>
  <si>
    <t>Pkt</t>
  </si>
  <si>
    <t>Kurse</t>
  </si>
  <si>
    <t>+/-</t>
  </si>
  <si>
    <t>DAX Futures</t>
  </si>
  <si>
    <t>7.0</t>
  </si>
  <si>
    <t>Detailgrafiken für Verfallswoche und -tag hinzugefügt und automatisiert, Disclaimer geändert</t>
  </si>
  <si>
    <t>min Kontrakte</t>
  </si>
  <si>
    <t>max. Differenz</t>
  </si>
  <si>
    <t>prozentual</t>
  </si>
  <si>
    <t>offene Optionen</t>
  </si>
  <si>
    <t>V10</t>
  </si>
  <si>
    <t>große (fast) ausgeglichene Optionsposition</t>
  </si>
  <si>
    <t>Basis (FDAX - XETRA 17:00)</t>
  </si>
  <si>
    <t>Abstand Basis</t>
  </si>
  <si>
    <t>8.0</t>
  </si>
  <si>
    <t>Eingeschränkte Basis-Version erzeugt und erweiterte Profi-Version (Test)</t>
  </si>
  <si>
    <t>max. call, put</t>
  </si>
  <si>
    <t>gerundet</t>
  </si>
  <si>
    <t>OI-Tabelle</t>
  </si>
  <si>
    <t>Nur Front-Monat betrachtet für den aktuellen Handelstag</t>
  </si>
  <si>
    <t>8.1</t>
  </si>
  <si>
    <t>Basis auf 0 Dezimale gerundet</t>
  </si>
  <si>
    <t>X</t>
  </si>
  <si>
    <t>Lang &amp; Schwarz weekend</t>
  </si>
  <si>
    <t>8.2</t>
  </si>
  <si>
    <t>pdf für Basis-Version herausgenommen und nach pdf erzeugen wieder zum ÜberhängeSheet wechseln, Hedge-Grafik eng. aus pdf herausgenommen, Abstand zur Basis herausgenommen</t>
  </si>
  <si>
    <t>Mailto</t>
  </si>
  <si>
    <t>Betreff</t>
  </si>
  <si>
    <t>Text</t>
  </si>
  <si>
    <t xml:space="preserve">Guten Morgen,
anbei die heutige OI-Tabelle.
Einen erfolgreichen Handelstag!
Mit freundlichen Grüßen,
Detlef Dieball
</t>
  </si>
  <si>
    <t>from</t>
  </si>
  <si>
    <t>detlefd@gmx.net</t>
  </si>
  <si>
    <t>Evangelos Gialouris - Minotaurus Capital Management' &lt;egialouris@minotauruscapital.com&gt;; 'Alex Maier - Personal' &lt;alexmais04@gmail.com&gt;; 'Panagiota Lika - Minotaurus Capital Management' &lt;plika@minotauruscapital.com&gt;</t>
  </si>
  <si>
    <t>Pfad</t>
  </si>
  <si>
    <t>dax-trader@t-online.de</t>
  </si>
  <si>
    <t>Test</t>
  </si>
  <si>
    <t>info@dieball.de</t>
  </si>
  <si>
    <t>Item:</t>
  </si>
  <si>
    <t xml:space="preserve">Guten Morgen Hans-Jürgen,
anbei die heutige OI-Tabelle.
Einen erfolgreichen Handelstag!
Mit freundlichen Grüßen,
Detlef Dieball
</t>
  </si>
  <si>
    <t>8.3</t>
  </si>
  <si>
    <t>automatische Mail und einfache pdf-Metadaten (Autor, Titel) herausgenommen, Pause eingefügt um die pdf Metadaten extern zu löschen</t>
  </si>
  <si>
    <t>8.4</t>
  </si>
  <si>
    <t>pdf erweitert automatisch bei Verfallswoche</t>
  </si>
  <si>
    <t>OpenInterest (adj/first)</t>
  </si>
  <si>
    <t>adj</t>
  </si>
  <si>
    <t>8.5</t>
  </si>
  <si>
    <t>Infos B36: Spalte OI adjusted (adj: Spalte 10) oder first (Spalte 9) der Eurex Daten</t>
  </si>
  <si>
    <t>Stuttgart</t>
  </si>
  <si>
    <t>8.6</t>
  </si>
  <si>
    <t>alte Godmode Abfragen und Tabellen gelöscht - nachdem die Webseite geändert wurde</t>
  </si>
  <si>
    <t>8.7</t>
  </si>
  <si>
    <t>automatische Skalierung für Summery und Test eingeführt</t>
  </si>
  <si>
    <t>8.8</t>
  </si>
  <si>
    <t>Berechnung des Zentralkurses im Modul Überhänge</t>
  </si>
  <si>
    <t>Anzahl</t>
  </si>
  <si>
    <t>gesamt</t>
  </si>
  <si>
    <t>Prof</t>
  </si>
  <si>
    <t>STOXX</t>
  </si>
  <si>
    <t>Bund</t>
  </si>
  <si>
    <t>Minotaurus</t>
  </si>
  <si>
    <t>8.9</t>
  </si>
  <si>
    <t>Zähler für versendete OI-Tabellen eingebaut =&gt; Info X9/10; Modul 3; Sub Mail</t>
  </si>
  <si>
    <t>klein</t>
  </si>
  <si>
    <t>Min=</t>
  </si>
  <si>
    <t>Max=</t>
  </si>
  <si>
    <t>finanzen.net</t>
  </si>
  <si>
    <t>Strike price</t>
  </si>
  <si>
    <t>Vers. num.</t>
  </si>
  <si>
    <t>16,000.00</t>
  </si>
  <si>
    <t>15,800.00</t>
  </si>
  <si>
    <t>15,700.00</t>
  </si>
  <si>
    <t>15,600.00</t>
  </si>
  <si>
    <t>15,500.00</t>
  </si>
  <si>
    <t>15,400.00</t>
  </si>
  <si>
    <t>15,300.00</t>
  </si>
  <si>
    <t>15,200.00</t>
  </si>
  <si>
    <t>15,100.00</t>
  </si>
  <si>
    <t>15,000.00</t>
  </si>
  <si>
    <t>14,900.00</t>
  </si>
  <si>
    <t>14,800.00</t>
  </si>
  <si>
    <t>14,750.00</t>
  </si>
  <si>
    <t>14,700.00</t>
  </si>
  <si>
    <t>14,650.00</t>
  </si>
  <si>
    <t>14,600.00</t>
  </si>
  <si>
    <t>14,550.00</t>
  </si>
  <si>
    <t>14,500.00</t>
  </si>
  <si>
    <t>14,450.00</t>
  </si>
  <si>
    <t>14,400.00</t>
  </si>
  <si>
    <t>14,350.00</t>
  </si>
  <si>
    <t>14,300.00</t>
  </si>
  <si>
    <t>14,250.00</t>
  </si>
  <si>
    <t>14,200.00</t>
  </si>
  <si>
    <t>14,100.00</t>
  </si>
  <si>
    <t>14,000.00</t>
  </si>
  <si>
    <t>13,900.00</t>
  </si>
  <si>
    <t>13,800.00</t>
  </si>
  <si>
    <t>13,700.00</t>
  </si>
  <si>
    <t>13,600.00</t>
  </si>
  <si>
    <t>13,500.00</t>
  </si>
  <si>
    <t>13,400.00</t>
  </si>
  <si>
    <t>13,300.00</t>
  </si>
  <si>
    <t>13,200.00</t>
  </si>
  <si>
    <t>13,100.00</t>
  </si>
  <si>
    <t>13,000.00</t>
  </si>
  <si>
    <t>12,900.00</t>
  </si>
  <si>
    <t>12,800.00</t>
  </si>
  <si>
    <t>12,700.00</t>
  </si>
  <si>
    <t>12,600.00</t>
  </si>
  <si>
    <t>12,500.00</t>
  </si>
  <si>
    <t>12,400.00</t>
  </si>
  <si>
    <t>12,200.00</t>
  </si>
  <si>
    <t>12,000.00</t>
  </si>
  <si>
    <t>11,800.00</t>
  </si>
  <si>
    <t>11,600.00</t>
  </si>
  <si>
    <t>11,000.00</t>
  </si>
  <si>
    <t>10,000.00</t>
  </si>
  <si>
    <t>https://www.eurexchange.com/ex-en/markets/idx/dax/70044!quotesSingleViewOption?callPut=Call&amp;maturityDate=202106</t>
  </si>
  <si>
    <t>https://www.eurexchange.com/ex-en/markets/idx/dax/70044!quotesSingleViewOption?callPut=Put&amp;maturityDate=202106</t>
  </si>
  <si>
    <t>https://www.eurexchange.com/ex-en/markets/idx/dax/70044!quotesSingleViewOption?callPut=Put&amp;maturityDate=202107</t>
  </si>
  <si>
    <t>https://www.eurexchange.com/ex-en/markets/idx/dax/70044!quotesSingleViewOption?callPut=Call&amp;maturityDate=202107</t>
  </si>
  <si>
    <t>alternativ</t>
  </si>
  <si>
    <t>Monat ändern!</t>
  </si>
  <si>
    <t>8.10</t>
  </si>
  <si>
    <t>H:\Detlef\Tradematiker\Research\Optionen\OI-Abfrage\send\OI-Abfrage 2021-6-11 V8.9.pdf</t>
  </si>
  <si>
    <t>H:\Detlef\Tradematiker\Research\Optionen\OI-Abfrage\send\Prof_OI-Tabelle2021-6-11 V8.9.pdf</t>
  </si>
  <si>
    <t>Verfallsdatum ist für die DAX und STOXX Optionen jeweils der 3. Freitag jedes Monats</t>
  </si>
  <si>
    <t>Tage bis zum Verfallsdatum incl. Wochenende und Feiertage</t>
  </si>
  <si>
    <t xml:space="preserve">kleiner Verfall: </t>
  </si>
  <si>
    <t>Verfall der Optionen</t>
  </si>
  <si>
    <t>großer Verfall:</t>
  </si>
  <si>
    <t>Future Delta Hedge</t>
  </si>
  <si>
    <t>Hedge an den Basispreisen im Future um Delta neutral zu sein</t>
  </si>
  <si>
    <t>Gamma</t>
  </si>
  <si>
    <t>Änderung des Deltas, wenn sich der Basispreis um 1 ändert, Beschleunigung der Preisänderung.</t>
  </si>
  <si>
    <t>Gamma long</t>
  </si>
  <si>
    <t>Gamma short</t>
  </si>
  <si>
    <t>Abschätzung des Hedgebedarfs</t>
  </si>
  <si>
    <t>Änderung des Optionspreises, wenn sich der Basispreis um 1 ändert.
Das Delta wird auch benutzt um die Ausübungswahrscheinlichkeit abzuschätzen:
Delta = 0,5 =&gt; 50% Wahrscheinlichkeit, dass die Option am Verfallstag mit Gewinn ausgeübt werden kann</t>
  </si>
  <si>
    <t>Gamma positiv
Der Theta-Gamma Optionshändler kann bei jeder Marktbewegung gewinnen =&gt; der Markt wird „klebrig“</t>
  </si>
  <si>
    <t>Gamma negativ
Bei jeder Marktbewegung muss der Theta-Gamma Optionshändler hedgen – in Bewegungsrichtung
=&gt; der Markt wird hektisch</t>
  </si>
  <si>
    <t>Der Hedgebedarf im Future wird abgeschätzt nach dem Black-Scholes-Modell. Die Annahme ist, dass die wesentlichen Optionspositionen in wenigen Händen sind – daher wird je nach Markt hier ca. 50% abgeschätzt.
In der Kurve wird der Hedgebedarf bei Änderung des Basispreises um 1P abgeschätzt. Wie und wann die Theta-Gamma Optionshändler dann tatsächlich hedgen dürfte ein gut gehütetes Betriebsgeheimnis sein.</t>
  </si>
  <si>
    <t>Verfall der Optionen und Futuresgleichzeitig (mehrere Interessenlagen kommen zusammen!) =&gt; auf neuen Future-Kontrakt updaten</t>
  </si>
  <si>
    <t>Glossar</t>
  </si>
  <si>
    <t>komplett</t>
  </si>
  <si>
    <t>Ingbert Wenz &lt;ingbert.wenz@web.de&gt;</t>
  </si>
  <si>
    <t xml:space="preserve">Guten Morgen Herr Wenz,
anbei die heutige OI-Tabelle.
Einen erfolgreichen Handelstag!
Mit freundlichen Grüßen,
Detlef Dieball
</t>
  </si>
  <si>
    <t>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diesen Inhalten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</si>
  <si>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Glossar und zusätzliche Versand-Email-Adressen hinzugefügt, Disclaimer erweitert</t>
  </si>
  <si>
    <t>TecDAX</t>
  </si>
  <si>
    <t>VDAX-New</t>
  </si>
  <si>
    <t>let</t>
  </si>
  <si>
    <t xml:space="preserve">    Quelle = Web.Page(Web.Contents("https://www.finanzen.net/index/vdax-new-2m")),</t>
  </si>
  <si>
    <t xml:space="preserve">    Data2 = Quelle{2}[Data],</t>
  </si>
  <si>
    <t xml:space="preserve">    #"Geänderter Typ" = Table.TransformColumnTypes(Data2,{{"Datum", Int64.Type}, {"Eröffnung", type number}, {"Schluss", type number}})</t>
  </si>
  <si>
    <t>in</t>
  </si>
  <si>
    <t xml:space="preserve">    #"Geänderter Typ"</t>
  </si>
  <si>
    <t xml:space="preserve">    Data2 = Quelle{1}[Data],</t>
  </si>
  <si>
    <t>Tobias Marciniak &lt;tobias_marciniak@web.de&gt;</t>
  </si>
  <si>
    <t xml:space="preserve">Guten Morgen Herr Marciniak,
anbei die heutige OI-Tabelle.
Einen erfolgreichen Handelstag!
Mit freundlichen Grüßen,
Detlef Dieball
</t>
  </si>
  <si>
    <t>Die September-Angebote 14.9. – 24.09.2021</t>
  </si>
  <si>
    <t>Options-Analysen:</t>
  </si>
  <si>
    <r>
      <t>OI-Tabelle FDAX Professionell</t>
    </r>
    <r>
      <rPr>
        <sz val="11"/>
        <color theme="1"/>
        <rFont val="Calibri"/>
        <family val="2"/>
        <scheme val="minor"/>
      </rPr>
      <t xml:space="preserve"> </t>
    </r>
  </si>
  <si>
    <t>regulär 24,00€/M  Minotaurus-Kunden 19,00€/M</t>
  </si>
  <si>
    <t xml:space="preserve">Nur im September: </t>
  </si>
  <si>
    <t xml:space="preserve">die ersten 3 Monate: 13,00€/M </t>
  </si>
  <si>
    <t>danach 18,00€/M</t>
  </si>
  <si>
    <t>Only Verfallswoche - 5 Analysen</t>
  </si>
  <si>
    <t>(Mo- Fr der Verfallswoche):  8,00€/M</t>
  </si>
  <si>
    <t>OI-Tabelle STOXX</t>
  </si>
  <si>
    <t xml:space="preserve">Nur im September und nur für </t>
  </si>
  <si>
    <t xml:space="preserve">Minotaurus-Kunden: </t>
  </si>
  <si>
    <t xml:space="preserve">die ersten 3 Monate: 10,00€/M </t>
  </si>
  <si>
    <t>danach 15,00€/M</t>
  </si>
  <si>
    <t>Versand per Mail, Kündigungsfrist 1 Woche zum Monatsende</t>
  </si>
  <si>
    <t>Weitere Angebote</t>
  </si>
  <si>
    <t>Programmierungen</t>
  </si>
  <si>
    <t xml:space="preserve">Algo-Entwicklungen </t>
  </si>
  <si>
    <t>Nach Aufwand</t>
  </si>
  <si>
    <t>Backtesting</t>
  </si>
  <si>
    <t>Analysen und Statistiken</t>
  </si>
  <si>
    <t>Alle Preise enthalten 19% Mehrwertsteuer</t>
  </si>
  <si>
    <t>Ing.-Büro Dieball   Oderstr.8    01109 Dresden   0351 84 722 726   info@dieball.de</t>
  </si>
  <si>
    <t xml:space="preserve">regulär 24,00€/M  </t>
  </si>
  <si>
    <t>danach 19,00€/M</t>
  </si>
  <si>
    <t xml:space="preserve">regulär 21,00€/M  </t>
  </si>
  <si>
    <t>danach 17,00€/M</t>
  </si>
  <si>
    <t>Allgemein</t>
  </si>
  <si>
    <t>Base</t>
  </si>
  <si>
    <t>nein</t>
  </si>
  <si>
    <t>Angebote (nein/aktiv)</t>
  </si>
  <si>
    <t>14,150.00</t>
  </si>
  <si>
    <t>14,050.00</t>
  </si>
  <si>
    <t>13,950.00</t>
  </si>
  <si>
    <t>LS Exchange</t>
  </si>
  <si>
    <t>onvista</t>
  </si>
  <si>
    <t>morgen</t>
  </si>
  <si>
    <t>8.11</t>
  </si>
  <si>
    <t>Speicherpfad</t>
  </si>
  <si>
    <t>Neues Abfragedatum automatisiert - jetzt nur nuch auf "3. neues Abfragedatum" Clicken incl. Workbook speichern</t>
  </si>
  <si>
    <t>13,850.00</t>
  </si>
  <si>
    <t>Bug für Dienstagsberechnung gefixed( Modul 2)</t>
  </si>
  <si>
    <t>klein/ groß</t>
  </si>
  <si>
    <t>8.12</t>
  </si>
  <si>
    <t>Modul2 , Sub UpdateAbfragen gespeicherte Datei mit neuesm Datum der Öffnen-Liste hinzugefügt über Attribut AddToMru + Konflikt-Dialog bei Speicherbroblemen</t>
  </si>
  <si>
    <t>Call Heute</t>
  </si>
  <si>
    <t>Put Heute</t>
  </si>
  <si>
    <t>Put+1 Heute</t>
  </si>
  <si>
    <t>Call+1 Heute</t>
  </si>
  <si>
    <t>8.13</t>
  </si>
  <si>
    <t>Update der Call/Put (+1) Heute mit Monats/Jahr  bei Kontraktupdate</t>
  </si>
  <si>
    <t>ARIVA Indikation</t>
  </si>
  <si>
    <t>19,50€/M</t>
  </si>
  <si>
    <t>Preise</t>
  </si>
  <si>
    <t>8.14</t>
  </si>
  <si>
    <t>Preis Sheet hinzugefügt</t>
  </si>
  <si>
    <r>
      <t>OI-Tabelle FDAX Professionell</t>
    </r>
    <r>
      <rPr>
        <sz val="12"/>
        <color theme="1"/>
        <rFont val="Calibri"/>
        <family val="2"/>
        <scheme val="minor"/>
      </rPr>
      <t xml:space="preserve"> </t>
    </r>
  </si>
  <si>
    <t>TTMzero Indikation</t>
  </si>
  <si>
    <t>Speicherpfad STOXX</t>
  </si>
  <si>
    <t>15,772.56 Pkt</t>
  </si>
  <si>
    <t>15,790.98 Pkt</t>
  </si>
  <si>
    <t>01/19/2022</t>
  </si>
  <si>
    <t>15,851.00 Pkt</t>
  </si>
  <si>
    <t>15,809.72 Pkt</t>
  </si>
  <si>
    <t>07:40:53 AM</t>
  </si>
  <si>
    <t>15,849.36 Pkt</t>
  </si>
  <si>
    <t>15,774.93 Pkt</t>
  </si>
  <si>
    <t>07:40:04 AM</t>
  </si>
  <si>
    <t>15,845.40 Pkt</t>
  </si>
  <si>
    <t>15,775.60 Pkt</t>
  </si>
  <si>
    <t>07:40:52 AM</t>
  </si>
  <si>
    <t>15,849.43 Pkt</t>
  </si>
  <si>
    <t>15,779.86 Pkt</t>
  </si>
  <si>
    <t>15,765.00 Pkt</t>
  </si>
  <si>
    <t>15,758.12 Pkt</t>
  </si>
  <si>
    <t>13,750.00</t>
  </si>
  <si>
    <t>13,650.00</t>
  </si>
  <si>
    <t>13,550.00</t>
  </si>
  <si>
    <t>STOXX_OI-Tabelle</t>
  </si>
  <si>
    <t>Anh &lt;anh.tranquoc@gmx.de&gt;</t>
  </si>
  <si>
    <t xml:space="preserve">Guten Morgen Anh,
anbei die heutige STOXX OI-Tabelle.
Einen erfolgreichen Handelstag!
Mit freundlichen Grüßen,
Detlef Dieball
</t>
  </si>
  <si>
    <t>8.15</t>
  </si>
  <si>
    <t>PfadSTOXX</t>
  </si>
  <si>
    <t>STOXX Kunden bei Mail senden hinzugefügt, pdf + prof pdf zusammengefügt, Verfall wird automatisch erkannt</t>
  </si>
  <si>
    <t>13,450.00</t>
  </si>
  <si>
    <t>13,350.00</t>
  </si>
  <si>
    <t>13,250.00</t>
  </si>
  <si>
    <t>13,150.00</t>
  </si>
  <si>
    <t>13,050.00</t>
  </si>
  <si>
    <t>12,950.00</t>
  </si>
  <si>
    <t>12,850.00</t>
  </si>
  <si>
    <t>12,750.00</t>
  </si>
  <si>
    <t>12,650.00</t>
  </si>
  <si>
    <t>16.302,00 / 12.433,50</t>
  </si>
  <si>
    <t>45,09 / 14,99</t>
  </si>
  <si>
    <t>Der Versand erholgt handelstäglich, es sei denn durch höhere Gewalt kann keine Berechnung erfolgen oder nicht versendet werden (Ausfall Internet, Strom, keine bereitgestellten Daten, Krankheit, Krieg,...)</t>
  </si>
  <si>
    <t>Christoph-Maximilian Zeitler &lt;c.m.zeitler@email.de&gt;</t>
  </si>
  <si>
    <t xml:space="preserve">Guten Morgen Herr Dr. Zeitler,
anbei die heutige OI-Tabelle.
Einen erfolgreichen Handelstag!
Mit freundlichen Grüßen,
Detlef Dieball
</t>
  </si>
  <si>
    <t>Demo</t>
  </si>
  <si>
    <t>9,000.00</t>
  </si>
  <si>
    <t>Hoch / Tief (gestern)</t>
  </si>
  <si>
    <t>kid-trading@gmx.de</t>
  </si>
  <si>
    <t xml:space="preserve">Guten Morgen Herr Behr,
anbei die heutige OI-Tabelle.
Einen erfolgreichen Handelstag!
Mit freundlichen Grüßen,
Detlef Dieball
</t>
  </si>
  <si>
    <t>let
    Quelle = Web.Page(Web.Contents("https://www.eurexchange.com/ex-en/markets/idx/dax/70044!quotesSingleViewOption?callPut=Put&amp;maturityDate=20227")),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</si>
  <si>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Web.Page(Web.Contents("https://www.eurexchange.com/ex-en/markets/idx/dax/70044!quotesSingleViewOption?callPut=Call&amp;maturityDate=20227")),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</si>
  <si>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14.610,00 / 14.457,50</t>
  </si>
  <si>
    <t>23,07 / 21,98</t>
  </si>
  <si>
    <t>let
    Quelle = Web.Page(Web.Contents("https://www.eurexchange.com/ex-en/markets/idx/dax/70044!quotesSingleViewOption?callPut=Put&amp;maturityDate=20228")),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</si>
  <si>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Web.Page(Web.Contents("https://www.eurexchange.com/ex-en/markets/idx/dax/70044!quotesSingleViewOption?callPut=Call&amp;maturityDate=20228")),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</si>
  <si>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11,500.00</t>
  </si>
  <si>
    <t>-1; 07.10.2022</t>
  </si>
  <si>
    <t>Pkt *</t>
  </si>
  <si>
    <t>ende</t>
  </si>
  <si>
    <t>14,950.00</t>
  </si>
  <si>
    <t>14,850.00</t>
  </si>
  <si>
    <t>15,350.00</t>
  </si>
  <si>
    <t>15,250.00</t>
  </si>
  <si>
    <t>15,150.00</t>
  </si>
  <si>
    <t>15,050.00</t>
  </si>
  <si>
    <t>15,550.00</t>
  </si>
  <si>
    <t>15,450.00</t>
  </si>
  <si>
    <t>15,650.00</t>
  </si>
  <si>
    <t>let
    Quelle = Web.Page(Web.Contents("https://www.eurexchange.com/ex-en/markets/idx/dax/70044!quotesSingleViewOption?callPut=Call&amp;maturityDate=202301")),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</si>
  <si>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15,750.00</t>
  </si>
  <si>
    <t>0.90</t>
  </si>
  <si>
    <t>01/09/2023</t>
  </si>
  <si>
    <t>0.60</t>
  </si>
  <si>
    <t>16,050.00</t>
  </si>
  <si>
    <t>15,950.00</t>
  </si>
  <si>
    <t>15,900.00</t>
  </si>
  <si>
    <t>15,850.00</t>
  </si>
  <si>
    <t>16,200.00</t>
  </si>
  <si>
    <t>01/12/2023</t>
  </si>
  <si>
    <t>16,150.00</t>
  </si>
  <si>
    <t>16,100.00</t>
  </si>
  <si>
    <t>01/11/2023</t>
  </si>
  <si>
    <t>17,000.00</t>
  </si>
  <si>
    <t>01/13/2023</t>
  </si>
  <si>
    <t>16,800.00</t>
  </si>
  <si>
    <t>16,600.00</t>
  </si>
  <si>
    <t>16,400.00</t>
  </si>
  <si>
    <t>16,300.00</t>
  </si>
  <si>
    <t>16,250.00</t>
  </si>
  <si>
    <t>01/16/2023</t>
  </si>
  <si>
    <t>16,350.00</t>
  </si>
  <si>
    <t>01/17/2023</t>
  </si>
  <si>
    <t>16,450.00</t>
  </si>
  <si>
    <t>01/19/2023</t>
  </si>
  <si>
    <t>01/20/2023</t>
  </si>
  <si>
    <t>11,400.00</t>
  </si>
  <si>
    <t>11,200.00</t>
  </si>
  <si>
    <t>10,800.00</t>
  </si>
  <si>
    <t>10,600.00</t>
  </si>
  <si>
    <t>10,400.00</t>
  </si>
  <si>
    <t>10,200.00</t>
  </si>
  <si>
    <t>9,800.00</t>
  </si>
  <si>
    <t>9,600.00</t>
  </si>
  <si>
    <t>9,400.00</t>
  </si>
  <si>
    <t>9,200.00</t>
  </si>
  <si>
    <t>01/23/2023</t>
  </si>
  <si>
    <t>01/24/2023</t>
  </si>
  <si>
    <t>2.70</t>
  </si>
  <si>
    <t>1.60</t>
  </si>
  <si>
    <t>0.50</t>
  </si>
  <si>
    <t>01/26/2023</t>
  </si>
  <si>
    <t>1.10</t>
  </si>
  <si>
    <t>0.70</t>
  </si>
  <si>
    <t>0.10</t>
  </si>
  <si>
    <t>01/27/2023</t>
  </si>
  <si>
    <t>0.20</t>
  </si>
  <si>
    <t>0.30</t>
  </si>
  <si>
    <t>01/30/2023</t>
  </si>
  <si>
    <t>0.80</t>
  </si>
  <si>
    <t>1.00</t>
  </si>
  <si>
    <t>1.20</t>
  </si>
  <si>
    <t>02/03/2023</t>
  </si>
  <si>
    <t>2.30</t>
  </si>
  <si>
    <t>02/06/2023</t>
  </si>
  <si>
    <t>02/07/2023</t>
  </si>
  <si>
    <t>02/08/2023</t>
  </si>
  <si>
    <t>16,750.00</t>
  </si>
  <si>
    <t>16,700.00</t>
  </si>
  <si>
    <t>16,650.00</t>
  </si>
  <si>
    <t>16,550.00</t>
  </si>
  <si>
    <t>16,500.00</t>
  </si>
  <si>
    <t>02/10/2023</t>
  </si>
  <si>
    <t>02/13/2023</t>
  </si>
  <si>
    <t>02/14/2023</t>
  </si>
  <si>
    <t>02/15/2023</t>
  </si>
  <si>
    <t>1.90</t>
  </si>
  <si>
    <t>1.50</t>
  </si>
  <si>
    <t>22,000.00</t>
  </si>
  <si>
    <t>02/24/2023</t>
  </si>
  <si>
    <t>21,000.00</t>
  </si>
  <si>
    <t>20,000.00</t>
  </si>
  <si>
    <t>1.40</t>
  </si>
  <si>
    <t>19,500.00</t>
  </si>
  <si>
    <t>19,000.00</t>
  </si>
  <si>
    <t>18,600.00</t>
  </si>
  <si>
    <t>18,500.00</t>
  </si>
  <si>
    <t>18,400.00</t>
  </si>
  <si>
    <t>18,200.00</t>
  </si>
  <si>
    <t>18,000.00</t>
  </si>
  <si>
    <t>17,800.00</t>
  </si>
  <si>
    <t>17,600.00</t>
  </si>
  <si>
    <t>17,500.00</t>
  </si>
  <si>
    <t>17,400.00</t>
  </si>
  <si>
    <t>17,200.00</t>
  </si>
  <si>
    <t>17,100.00</t>
  </si>
  <si>
    <t>02/22/2023</t>
  </si>
  <si>
    <t>02/21/2023</t>
  </si>
  <si>
    <t>16,900.00</t>
  </si>
  <si>
    <t>2.50</t>
  </si>
  <si>
    <t>3.10</t>
  </si>
  <si>
    <t>02/20/2023</t>
  </si>
  <si>
    <t>02/27/2023</t>
  </si>
  <si>
    <t>02/17/2023</t>
  </si>
  <si>
    <t>01/31/2023</t>
  </si>
  <si>
    <t>12,300.00</t>
  </si>
  <si>
    <t>12,100.00</t>
  </si>
  <si>
    <t>11,900.00</t>
  </si>
  <si>
    <t>11,700.00</t>
  </si>
  <si>
    <t>11,300.00</t>
  </si>
  <si>
    <t>11,100.00</t>
  </si>
  <si>
    <t>10,900.00</t>
  </si>
  <si>
    <t>8,800.00</t>
  </si>
  <si>
    <t>8,600.00</t>
  </si>
  <si>
    <t>8,400.00</t>
  </si>
  <si>
    <t>8,200.00</t>
  </si>
  <si>
    <t>8,000.00</t>
  </si>
  <si>
    <t>7,800.00</t>
  </si>
  <si>
    <t>7,600.00</t>
  </si>
  <si>
    <t>7,400.00</t>
  </si>
  <si>
    <t>7,200.00</t>
  </si>
  <si>
    <t>7,000.00</t>
  </si>
  <si>
    <t>6,500.00</t>
  </si>
  <si>
    <t>6,000.00</t>
  </si>
  <si>
    <t>5,500.00</t>
  </si>
  <si>
    <t>5,000.00</t>
  </si>
  <si>
    <t>4,500.00</t>
  </si>
  <si>
    <t>02/28/2023</t>
  </si>
  <si>
    <t>1.30</t>
  </si>
  <si>
    <t>0.40</t>
  </si>
  <si>
    <t>03/01/2023</t>
  </si>
  <si>
    <t>5.60</t>
  </si>
  <si>
    <t>6.10</t>
  </si>
  <si>
    <t>3.50</t>
  </si>
  <si>
    <t>2.10</t>
  </si>
  <si>
    <t>03/02/2023</t>
  </si>
  <si>
    <t>03/03/2023</t>
  </si>
  <si>
    <t>03/07/2023</t>
  </si>
  <si>
    <t>16,850.00</t>
  </si>
  <si>
    <t>03/06/2023</t>
  </si>
  <si>
    <t>03/08/2023</t>
  </si>
  <si>
    <t>03/09/2023</t>
  </si>
  <si>
    <t>33.50</t>
  </si>
  <si>
    <t>8.70</t>
  </si>
  <si>
    <t>03/14/2023</t>
  </si>
  <si>
    <t>03/13/2023</t>
  </si>
  <si>
    <t>03/10/2023</t>
  </si>
  <si>
    <t>2.90</t>
  </si>
  <si>
    <t>4.00</t>
  </si>
  <si>
    <t>5.50</t>
  </si>
  <si>
    <t>7.70</t>
  </si>
  <si>
    <t>10.70</t>
  </si>
  <si>
    <t>15.00</t>
  </si>
  <si>
    <t>21.00</t>
  </si>
  <si>
    <t>29.30</t>
  </si>
  <si>
    <t>40.20</t>
  </si>
  <si>
    <t>54.10</t>
  </si>
  <si>
    <t>71.30</t>
  </si>
  <si>
    <t>92.00</t>
  </si>
  <si>
    <t>116.10</t>
  </si>
  <si>
    <t>143.70</t>
  </si>
  <si>
    <t>174.30</t>
  </si>
  <si>
    <t>207.90</t>
  </si>
  <si>
    <t>244.00</t>
  </si>
  <si>
    <t>282.30</t>
  </si>
  <si>
    <t>322.50</t>
  </si>
  <si>
    <t>364.30</t>
  </si>
  <si>
    <t>407.40</t>
  </si>
  <si>
    <t>451.80</t>
  </si>
  <si>
    <t>497.20</t>
  </si>
  <si>
    <t>543.40</t>
  </si>
  <si>
    <t>590.40</t>
  </si>
  <si>
    <t>638.10</t>
  </si>
  <si>
    <t>686.20</t>
  </si>
  <si>
    <t>734.70</t>
  </si>
  <si>
    <t>783.60</t>
  </si>
  <si>
    <t>832.60</t>
  </si>
  <si>
    <t>881.70</t>
  </si>
  <si>
    <t>931.00</t>
  </si>
  <si>
    <t>980.40</t>
  </si>
  <si>
    <t>1,029.90</t>
  </si>
  <si>
    <t>1,079.40</t>
  </si>
  <si>
    <t>1,129.00</t>
  </si>
  <si>
    <t>1,178.60</t>
  </si>
  <si>
    <t>1,228.30</t>
  </si>
  <si>
    <t>1,278.00</t>
  </si>
  <si>
    <t>1,327.80</t>
  </si>
  <si>
    <t>1,377.60</t>
  </si>
  <si>
    <t>1,427.40</t>
  </si>
  <si>
    <t>1,477.20</t>
  </si>
  <si>
    <t>1,527.00</t>
  </si>
  <si>
    <t>1,576.80</t>
  </si>
  <si>
    <t>1,626.60</t>
  </si>
  <si>
    <t>1,676.40</t>
  </si>
  <si>
    <t>1,726.20</t>
  </si>
  <si>
    <t>1,776.00</t>
  </si>
  <si>
    <t>1,825.80</t>
  </si>
  <si>
    <t>1,875.60</t>
  </si>
  <si>
    <t>1,925.50</t>
  </si>
  <si>
    <t>1,975.30</t>
  </si>
  <si>
    <t>2,025.20</t>
  </si>
  <si>
    <t>2,075.10</t>
  </si>
  <si>
    <t>2,125.00</t>
  </si>
  <si>
    <t>2,174.80</t>
  </si>
  <si>
    <t>2,224.70</t>
  </si>
  <si>
    <t>2,274.70</t>
  </si>
  <si>
    <t>2,324.60</t>
  </si>
  <si>
    <t>2,374.50</t>
  </si>
  <si>
    <t>2,424.40</t>
  </si>
  <si>
    <t>2,474.40</t>
  </si>
  <si>
    <t>2,524.30</t>
  </si>
  <si>
    <t>2,574.20</t>
  </si>
  <si>
    <t>2,624.20</t>
  </si>
  <si>
    <t>2,724.10</t>
  </si>
  <si>
    <t>2,824.00</t>
  </si>
  <si>
    <t>2,923.90</t>
  </si>
  <si>
    <t>3,023.80</t>
  </si>
  <si>
    <t>3,123.70</t>
  </si>
  <si>
    <t>3,223.70</t>
  </si>
  <si>
    <t>3,323.60</t>
  </si>
  <si>
    <t>3,423.60</t>
  </si>
  <si>
    <t>3,523.50</t>
  </si>
  <si>
    <t>3,623.50</t>
  </si>
  <si>
    <t>3,723.40</t>
  </si>
  <si>
    <t>3,823.40</t>
  </si>
  <si>
    <t>3,923.30</t>
  </si>
  <si>
    <t>4,023.30</t>
  </si>
  <si>
    <t>4,123.30</t>
  </si>
  <si>
    <t>4,223.20</t>
  </si>
  <si>
    <t>4,323.20</t>
  </si>
  <si>
    <t>4,423.10</t>
  </si>
  <si>
    <t>4,623.10</t>
  </si>
  <si>
    <t>4,823.00</t>
  </si>
  <si>
    <t>5,023.00</t>
  </si>
  <si>
    <t>5,222.90</t>
  </si>
  <si>
    <t>5,422.90</t>
  </si>
  <si>
    <t>5,622.90</t>
  </si>
  <si>
    <t>5,822.80</t>
  </si>
  <si>
    <t>6,022.80</t>
  </si>
  <si>
    <t>6,222.70</t>
  </si>
  <si>
    <t>6,422.70</t>
  </si>
  <si>
    <t>6,622.60</t>
  </si>
  <si>
    <t>6,822.60</t>
  </si>
  <si>
    <t>7,022.60</t>
  </si>
  <si>
    <t>7,222.50</t>
  </si>
  <si>
    <t>7,422.50</t>
  </si>
  <si>
    <t>7,622.40</t>
  </si>
  <si>
    <t>7,822.40</t>
  </si>
  <si>
    <t>8,022.40</t>
  </si>
  <si>
    <t>8,222.30</t>
  </si>
  <si>
    <t>8,722.20</t>
  </si>
  <si>
    <t>9,222.10</t>
  </si>
  <si>
    <t>9,722.00</t>
  </si>
  <si>
    <t>10,221.90</t>
  </si>
  <si>
    <t>10,721.80</t>
  </si>
  <si>
    <t>6,774.60</t>
  </si>
  <si>
    <t>5,774.80</t>
  </si>
  <si>
    <t>4,775.00</t>
  </si>
  <si>
    <t>4,275.10</t>
  </si>
  <si>
    <t>3,775.20</t>
  </si>
  <si>
    <t>3,375.30</t>
  </si>
  <si>
    <t>3,275.30</t>
  </si>
  <si>
    <t>3,175.40</t>
  </si>
  <si>
    <t>2,975.40</t>
  </si>
  <si>
    <t>2,775.40</t>
  </si>
  <si>
    <t>2,575.50</t>
  </si>
  <si>
    <t>2,375.50</t>
  </si>
  <si>
    <t>2,275.50</t>
  </si>
  <si>
    <t>2,175.60</t>
  </si>
  <si>
    <t>1,975.60</t>
  </si>
  <si>
    <t>1,775.60</t>
  </si>
  <si>
    <t>1,675.70</t>
  </si>
  <si>
    <t>1,625.70</t>
  </si>
  <si>
    <t>1,575.70</t>
  </si>
  <si>
    <t>1,525.70</t>
  </si>
  <si>
    <t>1,475.70</t>
  </si>
  <si>
    <t>1,425.70</t>
  </si>
  <si>
    <t>1,375.80</t>
  </si>
  <si>
    <t>1,325.80</t>
  </si>
  <si>
    <t>1,275.80</t>
  </si>
  <si>
    <t>1,225.90</t>
  </si>
  <si>
    <t>1,175.90</t>
  </si>
  <si>
    <t>1,125.90</t>
  </si>
  <si>
    <t>1,076.00</t>
  </si>
  <si>
    <t>1,026.10</t>
  </si>
  <si>
    <t>976.10</t>
  </si>
  <si>
    <t>926.30</t>
  </si>
  <si>
    <t>876.40</t>
  </si>
  <si>
    <t>826.70</t>
  </si>
  <si>
    <t>777.00</t>
  </si>
  <si>
    <t>727.40</t>
  </si>
  <si>
    <t>678.00</t>
  </si>
  <si>
    <t>628.80</t>
  </si>
  <si>
    <t>579.90</t>
  </si>
  <si>
    <t>531.40</t>
  </si>
  <si>
    <t>483.60</t>
  </si>
  <si>
    <t>436.60</t>
  </si>
  <si>
    <t>390.90</t>
  </si>
  <si>
    <t>347.00</t>
  </si>
  <si>
    <t>305.20</t>
  </si>
  <si>
    <t>266.10</t>
  </si>
  <si>
    <t>230.10</t>
  </si>
  <si>
    <t>197.30</t>
  </si>
  <si>
    <t>168.00</t>
  </si>
  <si>
    <t>142.10</t>
  </si>
  <si>
    <t>119.70</t>
  </si>
  <si>
    <t>100.40</t>
  </si>
  <si>
    <t>83.90</t>
  </si>
  <si>
    <t>70.00</t>
  </si>
  <si>
    <t>58.40</t>
  </si>
  <si>
    <t>48.60</t>
  </si>
  <si>
    <t>40.40</t>
  </si>
  <si>
    <t>27.90</t>
  </si>
  <si>
    <t>23.30</t>
  </si>
  <si>
    <t>19.50</t>
  </si>
  <si>
    <t>16.60</t>
  </si>
  <si>
    <t>14.20</t>
  </si>
  <si>
    <t>12.30</t>
  </si>
  <si>
    <t>10.90</t>
  </si>
  <si>
    <t>9.70</t>
  </si>
  <si>
    <t>7.90</t>
  </si>
  <si>
    <t>7.20</t>
  </si>
  <si>
    <t>6.60</t>
  </si>
  <si>
    <t>5.20</t>
  </si>
  <si>
    <t>4.90</t>
  </si>
  <si>
    <t>4.50</t>
  </si>
  <si>
    <t>4.30</t>
  </si>
  <si>
    <t>3.90</t>
  </si>
  <si>
    <t>3.70</t>
  </si>
  <si>
    <t>3.30</t>
  </si>
  <si>
    <t>2.20</t>
  </si>
  <si>
    <t>2.00</t>
  </si>
  <si>
    <t>1.70</t>
  </si>
  <si>
    <t>C:\Detlef\Tradematiker\Research\Optionen\OI-Abfrage</t>
  </si>
  <si>
    <t>C:\Detlef\Tradematiker\Research\Optionen\OI-Abfrage\send</t>
  </si>
  <si>
    <t>C:\Detlef\Tradematiker\Research\Optionen\OI-Abfrage\STOXX</t>
  </si>
  <si>
    <t>Ing.-Büro Dieball   Oderstr.8    01109 Dresden      OI-Tabellen@gmx.de</t>
  </si>
  <si>
    <t>let
    Quelle = Web.Page(Web.Contents("https://www.eurexchange.com/ex-en/markets/idx/dax/70044!quotesSingleViewOption?callPut=Call&amp;maturityDate=202308")),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</si>
  <si>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Web.Page(Web.Contents("https://www.eurexchange.com/ex-en/markets/idx/dax/70044!quotesSingleViewOption?callPut=Put&amp;maturityDate=202308")),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</si>
  <si>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Web.Page(Web.Contents("https://www.eurexchange.com/exchange-de/marktdaten/statistik/online-marktstatistiken/4302!onlineStats?productGroupId=13394&amp;productId=70044&amp;viewType=3&amp;cp=Put&amp;month=08&amp;year=2023&amp;busDate=20230811")),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in
    #"Geänderter Typ"</t>
  </si>
  <si>
    <t>let
    Quelle = Web.Page(Web.Contents("https://www.eurexchange.com/exchange-de/marktdaten/statistik/online-marktstatistiken/4302!onlineStats?productGroupId=13394&amp;productId=70044&amp;viewType=3&amp;cp=Call&amp;month=08&amp;year=2023&amp;busDate=20230811")),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</si>
  <si>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Web.Page(Web.Contents("https://www.eurexchange.com/exchange-de/marktdaten/statistik/online-marktstatistiken/4302!onlineStats?productGroupId=13394&amp;productId=70044&amp;viewType=3&amp;cp=Put&amp;month=09&amp;year=2023&amp;busDate=20230811")),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</si>
  <si>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Web.Page(Web.Contents("https://www.eurexchange.com/exchange-de/marktdaten/statistik/online-marktstatistiken/4302!onlineStats?productGroupId=13394&amp;productId=70044&amp;viewType=3&amp;cp=Call&amp;month=09&amp;year=2023&amp;busDate=20230811")),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</si>
  <si>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Web.Page(Web.Contents("https://www.eurexchange.com/exchange-de/marktdaten/statistik/online-marktstatistiken/4302!onlineStats?productGroupId=13394&amp;productId=70044&amp;viewType=3&amp;cp=Put&amp;month=08&amp;year=2023&amp;busDate=20230810")),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</si>
  <si>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Web.Page(Web.Contents("https://www.eurexchange.com/exchange-de/marktdaten/statistik/online-marktstatistiken/4302!onlineStats?productGroupId=13394&amp;productId=70044&amp;viewType=3&amp;cp=Call&amp;month=08&amp;year=2023&amp;busDate=20230810")),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</si>
  <si>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9.00</t>
  </si>
  <si>
    <t>Python auslesen der Eurexdaten via api, das Python script kopiert die Daten in diese Excel Tabelle</t>
  </si>
  <si>
    <t>PS</t>
  </si>
  <si>
    <t>11</t>
  </si>
  <si>
    <t>callOrPut</t>
  </si>
  <si>
    <t>strike</t>
  </si>
  <si>
    <t>versionNumber</t>
  </si>
  <si>
    <t>volume</t>
  </si>
  <si>
    <t>openInterest</t>
  </si>
  <si>
    <t>open</t>
  </si>
  <si>
    <t>high</t>
  </si>
  <si>
    <t>low</t>
  </si>
  <si>
    <t>last</t>
  </si>
  <si>
    <t>dSettle</t>
  </si>
  <si>
    <t>Hedge fertig</t>
  </si>
  <si>
    <t>C:\Detlef\Tradematiker\Research\Optionen\OI-Abfrage\STOXX\STOXX_OI-Abfrage 2023-10-20 V9.00.xlsm</t>
  </si>
  <si>
    <t>18:10:00.000</t>
  </si>
  <si>
    <t>14.776,00 €</t>
  </si>
  <si>
    <t>18:07:00.000</t>
  </si>
  <si>
    <t>18:04:00.000</t>
  </si>
  <si>
    <t>18:01:00.000</t>
  </si>
  <si>
    <t>17:58:00.000</t>
  </si>
  <si>
    <t>17:55:00.000</t>
  </si>
  <si>
    <t>17:52:00.000</t>
  </si>
  <si>
    <t>17:49:00.000</t>
  </si>
  <si>
    <t>17:46:00.000</t>
  </si>
  <si>
    <t>groß</t>
  </si>
  <si>
    <t>12</t>
  </si>
  <si>
    <t>C:\Detlef\Tradematiker\Research\Optionen\OI-Abfrage\send\OI-Abfrage 2023-10-23 V9.00.pdf</t>
  </si>
  <si>
    <t>C:\Detlef\Tradematiker\Research\Optionen\OI-Abfrage\send\STOXX OI-Abfrage 2023-10-23 V9.00.pdf</t>
  </si>
  <si>
    <t>C:\Detlef\Tradematiker\Research\Optionen\OI-Abfrage\send\Prof_OI-Tabelle2023-10-23 V9.00.pdf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</si>
</sst>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409]d\-mmm\-yy;@"/>
    <numFmt numFmtId="167" formatCode="[$-F400]h:mm:ss\ AM/PM"/>
    <numFmt numFmtId="168" formatCode="#,##0.00\ &quot;€&quot;"/>
  </numFmts>
  <fonts count="35" x14ac:knownFonts="1">
    <font>
      <sz val="11"/>
      <color theme="1"/>
      <name val="Calibri"/>
      <family val="2"/>
      <scheme val="minor"/>
    </font>
    <font>
      <b/>
      <i/>
      <sz val="22"/>
      <color theme="1"/>
      <name val="Calibri"/>
      <family val="2"/>
      <scheme val="minor"/>
    </font>
    <font>
      <sz val="12"/>
      <color theme="1"/>
      <name val="Calibri"/>
      <family val="2"/>
      <scheme val="minor"/>
    </font>
    <font>
      <b/>
      <sz val="12"/>
      <color theme="1"/>
      <name val="Calibri"/>
      <family val="2"/>
      <scheme val="minor"/>
    </font>
    <font>
      <i/>
      <sz val="11"/>
      <color theme="1"/>
      <name val="Calibri"/>
      <family val="2"/>
      <scheme val="minor"/>
    </font>
    <font>
      <b/>
      <sz val="24"/>
      <color theme="1"/>
      <name val="Calibri"/>
      <family val="2"/>
      <scheme val="minor"/>
    </font>
    <font>
      <b/>
      <i/>
      <sz val="24"/>
      <color theme="1"/>
      <name val="Calibri"/>
      <family val="2"/>
      <scheme val="minor"/>
    </font>
    <font>
      <b/>
      <sz val="16"/>
      <color theme="1"/>
      <name val="Calibri"/>
      <family val="2"/>
      <scheme val="minor"/>
    </font>
    <font>
      <b/>
      <i/>
      <sz val="22"/>
      <color theme="1"/>
      <name val="Arial"/>
      <family val="2"/>
    </font>
    <font>
      <sz val="14"/>
      <color theme="1"/>
      <name val="Calibri"/>
      <family val="2"/>
      <scheme val="minor"/>
    </font>
    <font>
      <b/>
      <sz val="14"/>
      <color theme="1"/>
      <name val="Calibri"/>
      <family val="2"/>
      <scheme val="minor"/>
    </font>
    <font>
      <b/>
      <i/>
      <sz val="14"/>
      <color theme="1"/>
      <name val="Calibri"/>
      <family val="2"/>
      <scheme val="minor"/>
    </font>
    <font>
      <i/>
      <sz val="14"/>
      <color theme="1"/>
      <name val="Calibri"/>
      <family val="2"/>
      <scheme val="minor"/>
    </font>
    <font>
      <b/>
      <i/>
      <sz val="8"/>
      <color theme="1"/>
      <name val="Calibri"/>
      <family val="2"/>
      <scheme val="minor"/>
    </font>
    <font>
      <sz val="8"/>
      <color theme="1"/>
      <name val="Calibri"/>
      <family val="2"/>
      <scheme val="minor"/>
    </font>
    <font>
      <sz val="14"/>
      <color rgb="FF595959"/>
      <name val="Calibri"/>
      <family val="2"/>
      <scheme val="minor"/>
    </font>
    <font>
      <u/>
      <sz val="11"/>
      <color theme="10"/>
      <name val="Calibri"/>
      <family val="2"/>
      <scheme val="minor"/>
    </font>
    <font>
      <b/>
      <sz val="11"/>
      <color theme="1"/>
      <name val="Calibri"/>
      <family val="2"/>
      <scheme val="minor"/>
    </font>
    <font>
      <sz val="11"/>
      <color theme="1"/>
      <name val="Calibri"/>
      <family val="2"/>
    </font>
    <font>
      <sz val="8"/>
      <name val="Calibri"/>
      <family val="2"/>
      <scheme val="minor"/>
    </font>
    <font>
      <b/>
      <i/>
      <sz val="12"/>
      <color theme="1"/>
      <name val="Calibri"/>
      <family val="2"/>
      <scheme val="minor"/>
    </font>
    <font>
      <i/>
      <sz val="22"/>
      <color theme="1"/>
      <name val="Calibri"/>
      <family val="2"/>
      <scheme val="minor"/>
    </font>
    <font>
      <sz val="11"/>
      <color theme="1" tint="0.499984740745262"/>
      <name val="Calibri"/>
      <family val="2"/>
      <scheme val="minor"/>
    </font>
    <font>
      <sz val="11"/>
      <color theme="0"/>
      <name val="Calibri"/>
      <family val="2"/>
      <scheme val="minor"/>
    </font>
    <font>
      <b/>
      <sz val="11"/>
      <color rgb="FFFFFF00"/>
      <name val="Calibri"/>
      <family val="2"/>
      <scheme val="minor"/>
    </font>
    <font>
      <b/>
      <vertAlign val="subscript"/>
      <sz val="16"/>
      <color rgb="FF000000"/>
      <name val="Calibri"/>
      <family val="2"/>
      <scheme val="minor"/>
    </font>
    <font>
      <vertAlign val="subscript"/>
      <sz val="16"/>
      <color rgb="FF000000"/>
      <name val="Calibri"/>
      <family val="2"/>
      <scheme val="minor"/>
    </font>
    <font>
      <b/>
      <sz val="22"/>
      <color theme="4" tint="-0.499984740745262"/>
      <name val="Calibri"/>
      <family val="2"/>
      <scheme val="minor"/>
    </font>
    <font>
      <b/>
      <sz val="16"/>
      <color rgb="FF2F5496"/>
      <name val="Calibri Light"/>
      <family val="2"/>
    </font>
    <font>
      <sz val="13"/>
      <color theme="1"/>
      <name val="Calibri"/>
      <family val="2"/>
      <scheme val="minor"/>
    </font>
    <font>
      <sz val="18"/>
      <color theme="1"/>
      <name val="Calibri"/>
      <family val="2"/>
      <scheme val="minor"/>
    </font>
    <font>
      <b/>
      <sz val="18"/>
      <color rgb="FF2F5496"/>
      <name val="Calibri Light"/>
      <family val="2"/>
    </font>
    <font>
      <sz val="11"/>
      <color theme="1" tint="0.34998626667073579"/>
      <name val="Calibri"/>
      <family val="2"/>
      <scheme val="minor"/>
    </font>
    <font>
      <sz val="11"/>
      <color theme="0" tint="-0.499984740745262"/>
      <name val="Calibri"/>
      <family val="2"/>
      <scheme val="minor"/>
    </font>
    <font>
      <b/>
      <sz val="12"/>
      <color rgb="FF2F5496"/>
      <name val="Calibri Light"/>
      <family val="2"/>
    </font>
  </fonts>
  <fills count="27">
    <fill>
      <patternFill patternType="none"/>
    </fill>
    <fill>
      <patternFill patternType="gray125"/>
    </fill>
    <fill>
      <patternFill patternType="solid">
        <fgColor indexed="9"/>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FFC000"/>
        <bgColor indexed="64"/>
      </patternFill>
    </fill>
    <fill>
      <patternFill patternType="solid">
        <fgColor theme="4" tint="0.39997558519241921"/>
        <bgColor indexed="64"/>
      </patternFill>
    </fill>
    <fill>
      <patternFill patternType="solid">
        <fgColor indexed="11"/>
        <bgColor indexed="64"/>
      </patternFill>
    </fill>
    <fill>
      <patternFill patternType="solid">
        <fgColor theme="4" tint="0.59999389629810485"/>
        <bgColor indexed="64"/>
      </patternFill>
    </fill>
    <fill>
      <patternFill patternType="solid">
        <fgColor rgb="FF8BA7A6"/>
        <bgColor indexed="64"/>
      </patternFill>
    </fill>
    <fill>
      <patternFill patternType="solid">
        <fgColor rgb="FF5CB6D2"/>
        <bgColor indexed="64"/>
      </patternFill>
    </fill>
    <fill>
      <patternFill patternType="solid">
        <fgColor rgb="FF8ADE9A"/>
        <bgColor indexed="64"/>
      </patternFill>
    </fill>
    <fill>
      <patternFill patternType="solid">
        <fgColor theme="0"/>
        <bgColor indexed="64"/>
      </patternFill>
    </fill>
    <fill>
      <patternFill patternType="solid">
        <fgColor rgb="FFFFFF00"/>
        <bgColor indexed="64"/>
      </patternFill>
    </fill>
    <fill>
      <patternFill patternType="solid">
        <fgColor theme="7"/>
        <bgColor indexed="64"/>
      </patternFill>
    </fill>
    <fill>
      <patternFill patternType="solid">
        <fgColor theme="8" tint="0.39997558519241921"/>
        <bgColor indexed="64"/>
      </patternFill>
    </fill>
    <fill>
      <patternFill patternType="solid">
        <fgColor rgb="FF9BC2E6"/>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00B050"/>
        <bgColor indexed="64"/>
      </patternFill>
    </fill>
    <fill>
      <patternFill patternType="solid">
        <fgColor rgb="FFA8A400"/>
        <bgColor indexed="64"/>
      </patternFill>
    </fill>
    <fill>
      <patternFill patternType="solid">
        <fgColor rgb="FFFF4A01"/>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rgb="FFFF99FF"/>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medium">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thin">
        <color theme="1" tint="0.499984740745262"/>
      </top>
      <bottom style="thin">
        <color theme="1" tint="0.499984740745262"/>
      </bottom>
      <diagonal/>
    </border>
    <border>
      <left/>
      <right style="thin">
        <color indexed="64"/>
      </right>
      <top style="thin">
        <color theme="1" tint="0.499984740745262"/>
      </top>
      <bottom style="thin">
        <color theme="1" tint="0.499984740745262"/>
      </bottom>
      <diagonal/>
    </border>
    <border>
      <left/>
      <right style="thin">
        <color indexed="64"/>
      </right>
      <top/>
      <bottom/>
      <diagonal/>
    </border>
    <border>
      <left style="thin">
        <color indexed="64"/>
      </left>
      <right style="medium">
        <color indexed="64"/>
      </right>
      <top style="thin">
        <color theme="1" tint="0.499984740745262"/>
      </top>
      <bottom style="thin">
        <color indexed="64"/>
      </bottom>
      <diagonal/>
    </border>
    <border>
      <left style="medium">
        <color indexed="64"/>
      </left>
      <right/>
      <top style="thin">
        <color theme="1" tint="0.499984740745262"/>
      </top>
      <bottom style="thin">
        <color indexed="64"/>
      </bottom>
      <diagonal/>
    </border>
    <border>
      <left/>
      <right/>
      <top style="thin">
        <color theme="1" tint="0.499984740745262"/>
      </top>
      <bottom style="thin">
        <color indexed="64"/>
      </bottom>
      <diagonal/>
    </border>
    <border>
      <left/>
      <right style="thin">
        <color indexed="64"/>
      </right>
      <top style="thin">
        <color theme="1" tint="0.499984740745262"/>
      </top>
      <bottom style="thin">
        <color indexed="64"/>
      </bottom>
      <diagonal/>
    </border>
    <border>
      <left/>
      <right style="medium">
        <color indexed="64"/>
      </right>
      <top style="thin">
        <color theme="1" tint="0.499984740745262"/>
      </top>
      <bottom style="thin">
        <color theme="1" tint="0.499984740745262"/>
      </bottom>
      <diagonal/>
    </border>
    <border>
      <left/>
      <right style="medium">
        <color indexed="64"/>
      </right>
      <top style="thin">
        <color theme="1" tint="0.499984740745262"/>
      </top>
      <bottom style="medium">
        <color indexed="64"/>
      </bottom>
      <diagonal/>
    </border>
  </borders>
  <cellStyleXfs count="2">
    <xf numFmtId="0" fontId="0" fillId="0" borderId="0"/>
    <xf numFmtId="0" fontId="16" fillId="0" borderId="0" applyNumberFormat="0" applyFill="0" applyBorder="0" applyAlignment="0" applyProtection="0"/>
  </cellStyleXfs>
  <cellXfs count="199">
    <xf numFmtId="0" fontId="0" fillId="0" borderId="0" xfId="0"/>
    <xf numFmtId="2" fontId="0" fillId="0" borderId="0" xfId="0" applyNumberFormat="1"/>
    <xf numFmtId="0" fontId="0" fillId="2" borderId="0" xfId="0" applyFill="1"/>
    <xf numFmtId="0" fontId="0" fillId="2" borderId="0" xfId="0" applyFill="1" applyAlignment="1">
      <alignment vertical="center"/>
    </xf>
    <xf numFmtId="3" fontId="0" fillId="2" borderId="0" xfId="0" applyNumberFormat="1" applyFill="1" applyAlignment="1">
      <alignment vertical="center"/>
    </xf>
    <xf numFmtId="164" fontId="0" fillId="2" borderId="0" xfId="0" applyNumberFormat="1" applyFill="1"/>
    <xf numFmtId="164" fontId="0" fillId="0" borderId="0" xfId="0" applyNumberFormat="1"/>
    <xf numFmtId="0" fontId="0" fillId="2" borderId="2" xfId="0" applyFill="1" applyBorder="1"/>
    <xf numFmtId="0" fontId="0" fillId="2" borderId="3" xfId="0" applyFill="1" applyBorder="1"/>
    <xf numFmtId="0" fontId="0" fillId="2" borderId="4" xfId="0" applyFill="1" applyBorder="1"/>
    <xf numFmtId="0" fontId="2" fillId="0" borderId="0" xfId="0" applyFont="1"/>
    <xf numFmtId="0" fontId="2" fillId="3" borderId="1" xfId="0" applyFont="1" applyFill="1" applyBorder="1"/>
    <xf numFmtId="3" fontId="2" fillId="3" borderId="1" xfId="0" applyNumberFormat="1" applyFont="1" applyFill="1" applyBorder="1"/>
    <xf numFmtId="165" fontId="2" fillId="4" borderId="0" xfId="0" applyNumberFormat="1" applyFont="1" applyFill="1"/>
    <xf numFmtId="0" fontId="3" fillId="0" borderId="0" xfId="0" applyFont="1"/>
    <xf numFmtId="0" fontId="3" fillId="0" borderId="0" xfId="0" quotePrefix="1" applyFont="1"/>
    <xf numFmtId="0" fontId="2" fillId="4" borderId="0" xfId="0" applyFont="1" applyFill="1"/>
    <xf numFmtId="14" fontId="0" fillId="3" borderId="1" xfId="0" applyNumberFormat="1" applyFill="1" applyBorder="1"/>
    <xf numFmtId="14" fontId="0" fillId="5" borderId="0" xfId="0" applyNumberFormat="1" applyFill="1"/>
    <xf numFmtId="0" fontId="0" fillId="0" borderId="0" xfId="0" applyAlignment="1">
      <alignment horizontal="center"/>
    </xf>
    <xf numFmtId="0" fontId="2" fillId="6" borderId="0" xfId="0" applyFont="1" applyFill="1"/>
    <xf numFmtId="0" fontId="0" fillId="2" borderId="0" xfId="0" applyFill="1" applyAlignment="1">
      <alignment horizontal="center"/>
    </xf>
    <xf numFmtId="0" fontId="3" fillId="2" borderId="0" xfId="0" applyFont="1" applyFill="1"/>
    <xf numFmtId="14" fontId="3" fillId="2" borderId="1" xfId="0" applyNumberFormat="1" applyFont="1" applyFill="1" applyBorder="1"/>
    <xf numFmtId="0" fontId="3" fillId="2" borderId="1" xfId="0" applyFont="1" applyFill="1" applyBorder="1"/>
    <xf numFmtId="0" fontId="9" fillId="0" borderId="0" xfId="0" applyFont="1"/>
    <xf numFmtId="0" fontId="3" fillId="2" borderId="11" xfId="0" applyFont="1" applyFill="1" applyBorder="1"/>
    <xf numFmtId="0" fontId="10" fillId="9" borderId="0" xfId="0" applyFont="1" applyFill="1" applyAlignment="1">
      <alignment horizontal="center"/>
    </xf>
    <xf numFmtId="0" fontId="0" fillId="2" borderId="0" xfId="0" applyFill="1" applyAlignment="1">
      <alignment horizontal="left"/>
    </xf>
    <xf numFmtId="0" fontId="0" fillId="0" borderId="0" xfId="0" applyAlignment="1">
      <alignment wrapText="1"/>
    </xf>
    <xf numFmtId="0" fontId="10" fillId="0" borderId="0" xfId="0" applyFont="1"/>
    <xf numFmtId="0" fontId="9" fillId="2" borderId="13" xfId="0" applyFont="1" applyFill="1" applyBorder="1" applyAlignment="1">
      <alignment horizontal="center"/>
    </xf>
    <xf numFmtId="1" fontId="9" fillId="2" borderId="5" xfId="0" applyNumberFormat="1" applyFont="1" applyFill="1" applyBorder="1"/>
    <xf numFmtId="1" fontId="9" fillId="2" borderId="6" xfId="0" applyNumberFormat="1" applyFont="1" applyFill="1" applyBorder="1"/>
    <xf numFmtId="1" fontId="9" fillId="2" borderId="7" xfId="0" applyNumberFormat="1" applyFont="1" applyFill="1" applyBorder="1"/>
    <xf numFmtId="1" fontId="9" fillId="2" borderId="8" xfId="0" applyNumberFormat="1" applyFont="1" applyFill="1" applyBorder="1"/>
    <xf numFmtId="1" fontId="9" fillId="2" borderId="0" xfId="0" applyNumberFormat="1" applyFont="1" applyFill="1"/>
    <xf numFmtId="1" fontId="9" fillId="2" borderId="9" xfId="0" applyNumberFormat="1" applyFont="1" applyFill="1" applyBorder="1"/>
    <xf numFmtId="0" fontId="9" fillId="2" borderId="14" xfId="0" applyFont="1" applyFill="1" applyBorder="1" applyAlignment="1">
      <alignment horizontal="center"/>
    </xf>
    <xf numFmtId="1" fontId="9" fillId="2" borderId="10" xfId="0" applyNumberFormat="1" applyFont="1" applyFill="1" applyBorder="1"/>
    <xf numFmtId="1" fontId="9" fillId="2" borderId="11" xfId="0" applyNumberFormat="1" applyFont="1" applyFill="1" applyBorder="1"/>
    <xf numFmtId="1" fontId="9" fillId="2" borderId="12" xfId="0" applyNumberFormat="1" applyFont="1" applyFill="1" applyBorder="1"/>
    <xf numFmtId="0" fontId="9" fillId="11" borderId="0" xfId="0" applyFont="1" applyFill="1" applyAlignment="1">
      <alignment horizontal="left"/>
    </xf>
    <xf numFmtId="0" fontId="9" fillId="10" borderId="0" xfId="0" applyFont="1" applyFill="1" applyAlignment="1">
      <alignment horizontal="left"/>
    </xf>
    <xf numFmtId="0" fontId="9" fillId="2" borderId="0" xfId="0" applyFont="1" applyFill="1"/>
    <xf numFmtId="0" fontId="0" fillId="12" borderId="0" xfId="0" applyFill="1"/>
    <xf numFmtId="14" fontId="10" fillId="2" borderId="1" xfId="0" applyNumberFormat="1" applyFont="1" applyFill="1" applyBorder="1"/>
    <xf numFmtId="0" fontId="10" fillId="2" borderId="17" xfId="0" applyFont="1" applyFill="1" applyBorder="1"/>
    <xf numFmtId="0" fontId="10" fillId="2" borderId="13" xfId="0" applyFont="1" applyFill="1" applyBorder="1"/>
    <xf numFmtId="0" fontId="10" fillId="2" borderId="14" xfId="0" applyFont="1" applyFill="1" applyBorder="1"/>
    <xf numFmtId="0" fontId="6" fillId="0" borderId="0" xfId="0" applyFont="1" applyAlignment="1">
      <alignment wrapText="1"/>
    </xf>
    <xf numFmtId="0" fontId="6" fillId="12" borderId="0" xfId="0" applyFont="1" applyFill="1" applyAlignment="1">
      <alignment wrapText="1"/>
    </xf>
    <xf numFmtId="0" fontId="0" fillId="12" borderId="0" xfId="0" applyFill="1" applyAlignment="1">
      <alignment horizontal="center"/>
    </xf>
    <xf numFmtId="0" fontId="10" fillId="12" borderId="0" xfId="0" applyFont="1" applyFill="1"/>
    <xf numFmtId="0" fontId="0" fillId="12" borderId="21" xfId="0" applyFill="1" applyBorder="1"/>
    <xf numFmtId="0" fontId="10" fillId="13" borderId="0" xfId="0" applyFont="1" applyFill="1"/>
    <xf numFmtId="0" fontId="0" fillId="13" borderId="0" xfId="0" applyFill="1"/>
    <xf numFmtId="14" fontId="0" fillId="0" borderId="0" xfId="0" applyNumberFormat="1"/>
    <xf numFmtId="49" fontId="0" fillId="0" borderId="0" xfId="0" applyNumberFormat="1" applyAlignment="1">
      <alignment horizontal="center"/>
    </xf>
    <xf numFmtId="49" fontId="0" fillId="14" borderId="0" xfId="0" applyNumberFormat="1" applyFill="1" applyAlignment="1">
      <alignment horizontal="center"/>
    </xf>
    <xf numFmtId="49" fontId="0" fillId="12" borderId="0" xfId="0" applyNumberFormat="1" applyFill="1" applyAlignment="1">
      <alignment horizontal="center"/>
    </xf>
    <xf numFmtId="0" fontId="2" fillId="12" borderId="0" xfId="0" applyFont="1" applyFill="1"/>
    <xf numFmtId="166" fontId="2" fillId="0" borderId="0" xfId="0" applyNumberFormat="1" applyFont="1"/>
    <xf numFmtId="0" fontId="16" fillId="0" borderId="0" xfId="1"/>
    <xf numFmtId="0" fontId="17" fillId="16" borderId="0" xfId="0" applyFont="1" applyFill="1"/>
    <xf numFmtId="49" fontId="0" fillId="17" borderId="0" xfId="0" applyNumberFormat="1" applyFill="1" applyAlignment="1">
      <alignment horizontal="center"/>
    </xf>
    <xf numFmtId="0" fontId="0" fillId="5" borderId="0" xfId="0" applyFill="1" applyAlignment="1">
      <alignment horizontal="center"/>
    </xf>
    <xf numFmtId="10" fontId="2" fillId="0" borderId="0" xfId="0" applyNumberFormat="1" applyFont="1"/>
    <xf numFmtId="0" fontId="2" fillId="18" borderId="0" xfId="0" applyFont="1" applyFill="1"/>
    <xf numFmtId="0" fontId="0" fillId="19" borderId="0" xfId="0" applyFill="1"/>
    <xf numFmtId="0" fontId="2" fillId="13" borderId="0" xfId="0" applyFont="1" applyFill="1"/>
    <xf numFmtId="0" fontId="18" fillId="2" borderId="0" xfId="0" applyFont="1" applyFill="1" applyAlignment="1">
      <alignment horizontal="left"/>
    </xf>
    <xf numFmtId="0" fontId="0" fillId="2" borderId="22" xfId="0" applyFill="1" applyBorder="1" applyAlignment="1">
      <alignment horizontal="center" vertical="center"/>
    </xf>
    <xf numFmtId="0" fontId="17" fillId="2" borderId="22" xfId="0" applyFont="1" applyFill="1" applyBorder="1" applyAlignment="1">
      <alignment wrapText="1"/>
    </xf>
    <xf numFmtId="167" fontId="0" fillId="0" borderId="0" xfId="0" applyNumberFormat="1"/>
    <xf numFmtId="1" fontId="9" fillId="2" borderId="6" xfId="0" applyNumberFormat="1" applyFont="1" applyFill="1" applyBorder="1" applyAlignment="1">
      <alignment vertical="center"/>
    </xf>
    <xf numFmtId="1" fontId="9" fillId="2" borderId="5" xfId="0" applyNumberFormat="1" applyFont="1" applyFill="1" applyBorder="1" applyAlignment="1">
      <alignment vertical="center"/>
    </xf>
    <xf numFmtId="1" fontId="9" fillId="2" borderId="8" xfId="0" applyNumberFormat="1" applyFont="1" applyFill="1" applyBorder="1" applyAlignment="1">
      <alignment vertical="center"/>
    </xf>
    <xf numFmtId="1" fontId="9" fillId="2" borderId="23" xfId="0" applyNumberFormat="1" applyFont="1" applyFill="1" applyBorder="1" applyAlignment="1">
      <alignment vertical="center"/>
    </xf>
    <xf numFmtId="1" fontId="9" fillId="2" borderId="24" xfId="0" applyNumberFormat="1" applyFont="1" applyFill="1" applyBorder="1" applyAlignment="1">
      <alignment vertical="center"/>
    </xf>
    <xf numFmtId="1" fontId="9" fillId="2" borderId="0" xfId="0" applyNumberFormat="1" applyFont="1" applyFill="1" applyAlignment="1">
      <alignment vertical="center"/>
    </xf>
    <xf numFmtId="14" fontId="10" fillId="2" borderId="31" xfId="0" applyNumberFormat="1" applyFont="1" applyFill="1" applyBorder="1"/>
    <xf numFmtId="0" fontId="9" fillId="2" borderId="32" xfId="0" applyFont="1" applyFill="1" applyBorder="1" applyAlignment="1">
      <alignment horizontal="center" vertical="center"/>
    </xf>
    <xf numFmtId="1" fontId="9" fillId="2" borderId="33" xfId="0" applyNumberFormat="1" applyFont="1" applyFill="1" applyBorder="1" applyAlignment="1">
      <alignment vertical="center"/>
    </xf>
    <xf numFmtId="0" fontId="9" fillId="2" borderId="34" xfId="0" applyFont="1" applyFill="1" applyBorder="1" applyAlignment="1">
      <alignment horizontal="center" vertical="center"/>
    </xf>
    <xf numFmtId="1" fontId="9" fillId="2" borderId="35" xfId="0" applyNumberFormat="1" applyFont="1" applyFill="1" applyBorder="1" applyAlignment="1">
      <alignment vertical="center"/>
    </xf>
    <xf numFmtId="0" fontId="9" fillId="2" borderId="28" xfId="0" applyFont="1" applyFill="1" applyBorder="1" applyAlignment="1">
      <alignment horizontal="center" vertical="center"/>
    </xf>
    <xf numFmtId="1" fontId="9" fillId="2" borderId="36" xfId="0" applyNumberFormat="1" applyFont="1" applyFill="1" applyBorder="1" applyAlignment="1">
      <alignment vertical="center"/>
    </xf>
    <xf numFmtId="0" fontId="9" fillId="2" borderId="37" xfId="0" applyFont="1" applyFill="1" applyBorder="1" applyAlignment="1">
      <alignment horizontal="center" vertical="center"/>
    </xf>
    <xf numFmtId="1" fontId="9" fillId="2" borderId="38" xfId="0" applyNumberFormat="1" applyFont="1" applyFill="1" applyBorder="1" applyAlignment="1">
      <alignment vertical="center"/>
    </xf>
    <xf numFmtId="1" fontId="9" fillId="2" borderId="39" xfId="0" applyNumberFormat="1" applyFont="1" applyFill="1" applyBorder="1" applyAlignment="1">
      <alignment vertical="center"/>
    </xf>
    <xf numFmtId="1" fontId="9" fillId="2" borderId="40" xfId="0" applyNumberFormat="1" applyFont="1" applyFill="1" applyBorder="1" applyAlignment="1">
      <alignment vertical="center"/>
    </xf>
    <xf numFmtId="0" fontId="9" fillId="2" borderId="0" xfId="0" applyFont="1" applyFill="1" applyAlignment="1">
      <alignment horizontal="center"/>
    </xf>
    <xf numFmtId="0" fontId="9" fillId="0" borderId="0" xfId="0" applyFont="1" applyAlignment="1">
      <alignment horizontal="left"/>
    </xf>
    <xf numFmtId="1" fontId="9" fillId="2" borderId="7" xfId="0" applyNumberFormat="1" applyFont="1" applyFill="1" applyBorder="1" applyAlignment="1">
      <alignment vertical="center"/>
    </xf>
    <xf numFmtId="1" fontId="9" fillId="2" borderId="41" xfId="0" applyNumberFormat="1" applyFont="1" applyFill="1" applyBorder="1" applyAlignment="1">
      <alignment vertical="center"/>
    </xf>
    <xf numFmtId="1" fontId="9" fillId="2" borderId="42" xfId="0" applyNumberFormat="1" applyFont="1" applyFill="1" applyBorder="1" applyAlignment="1">
      <alignment vertical="center"/>
    </xf>
    <xf numFmtId="14" fontId="10" fillId="2" borderId="13" xfId="0" applyNumberFormat="1" applyFont="1" applyFill="1" applyBorder="1"/>
    <xf numFmtId="14" fontId="10" fillId="2" borderId="0" xfId="0" applyNumberFormat="1" applyFont="1" applyFill="1"/>
    <xf numFmtId="0" fontId="0" fillId="0" borderId="0" xfId="0" applyAlignment="1">
      <alignment vertical="center"/>
    </xf>
    <xf numFmtId="0" fontId="0" fillId="0" borderId="0" xfId="0" applyAlignment="1">
      <alignment vertical="center" wrapText="1"/>
    </xf>
    <xf numFmtId="10" fontId="0" fillId="0" borderId="0" xfId="0" applyNumberFormat="1"/>
    <xf numFmtId="1" fontId="9" fillId="2" borderId="32" xfId="0" applyNumberFormat="1" applyFont="1" applyFill="1" applyBorder="1" applyAlignment="1">
      <alignment horizontal="center" vertical="center"/>
    </xf>
    <xf numFmtId="2" fontId="3" fillId="20" borderId="0" xfId="0" applyNumberFormat="1" applyFont="1" applyFill="1"/>
    <xf numFmtId="0" fontId="17" fillId="2" borderId="22" xfId="0" applyFont="1" applyFill="1" applyBorder="1"/>
    <xf numFmtId="0" fontId="0" fillId="2" borderId="5" xfId="0" applyFill="1" applyBorder="1"/>
    <xf numFmtId="0" fontId="0" fillId="2" borderId="7" xfId="0" applyFill="1" applyBorder="1"/>
    <xf numFmtId="0" fontId="0" fillId="2" borderId="10" xfId="0" applyFill="1" applyBorder="1"/>
    <xf numFmtId="0" fontId="0" fillId="2" borderId="12" xfId="0" applyFill="1" applyBorder="1"/>
    <xf numFmtId="0" fontId="22" fillId="2" borderId="0" xfId="0" applyFont="1" applyFill="1" applyAlignment="1">
      <alignment horizontal="left"/>
    </xf>
    <xf numFmtId="0" fontId="22" fillId="2" borderId="0" xfId="0" applyFont="1" applyFill="1"/>
    <xf numFmtId="4" fontId="2" fillId="0" borderId="0" xfId="0" applyNumberFormat="1" applyFont="1"/>
    <xf numFmtId="165" fontId="2" fillId="0" borderId="0" xfId="0" applyNumberFormat="1" applyFont="1"/>
    <xf numFmtId="1" fontId="23" fillId="2" borderId="0" xfId="0" applyNumberFormat="1" applyFont="1" applyFill="1" applyAlignment="1">
      <alignment vertical="center"/>
    </xf>
    <xf numFmtId="0" fontId="23" fillId="2" borderId="0" xfId="0" applyFont="1" applyFill="1" applyAlignment="1">
      <alignment vertical="center"/>
    </xf>
    <xf numFmtId="0" fontId="16" fillId="0" borderId="0" xfId="1" quotePrefix="1"/>
    <xf numFmtId="4" fontId="2" fillId="0" borderId="0" xfId="0" quotePrefix="1" applyNumberFormat="1" applyFont="1"/>
    <xf numFmtId="0" fontId="15" fillId="0" borderId="0" xfId="0" applyFont="1" applyAlignment="1">
      <alignment horizontal="left" vertical="center" readingOrder="1"/>
    </xf>
    <xf numFmtId="0" fontId="2" fillId="21" borderId="0" xfId="0" applyFont="1" applyFill="1"/>
    <xf numFmtId="4" fontId="2" fillId="21" borderId="1" xfId="0" applyNumberFormat="1" applyFont="1" applyFill="1" applyBorder="1" applyAlignment="1">
      <alignment wrapText="1"/>
    </xf>
    <xf numFmtId="0" fontId="0" fillId="0" borderId="0" xfId="0" applyAlignment="1">
      <alignment vertical="top"/>
    </xf>
    <xf numFmtId="0" fontId="0" fillId="21" borderId="0" xfId="0" applyFill="1"/>
    <xf numFmtId="0" fontId="17" fillId="21" borderId="0" xfId="0" applyFont="1" applyFill="1"/>
    <xf numFmtId="0" fontId="24" fillId="21" borderId="0" xfId="0" applyFont="1" applyFill="1"/>
    <xf numFmtId="0" fontId="25" fillId="0" borderId="0" xfId="0" applyFont="1" applyAlignment="1">
      <alignment horizontal="left" vertical="top" readingOrder="1"/>
    </xf>
    <xf numFmtId="0" fontId="20" fillId="0" borderId="0" xfId="0" applyFont="1" applyAlignment="1">
      <alignment horizontal="left" vertical="top" wrapText="1"/>
    </xf>
    <xf numFmtId="0" fontId="0" fillId="0" borderId="0" xfId="0" applyAlignment="1">
      <alignment horizontal="left" vertical="top" wrapText="1"/>
    </xf>
    <xf numFmtId="0" fontId="26" fillId="0" borderId="0" xfId="0" applyFont="1" applyAlignment="1">
      <alignment horizontal="left" vertical="center" readingOrder="1"/>
    </xf>
    <xf numFmtId="0" fontId="26" fillId="0" borderId="0" xfId="0" applyFont="1" applyAlignment="1">
      <alignment vertical="center" readingOrder="1"/>
    </xf>
    <xf numFmtId="0" fontId="26" fillId="0" borderId="0" xfId="0" applyFont="1" applyAlignment="1">
      <alignment vertical="center" wrapText="1" readingOrder="1"/>
    </xf>
    <xf numFmtId="0" fontId="17" fillId="0" borderId="0" xfId="0" applyFont="1" applyAlignment="1">
      <alignment horizontal="left" vertical="top" wrapText="1"/>
    </xf>
    <xf numFmtId="0" fontId="2" fillId="22" borderId="0" xfId="0" applyFont="1" applyFill="1"/>
    <xf numFmtId="10" fontId="2" fillId="18" borderId="0" xfId="0" applyNumberFormat="1" applyFont="1" applyFill="1"/>
    <xf numFmtId="0" fontId="27" fillId="0" borderId="0" xfId="0" applyFont="1"/>
    <xf numFmtId="0" fontId="28" fillId="0" borderId="0" xfId="0" applyFont="1" applyAlignment="1">
      <alignment vertical="center"/>
    </xf>
    <xf numFmtId="0" fontId="29" fillId="0" borderId="0" xfId="0" applyFont="1"/>
    <xf numFmtId="0" fontId="30" fillId="0" borderId="0" xfId="0" applyFont="1"/>
    <xf numFmtId="0" fontId="31" fillId="0" borderId="0" xfId="0" applyFont="1" applyAlignment="1">
      <alignment vertical="center"/>
    </xf>
    <xf numFmtId="0" fontId="0" fillId="0" borderId="0" xfId="0" applyAlignment="1">
      <alignment horizontal="left" vertical="center"/>
    </xf>
    <xf numFmtId="0" fontId="0" fillId="23" borderId="0" xfId="0" applyFill="1"/>
    <xf numFmtId="0" fontId="2" fillId="24" borderId="0" xfId="0" applyFont="1" applyFill="1"/>
    <xf numFmtId="14" fontId="33" fillId="25" borderId="0" xfId="0" applyNumberFormat="1" applyFont="1" applyFill="1"/>
    <xf numFmtId="0" fontId="34" fillId="0" borderId="0" xfId="0" applyFont="1" applyAlignment="1">
      <alignment vertical="center"/>
    </xf>
    <xf numFmtId="0" fontId="2" fillId="26" borderId="0" xfId="0" applyFont="1" applyFill="1"/>
    <xf numFmtId="17" fontId="0" fillId="0" borderId="0" xfId="0" applyNumberFormat="1"/>
    <xf numFmtId="168" fontId="0" fillId="0" borderId="0" xfId="0" applyNumberFormat="1"/>
    <xf numFmtId="0" fontId="0" fillId="0" borderId="0" xfId="0" quotePrefix="1"/>
    <xf numFmtId="0" fontId="0" fillId="0" borderId="0" xfId="0" applyNumberFormat="1"/>
    <xf numFmtId="0" fontId="17" fillId="0" borderId="22" xfId="0" applyFont="1" applyBorder="1" applyAlignment="1">
      <alignment horizontal="center" vertical="top"/>
    </xf>
    <xf numFmtId="0" fontId="0" fillId="2" borderId="0" xfId="0" applyFill="1" applyAlignment="1">
      <alignment horizontal="center"/>
    </xf>
    <xf numFmtId="0" fontId="32" fillId="0" borderId="0" xfId="0" applyFont="1" applyAlignment="1">
      <alignment horizontal="center"/>
    </xf>
    <xf numFmtId="0" fontId="1" fillId="0" borderId="0" xfId="0" applyFont="1" applyAlignment="1">
      <alignment horizontal="center" vertical="top" wrapText="1"/>
    </xf>
    <xf numFmtId="14" fontId="5" fillId="0" borderId="0" xfId="0" applyNumberFormat="1" applyFont="1" applyAlignment="1">
      <alignment horizontal="left" vertical="top"/>
    </xf>
    <xf numFmtId="0" fontId="5" fillId="0" borderId="0" xfId="0" applyFont="1" applyAlignment="1">
      <alignment horizontal="left" vertical="top"/>
    </xf>
    <xf numFmtId="0" fontId="0" fillId="7" borderId="0" xfId="0" applyFill="1" applyAlignment="1">
      <alignment horizontal="center" wrapText="1"/>
    </xf>
    <xf numFmtId="0" fontId="17" fillId="16" borderId="0" xfId="0" applyFont="1" applyFill="1" applyAlignment="1">
      <alignment horizontal="center"/>
    </xf>
    <xf numFmtId="0" fontId="17" fillId="23" borderId="0" xfId="0" applyFont="1" applyFill="1" applyAlignment="1">
      <alignment horizontal="center" vertical="top"/>
    </xf>
    <xf numFmtId="0" fontId="17" fillId="16" borderId="0" xfId="0" applyFont="1" applyFill="1" applyAlignment="1">
      <alignment horizontal="center" vertical="center"/>
    </xf>
    <xf numFmtId="0" fontId="0" fillId="0" borderId="0" xfId="0" applyAlignment="1">
      <alignment horizontal="left" wrapText="1"/>
    </xf>
    <xf numFmtId="0" fontId="17" fillId="15" borderId="0" xfId="0" applyFont="1" applyFill="1" applyAlignment="1">
      <alignment horizontal="center"/>
    </xf>
    <xf numFmtId="0" fontId="16" fillId="0" borderId="0" xfId="1" applyAlignment="1">
      <alignment horizontal="left" wrapText="1"/>
    </xf>
    <xf numFmtId="0" fontId="13" fillId="0" borderId="0" xfId="0" applyFont="1" applyAlignment="1">
      <alignment horizontal="center" wrapText="1"/>
    </xf>
    <xf numFmtId="0" fontId="9" fillId="2" borderId="15" xfId="0" applyFont="1" applyFill="1" applyBorder="1" applyAlignment="1">
      <alignment horizontal="center" vertical="top" wrapText="1"/>
    </xf>
    <xf numFmtId="0" fontId="9" fillId="2" borderId="16" xfId="0" applyFont="1" applyFill="1" applyBorder="1" applyAlignment="1">
      <alignment horizontal="center" vertical="top" wrapText="1"/>
    </xf>
    <xf numFmtId="0" fontId="9" fillId="2" borderId="17" xfId="0" applyFont="1" applyFill="1" applyBorder="1" applyAlignment="1">
      <alignment horizontal="center" vertical="top" wrapText="1"/>
    </xf>
    <xf numFmtId="0" fontId="7" fillId="2" borderId="15" xfId="0" applyFont="1" applyFill="1" applyBorder="1" applyAlignment="1">
      <alignment horizontal="center"/>
    </xf>
    <xf numFmtId="0" fontId="7" fillId="2" borderId="16" xfId="0" applyFont="1" applyFill="1" applyBorder="1" applyAlignment="1">
      <alignment horizontal="center"/>
    </xf>
    <xf numFmtId="0" fontId="7" fillId="2" borderId="17" xfId="0" applyFont="1" applyFill="1" applyBorder="1" applyAlignment="1">
      <alignment horizontal="center"/>
    </xf>
    <xf numFmtId="0" fontId="1" fillId="12" borderId="19" xfId="0" applyFont="1" applyFill="1" applyBorder="1" applyAlignment="1">
      <alignment horizontal="center" vertical="top" wrapText="1"/>
    </xf>
    <xf numFmtId="0" fontId="1" fillId="12" borderId="20" xfId="0" applyFont="1" applyFill="1" applyBorder="1" applyAlignment="1">
      <alignment horizontal="center" vertical="top" wrapText="1"/>
    </xf>
    <xf numFmtId="14" fontId="8" fillId="12" borderId="20" xfId="0" applyNumberFormat="1" applyFont="1" applyFill="1" applyBorder="1" applyAlignment="1">
      <alignment horizontal="center" vertical="top"/>
    </xf>
    <xf numFmtId="0" fontId="8" fillId="12" borderId="20" xfId="0" applyFont="1" applyFill="1" applyBorder="1" applyAlignment="1">
      <alignment horizontal="center" vertical="top"/>
    </xf>
    <xf numFmtId="0" fontId="6" fillId="8" borderId="8" xfId="0" applyFont="1" applyFill="1" applyBorder="1" applyAlignment="1">
      <alignment horizontal="center" vertical="center" wrapText="1"/>
    </xf>
    <xf numFmtId="0" fontId="6" fillId="8" borderId="0" xfId="0" applyFont="1" applyFill="1" applyAlignment="1">
      <alignment horizontal="center" vertical="center" wrapText="1"/>
    </xf>
    <xf numFmtId="0" fontId="5" fillId="2" borderId="0" xfId="0" applyFont="1" applyFill="1" applyAlignment="1">
      <alignment horizontal="center" vertical="center"/>
    </xf>
    <xf numFmtId="0" fontId="5" fillId="2" borderId="11" xfId="0" applyFont="1" applyFill="1" applyBorder="1" applyAlignment="1">
      <alignment horizontal="center" vertical="center"/>
    </xf>
    <xf numFmtId="0" fontId="10" fillId="2" borderId="18" xfId="0" applyFont="1" applyFill="1" applyBorder="1" applyAlignment="1">
      <alignment horizontal="center"/>
    </xf>
    <xf numFmtId="0" fontId="10" fillId="2" borderId="13" xfId="0" applyFont="1" applyFill="1" applyBorder="1" applyAlignment="1">
      <alignment horizontal="center"/>
    </xf>
    <xf numFmtId="0" fontId="10" fillId="2" borderId="14" xfId="0" applyFont="1" applyFill="1" applyBorder="1" applyAlignment="1">
      <alignment horizontal="center"/>
    </xf>
    <xf numFmtId="0" fontId="6" fillId="8" borderId="0" xfId="0" applyFont="1" applyFill="1" applyAlignment="1">
      <alignment horizontal="center" wrapText="1"/>
    </xf>
    <xf numFmtId="0" fontId="0" fillId="2" borderId="0" xfId="0" applyFill="1" applyAlignment="1">
      <alignment horizontal="center" wrapText="1"/>
    </xf>
    <xf numFmtId="0" fontId="0" fillId="2" borderId="0" xfId="0" applyFill="1" applyAlignment="1">
      <alignment horizontal="center"/>
    </xf>
    <xf numFmtId="0" fontId="0" fillId="2" borderId="22" xfId="0" applyFill="1" applyBorder="1" applyAlignment="1">
      <alignment horizontal="center"/>
    </xf>
    <xf numFmtId="0" fontId="10" fillId="2" borderId="25" xfId="0" applyFont="1" applyFill="1" applyBorder="1" applyAlignment="1">
      <alignment horizontal="center"/>
    </xf>
    <xf numFmtId="0" fontId="10" fillId="2" borderId="28" xfId="0" applyFont="1" applyFill="1" applyBorder="1" applyAlignment="1">
      <alignment horizontal="center"/>
    </xf>
    <xf numFmtId="0" fontId="10" fillId="2" borderId="30" xfId="0" applyFont="1" applyFill="1" applyBorder="1" applyAlignment="1">
      <alignment horizontal="center"/>
    </xf>
    <xf numFmtId="0" fontId="5" fillId="2" borderId="26" xfId="0" applyFont="1" applyFill="1" applyBorder="1" applyAlignment="1">
      <alignment horizontal="center" vertical="center"/>
    </xf>
    <xf numFmtId="0" fontId="5" fillId="2" borderId="27" xfId="0" applyFont="1" applyFill="1" applyBorder="1" applyAlignment="1">
      <alignment horizontal="center" vertical="center"/>
    </xf>
    <xf numFmtId="0" fontId="5" fillId="2" borderId="29"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2" xfId="0" applyFont="1" applyFill="1" applyBorder="1" applyAlignment="1">
      <alignment horizontal="center" vertical="center"/>
    </xf>
    <xf numFmtId="0" fontId="0" fillId="0" borderId="0" xfId="0" applyAlignment="1">
      <alignment horizontal="left" vertical="top" wrapText="1"/>
    </xf>
    <xf numFmtId="0" fontId="0" fillId="0" borderId="0" xfId="0" applyAlignment="1">
      <alignment horizontal="center"/>
    </xf>
    <xf numFmtId="0" fontId="9" fillId="2" borderId="0" xfId="0" applyFont="1" applyFill="1" applyAlignment="1">
      <alignment horizontal="center" vertical="top" wrapText="1"/>
    </xf>
    <xf numFmtId="0" fontId="21" fillId="12" borderId="0" xfId="0" applyFont="1" applyFill="1" applyAlignment="1">
      <alignment horizontal="center" vertical="top" wrapText="1"/>
    </xf>
    <xf numFmtId="0" fontId="0" fillId="13" borderId="0" xfId="0" applyFill="1" applyAlignment="1">
      <alignment wrapText="1"/>
    </xf>
  </cellXfs>
  <cellStyles count="2">
    <cellStyle name="Link" xfId="1" builtinId="8"/>
    <cellStyle name="Standard" xfId="0" builtinId="0"/>
  </cellStyles>
  <dxfs count="181">
    <dxf>
      <numFmt numFmtId="167" formatCode="[$-F400]h:mm:ss\ AM/PM"/>
    </dxf>
    <dxf>
      <numFmt numFmtId="0" formatCode="General"/>
    </dxf>
    <dxf>
      <numFmt numFmtId="0" formatCode="General"/>
    </dxf>
    <dxf>
      <numFmt numFmtId="0" formatCode="Genera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ill>
        <patternFill>
          <bgColor rgb="FFFFC000"/>
        </patternFill>
      </fill>
    </dxf>
    <dxf>
      <fill>
        <patternFill>
          <bgColor rgb="FFFFFF00"/>
        </patternFill>
      </fill>
    </dxf>
    <dxf>
      <fill>
        <patternFill>
          <bgColor rgb="FFFFFF00"/>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theme="1"/>
      </font>
      <fill>
        <patternFill>
          <bgColor rgb="FF8ADE9A"/>
        </patternFill>
      </fill>
    </dxf>
    <dxf>
      <font>
        <color theme="1"/>
      </font>
      <fill>
        <patternFill>
          <bgColor rgb="FF5CB6D2"/>
        </patternFill>
      </fill>
    </dxf>
    <dxf>
      <font>
        <color theme="1"/>
      </font>
      <fill>
        <patternFill>
          <bgColor rgb="FF8ADE9A"/>
        </patternFill>
      </fill>
    </dxf>
    <dxf>
      <font>
        <color theme="1"/>
      </font>
      <fill>
        <patternFill>
          <bgColor rgb="FF5CB6D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99FF"/>
      <color rgb="FFFF4A01"/>
      <color rgb="FFFF00FF"/>
      <color rgb="FF5DFFA6"/>
      <color rgb="FFFFFFFF"/>
      <color rgb="FF9BC2E6"/>
      <color rgb="FFA8A400"/>
      <color rgb="FFAEE8B9"/>
      <color rgb="FF8ADE9A"/>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chartsheet" Target="chartsheets/sheet1.xml"/><Relationship Id="rId34" Type="http://schemas.openxmlformats.org/officeDocument/2006/relationships/worksheet" Target="worksheets/sheet32.xml"/><Relationship Id="rId42" Type="http://schemas.openxmlformats.org/officeDocument/2006/relationships/theme" Target="theme/theme1.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29.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2.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connections" Target="connection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image" Target="../media/image14.JPG"/></Relationships>
</file>

<file path=xl/charts/_rels/chart2.xml.rels><?xml version="1.0" encoding="UTF-8" standalone="yes"?>
<Relationships xmlns="http://schemas.openxmlformats.org/package/2006/relationships"><Relationship Id="rId1" Type="http://schemas.openxmlformats.org/officeDocument/2006/relationships/image" Target="../media/image14.JPG"/></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1" Type="http://schemas.openxmlformats.org/officeDocument/2006/relationships/image" Target="../media/image14.JPG"/></Relationships>
</file>

<file path=xl/charts/_rels/chart5.xml.rels><?xml version="1.0" encoding="UTF-8" standalone="yes"?>
<Relationships xmlns="http://schemas.openxmlformats.org/package/2006/relationships"><Relationship Id="rId1" Type="http://schemas.openxmlformats.org/officeDocument/2006/relationships/image" Target="../media/image14.JPG"/></Relationships>
</file>

<file path=xl/charts/_rels/chart6.xml.rels><?xml version="1.0" encoding="UTF-8" standalone="yes"?>
<Relationships xmlns="http://schemas.openxmlformats.org/package/2006/relationships"><Relationship Id="rId1" Type="http://schemas.openxmlformats.org/officeDocument/2006/relationships/image" Target="../media/image14.JPG"/></Relationships>
</file>

<file path=xl/charts/_rels/chart7.xml.rels><?xml version="1.0" encoding="UTF-8" standalone="yes"?>
<Relationships xmlns="http://schemas.openxmlformats.org/package/2006/relationships"><Relationship Id="rId1" Type="http://schemas.openxmlformats.org/officeDocument/2006/relationships/image" Target="../media/image14.JPG"/></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8959281375533305E-2"/>
          <c:w val="0.829232785182212"/>
          <c:h val="0.87963769078472454"/>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HedgeBedarf!$C$5:$C$405</c:f>
              <c:numCache>
                <c:formatCode>0.0</c:formatCode>
                <c:ptCount val="401"/>
                <c:pt idx="0">
                  <c:v>-0.37967429910437067</c:v>
                </c:pt>
                <c:pt idx="1">
                  <c:v>-0.37435583060307115</c:v>
                </c:pt>
                <c:pt idx="2">
                  <c:v>-0.36855645713071855</c:v>
                </c:pt>
                <c:pt idx="3">
                  <c:v>-0.36226507063445557</c:v>
                </c:pt>
                <c:pt idx="4">
                  <c:v>-0.35547070036920647</c:v>
                </c:pt>
                <c:pt idx="5">
                  <c:v>-0.34816252907092771</c:v>
                </c:pt>
                <c:pt idx="6">
                  <c:v>-0.34032990934469159</c:v>
                </c:pt>
                <c:pt idx="7">
                  <c:v>-0.33196238024641173</c:v>
                </c:pt>
                <c:pt idx="8">
                  <c:v>-0.32304968403617496</c:v>
                </c:pt>
                <c:pt idx="9">
                  <c:v>-0.3135817830800896</c:v>
                </c:pt>
                <c:pt idx="10">
                  <c:v>-0.30354887687670723</c:v>
                </c:pt>
                <c:pt idx="11">
                  <c:v>-0.2929414191832081</c:v>
                </c:pt>
                <c:pt idx="12">
                  <c:v>-0.28175013521565001</c:v>
                </c:pt>
                <c:pt idx="13">
                  <c:v>-0.2699660388967533</c:v>
                </c:pt>
                <c:pt idx="14">
                  <c:v>-0.25758045012394509</c:v>
                </c:pt>
                <c:pt idx="15">
                  <c:v>-0.24458501202962399</c:v>
                </c:pt>
                <c:pt idx="16">
                  <c:v>-0.23097170820485755</c:v>
                </c:pt>
                <c:pt idx="17">
                  <c:v>-0.21673287985712197</c:v>
                </c:pt>
                <c:pt idx="18">
                  <c:v>-0.20186124287205309</c:v>
                </c:pt>
                <c:pt idx="19">
                  <c:v>-0.1863499047485728</c:v>
                </c:pt>
                <c:pt idx="20">
                  <c:v>-0.17019238137632425</c:v>
                </c:pt>
                <c:pt idx="21">
                  <c:v>-0.15338261362381325</c:v>
                </c:pt>
                <c:pt idx="22">
                  <c:v>-0.1359149837052776</c:v>
                </c:pt>
                <c:pt idx="23">
                  <c:v>-0.11778433129400402</c:v>
                </c:pt>
                <c:pt idx="24">
                  <c:v>-9.8985969349487737E-2</c:v>
                </c:pt>
                <c:pt idx="25">
                  <c:v>-7.9515699625616734E-2</c:v>
                </c:pt>
                <c:pt idx="26">
                  <c:v>-5.9369827826992551E-2</c:v>
                </c:pt>
                <c:pt idx="27">
                  <c:v>-3.8545178380349779E-2</c:v>
                </c:pt>
                <c:pt idx="28">
                  <c:v>-1.7039108788045963E-2</c:v>
                </c:pt>
                <c:pt idx="29">
                  <c:v>5.150476469268599E-3</c:v>
                </c:pt>
                <c:pt idx="30">
                  <c:v>2.8025112513593704E-2</c:v>
                </c:pt>
                <c:pt idx="31">
                  <c:v>5.1585761166710632E-2</c:v>
                </c:pt>
                <c:pt idx="32">
                  <c:v>7.5832798595729681E-2</c:v>
                </c:pt>
                <c:pt idx="33">
                  <c:v>0.10076600353887603</c:v>
                </c:pt>
                <c:pt idx="34">
                  <c:v>0.12638454614298203</c:v>
                </c:pt>
                <c:pt idx="35">
                  <c:v>0.15268697744343782</c:v>
                </c:pt>
                <c:pt idx="36">
                  <c:v>0.17967121951682111</c:v>
                </c:pt>
                <c:pt idx="37">
                  <c:v>0.2073345563357599</c:v>
                </c:pt>
                <c:pt idx="38">
                  <c:v>0.23567362535458408</c:v>
                </c:pt>
                <c:pt idx="39">
                  <c:v>0.26468440985369712</c:v>
                </c:pt>
                <c:pt idx="40">
                  <c:v>0.29436223206939599</c:v>
                </c:pt>
                <c:pt idx="41">
                  <c:v>0.32470174713499478</c:v>
                </c:pt>
                <c:pt idx="42">
                  <c:v>0.35569693785789042</c:v>
                </c:pt>
                <c:pt idx="43">
                  <c:v>0.38734111035597119</c:v>
                </c:pt>
                <c:pt idx="44">
                  <c:v>0.4196268905756198</c:v>
                </c:pt>
                <c:pt idx="45">
                  <c:v>0.4525462217119941</c:v>
                </c:pt>
                <c:pt idx="46">
                  <c:v>0.4860903625510038</c:v>
                </c:pt>
                <c:pt idx="47">
                  <c:v>0.52024988675082406</c:v>
                </c:pt>
                <c:pt idx="48">
                  <c:v>0.55501468307912816</c:v>
                </c:pt>
                <c:pt idx="49">
                  <c:v>0.59037395662068304</c:v>
                </c:pt>
                <c:pt idx="50">
                  <c:v>0.62631623096820477</c:v>
                </c:pt>
                <c:pt idx="51">
                  <c:v>0.66282935140748822</c:v>
                </c:pt>
                <c:pt idx="52">
                  <c:v>0.69990048910611524</c:v>
                </c:pt>
                <c:pt idx="53">
                  <c:v>0.73751614631311357</c:v>
                </c:pt>
                <c:pt idx="54">
                  <c:v>0.77566216257492915</c:v>
                </c:pt>
                <c:pt idx="55">
                  <c:v>0.81432372197113367</c:v>
                </c:pt>
                <c:pt idx="56">
                  <c:v>0.85348536137128339</c:v>
                </c:pt>
                <c:pt idx="57">
                  <c:v>0.89313097971222377</c:v>
                </c:pt>
                <c:pt idx="58">
                  <c:v>0.93324384829297879</c:v>
                </c:pt>
                <c:pt idx="59">
                  <c:v>0.97380662208239732</c:v>
                </c:pt>
                <c:pt idx="60">
                  <c:v>1.0148013520323746</c:v>
                </c:pt>
                <c:pt idx="61">
                  <c:v>1.05620949838742</c:v>
                </c:pt>
                <c:pt idx="62">
                  <c:v>1.0980119449791388</c:v>
                </c:pt>
                <c:pt idx="63">
                  <c:v>1.1401890144919269</c:v>
                </c:pt>
                <c:pt idx="64">
                  <c:v>1.1827204846841286</c:v>
                </c:pt>
                <c:pt idx="65">
                  <c:v>1.2255856055465582</c:v>
                </c:pt>
                <c:pt idx="66">
                  <c:v>1.2687631173782643</c:v>
                </c:pt>
                <c:pt idx="67">
                  <c:v>1.3122312697571301</c:v>
                </c:pt>
                <c:pt idx="68">
                  <c:v>1.3559678413809013</c:v>
                </c:pt>
                <c:pt idx="69">
                  <c:v>1.3999501607520279</c:v>
                </c:pt>
                <c:pt idx="70">
                  <c:v>1.4441551276776647</c:v>
                </c:pt>
                <c:pt idx="71">
                  <c:v>1.4885592355542983</c:v>
                </c:pt>
                <c:pt idx="72">
                  <c:v>1.5331385944042235</c:v>
                </c:pt>
                <c:pt idx="73">
                  <c:v>1.5778689546294458</c:v>
                </c:pt>
                <c:pt idx="74">
                  <c:v>1.6227257314466572</c:v>
                </c:pt>
                <c:pt idx="75">
                  <c:v>1.6676840299650268</c:v>
                </c:pt>
                <c:pt idx="76">
                  <c:v>1.7127186708670417</c:v>
                </c:pt>
                <c:pt idx="77">
                  <c:v>1.7578042166508783</c:v>
                </c:pt>
                <c:pt idx="78">
                  <c:v>1.8029149983912778</c:v>
                </c:pt>
                <c:pt idx="79">
                  <c:v>1.8480251429744605</c:v>
                </c:pt>
                <c:pt idx="80">
                  <c:v>1.8931086007612838</c:v>
                </c:pt>
                <c:pt idx="81">
                  <c:v>1.938139173631525</c:v>
                </c:pt>
                <c:pt idx="82">
                  <c:v>1.9830905433611448</c:v>
                </c:pt>
                <c:pt idx="83">
                  <c:v>2.0279363002832418</c:v>
                </c:pt>
                <c:pt idx="84">
                  <c:v>2.0726499721825857</c:v>
                </c:pt>
                <c:pt idx="85">
                  <c:v>2.1172050533727536</c:v>
                </c:pt>
                <c:pt idx="86">
                  <c:v>2.1615750339043003</c:v>
                </c:pt>
                <c:pt idx="87">
                  <c:v>2.2057334288517634</c:v>
                </c:pt>
                <c:pt idx="88">
                  <c:v>2.2496538076269301</c:v>
                </c:pt>
                <c:pt idx="89">
                  <c:v>2.293309823265596</c:v>
                </c:pt>
                <c:pt idx="90">
                  <c:v>2.3366752416347043</c:v>
                </c:pt>
                <c:pt idx="91">
                  <c:v>2.3797239705069364</c:v>
                </c:pt>
                <c:pt idx="92">
                  <c:v>2.4224300884498686</c:v>
                </c:pt>
                <c:pt idx="93">
                  <c:v>2.4647678734770393</c:v>
                </c:pt>
                <c:pt idx="94">
                  <c:v>2.5067118314087757</c:v>
                </c:pt>
                <c:pt idx="95">
                  <c:v>2.5482367238910655</c:v>
                </c:pt>
                <c:pt idx="96">
                  <c:v>2.5893175960215506</c:v>
                </c:pt>
                <c:pt idx="97">
                  <c:v>2.629929803532415</c:v>
                </c:pt>
                <c:pt idx="98">
                  <c:v>2.6700490394810124</c:v>
                </c:pt>
                <c:pt idx="99">
                  <c:v>2.7096513604001227</c:v>
                </c:pt>
                <c:pt idx="100">
                  <c:v>2.7487132118609052</c:v>
                </c:pt>
                <c:pt idx="101">
                  <c:v>2.7872114534030508</c:v>
                </c:pt>
                <c:pt idx="102">
                  <c:v>2.8251233827880613</c:v>
                </c:pt>
                <c:pt idx="103">
                  <c:v>2.8624267595331827</c:v>
                </c:pt>
                <c:pt idx="104">
                  <c:v>2.8990998276852791</c:v>
                </c:pt>
                <c:pt idx="105">
                  <c:v>2.9351213377956831</c:v>
                </c:pt>
                <c:pt idx="106">
                  <c:v>2.9704705680591381</c:v>
                </c:pt>
                <c:pt idx="107">
                  <c:v>3.005127344581791</c:v>
                </c:pt>
                <c:pt idx="108">
                  <c:v>3.0390720607455433</c:v>
                </c:pt>
                <c:pt idx="109">
                  <c:v>3.0722856956381346</c:v>
                </c:pt>
                <c:pt idx="110">
                  <c:v>3.1047498315207496</c:v>
                </c:pt>
                <c:pt idx="111">
                  <c:v>3.1364466703072531</c:v>
                </c:pt>
                <c:pt idx="112">
                  <c:v>3.1673590490316994</c:v>
                </c:pt>
                <c:pt idx="113">
                  <c:v>3.1974704542831649</c:v>
                </c:pt>
                <c:pt idx="114">
                  <c:v>3.2267650355897151</c:v>
                </c:pt>
                <c:pt idx="115">
                  <c:v>3.2552276177356916</c:v>
                </c:pt>
                <c:pt idx="116">
                  <c:v>3.2828437119994271</c:v>
                </c:pt>
                <c:pt idx="117">
                  <c:v>3.3095995263009383</c:v>
                </c:pt>
                <c:pt idx="118">
                  <c:v>3.3354819742520698</c:v>
                </c:pt>
                <c:pt idx="119">
                  <c:v>3.3604786831041182</c:v>
                </c:pt>
                <c:pt idx="120">
                  <c:v>3.3845780005907873</c:v>
                </c:pt>
                <c:pt idx="121">
                  <c:v>3.4077690006669878</c:v>
                </c:pt>
                <c:pt idx="122">
                  <c:v>3.4300414881467631</c:v>
                </c:pt>
                <c:pt idx="123">
                  <c:v>3.4513860022461671</c:v>
                </c:pt>
                <c:pt idx="124">
                  <c:v>3.4717938190397502</c:v>
                </c:pt>
                <c:pt idx="125">
                  <c:v>3.4912569528417396</c:v>
                </c:pt>
                <c:pt idx="126">
                  <c:v>3.5097681565256673</c:v>
                </c:pt>
                <c:pt idx="127">
                  <c:v>3.527320920798577</c:v>
                </c:pt>
                <c:pt idx="128">
                  <c:v>3.543909472448552</c:v>
                </c:pt>
                <c:pt idx="129">
                  <c:v>3.5595287715864155</c:v>
                </c:pt>
                <c:pt idx="130">
                  <c:v>3.5741745079049081</c:v>
                </c:pt>
                <c:pt idx="131">
                  <c:v>3.5878430959807464</c:v>
                </c:pt>
                <c:pt idx="132">
                  <c:v>3.6005316696470215</c:v>
                </c:pt>
                <c:pt idx="133">
                  <c:v>3.6122380754654038</c:v>
                </c:pt>
                <c:pt idx="134">
                  <c:v>3.6229608653295102</c:v>
                </c:pt>
                <c:pt idx="135">
                  <c:v>3.6326992882323754</c:v>
                </c:pt>
                <c:pt idx="136">
                  <c:v>3.6414532812328351</c:v>
                </c:pt>
                <c:pt idx="137">
                  <c:v>3.6492234596568509</c:v>
                </c:pt>
                <c:pt idx="138">
                  <c:v>3.6560111065713548</c:v>
                </c:pt>
                <c:pt idx="139">
                  <c:v>3.6618181615693155</c:v>
                </c:pt>
                <c:pt idx="140">
                  <c:v>3.6666472089058377</c:v>
                </c:pt>
                <c:pt idx="141">
                  <c:v>3.6705014650259602</c:v>
                </c:pt>
                <c:pt idx="142">
                  <c:v>3.6733847655257872</c:v>
                </c:pt>
                <c:pt idx="143">
                  <c:v>3.675301551588944</c:v>
                </c:pt>
                <c:pt idx="144">
                  <c:v>3.6762568559411144</c:v>
                </c:pt>
                <c:pt idx="145">
                  <c:v>3.676256288365535</c:v>
                </c:pt>
                <c:pt idx="146">
                  <c:v>3.6753060208226542</c:v>
                </c:pt>
                <c:pt idx="147">
                  <c:v>3.6734127722170511</c:v>
                </c:pt>
                <c:pt idx="148">
                  <c:v>3.6705837928547709</c:v>
                </c:pt>
                <c:pt idx="149">
                  <c:v>3.6668268486337774</c:v>
                </c:pt>
                <c:pt idx="150">
                  <c:v>3.6621502050099322</c:v>
                </c:pt>
                <c:pt idx="151">
                  <c:v>3.6565626107803628</c:v>
                </c:pt>
                <c:pt idx="152">
                  <c:v>3.6500732817252874</c:v>
                </c:pt>
                <c:pt idx="153">
                  <c:v>3.6426918841486082</c:v>
                </c:pt>
                <c:pt idx="154">
                  <c:v>3.6344285183567009</c:v>
                </c:pt>
                <c:pt idx="155">
                  <c:v>3.6252937021134928</c:v>
                </c:pt>
                <c:pt idx="156">
                  <c:v>3.6152983541090671</c:v>
                </c:pt>
                <c:pt idx="157">
                  <c:v>3.604453777477358</c:v>
                </c:pt>
                <c:pt idx="158">
                  <c:v>3.5927716433973815</c:v>
                </c:pt>
                <c:pt idx="159">
                  <c:v>3.5802639748106602</c:v>
                </c:pt>
                <c:pt idx="160">
                  <c:v>3.5669431302861083</c:v>
                </c:pt>
                <c:pt idx="161">
                  <c:v>3.5528217880617361</c:v>
                </c:pt>
                <c:pt idx="162">
                  <c:v>3.5379129302909154</c:v>
                </c:pt>
                <c:pt idx="163">
                  <c:v>3.522229827518975</c:v>
                </c:pt>
                <c:pt idx="164">
                  <c:v>3.5057860234140796</c:v>
                </c:pt>
                <c:pt idx="165">
                  <c:v>3.4885953197742658</c:v>
                </c:pt>
                <c:pt idx="166">
                  <c:v>3.4706717618306584</c:v>
                </c:pt>
                <c:pt idx="167">
                  <c:v>3.452029623864711</c:v>
                </c:pt>
                <c:pt idx="168">
                  <c:v>3.4326833951552884</c:v>
                </c:pt>
                <c:pt idx="169">
                  <c:v>3.4126477662694117</c:v>
                </c:pt>
                <c:pt idx="170">
                  <c:v>3.391937615708291</c:v>
                </c:pt>
                <c:pt idx="171">
                  <c:v>3.3705679969182185</c:v>
                </c:pt>
                <c:pt idx="172">
                  <c:v>3.3485541256739428</c:v>
                </c:pt>
                <c:pt idx="173">
                  <c:v>3.3259113678398768</c:v>
                </c:pt>
                <c:pt idx="174">
                  <c:v>3.3026552275127163</c:v>
                </c:pt>
                <c:pt idx="175">
                  <c:v>3.2788013355468859</c:v>
                </c:pt>
                <c:pt idx="176">
                  <c:v>3.2543654384624481</c:v>
                </c:pt>
                <c:pt idx="177">
                  <c:v>3.2293633877330872</c:v>
                </c:pt>
                <c:pt idx="178">
                  <c:v>3.2038111294501666</c:v>
                </c:pt>
                <c:pt idx="179">
                  <c:v>3.1777246943569137</c:v>
                </c:pt>
                <c:pt idx="180">
                  <c:v>3.1511201882452999</c:v>
                </c:pt>
                <c:pt idx="181">
                  <c:v>3.1240137827065548</c:v>
                </c:pt>
                <c:pt idx="182">
                  <c:v>3.0964217062247248</c:v>
                </c:pt>
                <c:pt idx="183">
                  <c:v>3.0683602356013959</c:v>
                </c:pt>
                <c:pt idx="184">
                  <c:v>3.0398456876983802</c:v>
                </c:pt>
                <c:pt idx="185">
                  <c:v>3.0108944114839806</c:v>
                </c:pt>
                <c:pt idx="186">
                  <c:v>2.9815227803674254</c:v>
                </c:pt>
                <c:pt idx="187">
                  <c:v>2.9517471848051064</c:v>
                </c:pt>
                <c:pt idx="188">
                  <c:v>2.9215840251614495</c:v>
                </c:pt>
                <c:pt idx="189">
                  <c:v>2.8910497048064885</c:v>
                </c:pt>
                <c:pt idx="190">
                  <c:v>2.8601606234317329</c:v>
                </c:pt>
                <c:pt idx="191">
                  <c:v>2.8289331705653677</c:v>
                </c:pt>
                <c:pt idx="192">
                  <c:v>2.7973837192675499</c:v>
                </c:pt>
                <c:pt idx="193">
                  <c:v>2.7655286199863571</c:v>
                </c:pt>
                <c:pt idx="194">
                  <c:v>2.7333841945548367</c:v>
                </c:pt>
                <c:pt idx="195">
                  <c:v>2.7009667303096747</c:v>
                </c:pt>
                <c:pt idx="196">
                  <c:v>2.6682924743121452</c:v>
                </c:pt>
                <c:pt idx="197">
                  <c:v>2.6353776276523142</c:v>
                </c:pt>
                <c:pt idx="198">
                  <c:v>2.6022383398178239</c:v>
                </c:pt>
                <c:pt idx="199">
                  <c:v>2.5688907031091364</c:v>
                </c:pt>
                <c:pt idx="200">
                  <c:v>2.5353507470836916</c:v>
                </c:pt>
              </c:numCache>
            </c:numRef>
          </c:xVal>
          <c:yVal>
            <c:numRef>
              <c:f>HedgeBedarf!$A$5:$A$405</c:f>
              <c:numCache>
                <c:formatCode>0.0</c:formatCode>
                <c:ptCount val="4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0-C0D8-488E-AB60-5F97D29D7C2F}"/>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3.7730456369614398</c:v>
                </c:pt>
              </c:numCache>
            </c:numRef>
          </c:xVal>
          <c:yVal>
            <c:numRef>
              <c:f>Ueberhaenge!$X$4</c:f>
              <c:numCache>
                <c:formatCode>#,##0.00</c:formatCode>
                <c:ptCount val="1"/>
                <c:pt idx="0">
                  <c:v>14776</c:v>
                </c:pt>
              </c:numCache>
            </c:numRef>
          </c:yVal>
          <c:smooth val="0"/>
          <c:extLst>
            <c:ext xmlns:c16="http://schemas.microsoft.com/office/drawing/2014/chart" uri="{C3380CC4-5D6E-409C-BE32-E72D297353CC}">
              <c16:uniqueId val="{00000000-5FF3-4E07-922B-3D28482B2D3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1-C0D8-488E-AB60-5F97D29D7C2F}"/>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6000"/>
          <c:min val="14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0.10285682284024597"/>
          <c:w val="0.829232785182212"/>
          <c:h val="0.85574014627972361"/>
        </c:manualLayout>
      </c:layout>
      <c:scatterChart>
        <c:scatterStyle val="lineMarker"/>
        <c:varyColors val="0"/>
        <c:ser>
          <c:idx val="3"/>
          <c:order val="3"/>
          <c:tx>
            <c:v>Front+1</c:v>
          </c:tx>
          <c:spPr>
            <a:ln>
              <a:solidFill>
                <a:srgbClr val="FF00FF"/>
              </a:solidFill>
            </a:ln>
          </c:spPr>
          <c:marker>
            <c:symbol val="none"/>
          </c:marker>
          <c:xVal>
            <c:numRef>
              <c:f>'HedgeBedarf+01'!$C$5:$C$405</c:f>
              <c:numCache>
                <c:formatCode>0.0</c:formatCode>
                <c:ptCount val="401"/>
                <c:pt idx="0">
                  <c:v>1.5232460698332324</c:v>
                </c:pt>
                <c:pt idx="1">
                  <c:v>1.5363447593772459</c:v>
                </c:pt>
                <c:pt idx="2">
                  <c:v>1.5494879892639621</c:v>
                </c:pt>
                <c:pt idx="3">
                  <c:v>1.5626748464790878</c:v>
                </c:pt>
                <c:pt idx="4">
                  <c:v>1.5759044003994882</c:v>
                </c:pt>
                <c:pt idx="5">
                  <c:v>1.5891757027616755</c:v>
                </c:pt>
                <c:pt idx="6">
                  <c:v>1.6024877876344727</c:v>
                </c:pt>
                <c:pt idx="7">
                  <c:v>1.6158396713959078</c:v>
                </c:pt>
                <c:pt idx="8">
                  <c:v>1.6292303527144054</c:v>
                </c:pt>
                <c:pt idx="9">
                  <c:v>1.642658812534368</c:v>
                </c:pt>
                <c:pt idx="10">
                  <c:v>1.6561240140661904</c:v>
                </c:pt>
                <c:pt idx="11">
                  <c:v>1.6696249027808121</c:v>
                </c:pt>
                <c:pt idx="12">
                  <c:v>1.683160406408837</c:v>
                </c:pt>
                <c:pt idx="13">
                  <c:v>1.6967294349443292</c:v>
                </c:pt>
                <c:pt idx="14">
                  <c:v>1.7103308806533193</c:v>
                </c:pt>
                <c:pt idx="15">
                  <c:v>1.7239636180871114</c:v>
                </c:pt>
                <c:pt idx="16">
                  <c:v>1.7376265041004595</c:v>
                </c:pt>
                <c:pt idx="17">
                  <c:v>1.7513183778746577</c:v>
                </c:pt>
                <c:pt idx="18">
                  <c:v>1.7650380609456378</c:v>
                </c:pt>
                <c:pt idx="19">
                  <c:v>1.7787843572371127</c:v>
                </c:pt>
                <c:pt idx="20">
                  <c:v>1.7925560530988613</c:v>
                </c:pt>
                <c:pt idx="21">
                  <c:v>1.8063519173501903</c:v>
                </c:pt>
                <c:pt idx="22">
                  <c:v>1.8201707013286428</c:v>
                </c:pt>
                <c:pt idx="23">
                  <c:v>1.8340111389440319</c:v>
                </c:pt>
                <c:pt idx="24">
                  <c:v>1.8478719467378317</c:v>
                </c:pt>
                <c:pt idx="25">
                  <c:v>1.8617518239480184</c:v>
                </c:pt>
                <c:pt idx="26">
                  <c:v>1.8756494525793894</c:v>
                </c:pt>
                <c:pt idx="27">
                  <c:v>1.8895634974794326</c:v>
                </c:pt>
                <c:pt idx="28">
                  <c:v>1.9034926064198117</c:v>
                </c:pt>
                <c:pt idx="29">
                  <c:v>1.9174354101834925</c:v>
                </c:pt>
                <c:pt idx="30">
                  <c:v>1.9313905226576107</c:v>
                </c:pt>
                <c:pt idx="31">
                  <c:v>1.945356540932081</c:v>
                </c:pt>
                <c:pt idx="32">
                  <c:v>1.9593320454040408</c:v>
                </c:pt>
                <c:pt idx="33">
                  <c:v>1.9733155998881546</c:v>
                </c:pt>
                <c:pt idx="34">
                  <c:v>1.9873057517328394</c:v>
                </c:pt>
                <c:pt idx="35">
                  <c:v>2.0013010319424556</c:v>
                </c:pt>
                <c:pt idx="36">
                  <c:v>2.0152999553055033</c:v>
                </c:pt>
                <c:pt idx="37">
                  <c:v>2.0293010205288753</c:v>
                </c:pt>
                <c:pt idx="38">
                  <c:v>2.0433027103781991</c:v>
                </c:pt>
                <c:pt idx="39">
                  <c:v>2.0573034918243396</c:v>
                </c:pt>
                <c:pt idx="40">
                  <c:v>2.0713018161960419</c:v>
                </c:pt>
                <c:pt idx="41">
                  <c:v>2.085296119338814</c:v>
                </c:pt>
                <c:pt idx="42">
                  <c:v>2.0992848217800582</c:v>
                </c:pt>
                <c:pt idx="43">
                  <c:v>2.113266328900461</c:v>
                </c:pt>
                <c:pt idx="44">
                  <c:v>2.1272390311117304</c:v>
                </c:pt>
                <c:pt idx="45">
                  <c:v>2.1412013040406581</c:v>
                </c:pt>
                <c:pt idx="46">
                  <c:v>2.1551515087195483</c:v>
                </c:pt>
                <c:pt idx="47">
                  <c:v>2.1690879917830688</c:v>
                </c:pt>
                <c:pt idx="48">
                  <c:v>2.183009085671499</c:v>
                </c:pt>
                <c:pt idx="49">
                  <c:v>2.1969131088404383</c:v>
                </c:pt>
                <c:pt idx="50">
                  <c:v>2.2107983659769728</c:v>
                </c:pt>
                <c:pt idx="51">
                  <c:v>2.2246631482223234</c:v>
                </c:pt>
                <c:pt idx="52">
                  <c:v>2.2385057334009897</c:v>
                </c:pt>
                <c:pt idx="53">
                  <c:v>2.2523243862564031</c:v>
                </c:pt>
                <c:pt idx="54">
                  <c:v>2.2661173586931049</c:v>
                </c:pt>
                <c:pt idx="55">
                  <c:v>2.2798828900254438</c:v>
                </c:pt>
                <c:pt idx="56">
                  <c:v>2.2936192072328172</c:v>
                </c:pt>
                <c:pt idx="57">
                  <c:v>2.307324525221444</c:v>
                </c:pt>
                <c:pt idx="58">
                  <c:v>2.3209970470926704</c:v>
                </c:pt>
                <c:pt idx="59">
                  <c:v>2.3346349644178339</c:v>
                </c:pt>
                <c:pt idx="60">
                  <c:v>2.3482364575196315</c:v>
                </c:pt>
                <c:pt idx="61">
                  <c:v>2.3617996957600362</c:v>
                </c:pt>
                <c:pt idx="62">
                  <c:v>2.3753228378347155</c:v>
                </c:pt>
                <c:pt idx="63">
                  <c:v>2.388804032073967</c:v>
                </c:pt>
                <c:pt idx="64">
                  <c:v>2.4022414167501314</c:v>
                </c:pt>
                <c:pt idx="65">
                  <c:v>2.4156331203914845</c:v>
                </c:pt>
                <c:pt idx="66">
                  <c:v>2.4289772621025802</c:v>
                </c:pt>
                <c:pt idx="67">
                  <c:v>2.4422719518910134</c:v>
                </c:pt>
                <c:pt idx="68">
                  <c:v>2.4555152910005997</c:v>
                </c:pt>
                <c:pt idx="69">
                  <c:v>2.468705372250914</c:v>
                </c:pt>
                <c:pt idx="70">
                  <c:v>2.4818402803831812</c:v>
                </c:pt>
                <c:pt idx="71">
                  <c:v>2.4949180924124548</c:v>
                </c:pt>
                <c:pt idx="72">
                  <c:v>2.5079368779860927</c:v>
                </c:pt>
                <c:pt idx="73">
                  <c:v>2.5208946997484274</c:v>
                </c:pt>
                <c:pt idx="74">
                  <c:v>2.5337896137116451</c:v>
                </c:pt>
                <c:pt idx="75">
                  <c:v>2.5466196696327841</c:v>
                </c:pt>
                <c:pt idx="76">
                  <c:v>2.5593829113968218</c:v>
                </c:pt>
                <c:pt idx="77">
                  <c:v>2.5720773774057992</c:v>
                </c:pt>
                <c:pt idx="78">
                  <c:v>2.5847011009739203</c:v>
                </c:pt>
                <c:pt idx="79">
                  <c:v>2.5972521107285531</c:v>
                </c:pt>
                <c:pt idx="80">
                  <c:v>2.6097284310171029</c:v>
                </c:pt>
                <c:pt idx="81">
                  <c:v>2.6221280823196529</c:v>
                </c:pt>
                <c:pt idx="82">
                  <c:v>2.6344490816673365</c:v>
                </c:pt>
                <c:pt idx="83">
                  <c:v>2.6466894430663443</c:v>
                </c:pt>
                <c:pt idx="84">
                  <c:v>2.6588471779275014</c:v>
                </c:pt>
                <c:pt idx="85">
                  <c:v>2.6709202955013289</c:v>
                </c:pt>
                <c:pt idx="86">
                  <c:v>2.6829068033185108</c:v>
                </c:pt>
                <c:pt idx="87">
                  <c:v>2.69480470763569</c:v>
                </c:pt>
                <c:pt idx="88">
                  <c:v>2.7066120138864815</c:v>
                </c:pt>
                <c:pt idx="89">
                  <c:v>2.7183267271376259</c:v>
                </c:pt>
                <c:pt idx="90">
                  <c:v>2.729946852550186</c:v>
                </c:pt>
                <c:pt idx="91">
                  <c:v>2.7414703958456759</c:v>
                </c:pt>
                <c:pt idx="92">
                  <c:v>2.7528953637770437</c:v>
                </c:pt>
                <c:pt idx="93">
                  <c:v>2.7642197646043671</c:v>
                </c:pt>
                <c:pt idx="94">
                  <c:v>2.7754416085751865</c:v>
                </c:pt>
                <c:pt idx="95">
                  <c:v>2.7865589084093245</c:v>
                </c:pt>
                <c:pt idx="96">
                  <c:v>2.7975696797881304</c:v>
                </c:pt>
                <c:pt idx="97">
                  <c:v>2.8084719418479631</c:v>
                </c:pt>
                <c:pt idx="98">
                  <c:v>2.8192637176778468</c:v>
                </c:pt>
                <c:pt idx="99">
                  <c:v>2.8299430348211292</c:v>
                </c:pt>
                <c:pt idx="100">
                  <c:v>2.8405079257810435</c:v>
                </c:pt>
                <c:pt idx="101">
                  <c:v>2.8509564285300328</c:v>
                </c:pt>
                <c:pt idx="102">
                  <c:v>2.8612865870226813</c:v>
                </c:pt>
                <c:pt idx="103">
                  <c:v>2.8714964517121349</c:v>
                </c:pt>
                <c:pt idx="104">
                  <c:v>2.8815840800698682</c:v>
                </c:pt>
                <c:pt idx="105">
                  <c:v>2.891547537108615</c:v>
                </c:pt>
                <c:pt idx="106">
                  <c:v>2.9013848959083837</c:v>
                </c:pt>
                <c:pt idx="107">
                  <c:v>2.9110942381453215</c:v>
                </c:pt>
                <c:pt idx="108">
                  <c:v>2.9206736546233287</c:v>
                </c:pt>
                <c:pt idx="109">
                  <c:v>2.9301212458082384</c:v>
                </c:pt>
                <c:pt idx="110">
                  <c:v>2.9394351223644204</c:v>
                </c:pt>
                <c:pt idx="111">
                  <c:v>2.9486134056936084</c:v>
                </c:pt>
                <c:pt idx="112">
                  <c:v>2.9576542284758136</c:v>
                </c:pt>
                <c:pt idx="113">
                  <c:v>2.9665557352121406</c:v>
                </c:pt>
                <c:pt idx="114">
                  <c:v>2.975316082769325</c:v>
                </c:pt>
                <c:pt idx="115">
                  <c:v>2.9839334409258358</c:v>
                </c:pt>
                <c:pt idx="116">
                  <c:v>2.9924059929193221</c:v>
                </c:pt>
                <c:pt idx="117">
                  <c:v>3.0007319359952662</c:v>
                </c:pt>
                <c:pt idx="118">
                  <c:v>3.0089094819566338</c:v>
                </c:pt>
                <c:pt idx="119">
                  <c:v>3.0169368577143088</c:v>
                </c:pt>
                <c:pt idx="120">
                  <c:v>3.0248123058381857</c:v>
                </c:pt>
                <c:pt idx="121">
                  <c:v>3.0325340851086446</c:v>
                </c:pt>
                <c:pt idx="122">
                  <c:v>3.0401004710682802</c:v>
                </c:pt>
                <c:pt idx="123">
                  <c:v>3.0475097565736311</c:v>
                </c:pt>
                <c:pt idx="124">
                  <c:v>3.0547602523467567</c:v>
                </c:pt>
                <c:pt idx="125">
                  <c:v>3.0618502875264104</c:v>
                </c:pt>
                <c:pt idx="126">
                  <c:v>3.0687782102186327</c:v>
                </c:pt>
                <c:pt idx="127">
                  <c:v>3.0755423880465491</c:v>
                </c:pt>
                <c:pt idx="128">
                  <c:v>3.0821412086991371</c:v>
                </c:pt>
                <c:pt idx="129">
                  <c:v>3.0885730804788043</c:v>
                </c:pt>
                <c:pt idx="130">
                  <c:v>3.0948364328474778</c:v>
                </c:pt>
                <c:pt idx="131">
                  <c:v>3.1009297169710828</c:v>
                </c:pt>
                <c:pt idx="132">
                  <c:v>3.1068514062621091</c:v>
                </c:pt>
                <c:pt idx="133">
                  <c:v>3.1125999969200846</c:v>
                </c:pt>
                <c:pt idx="134">
                  <c:v>3.1181740084697402</c:v>
                </c:pt>
                <c:pt idx="135">
                  <c:v>3.1235719842966079</c:v>
                </c:pt>
                <c:pt idx="136">
                  <c:v>3.1287924921798469</c:v>
                </c:pt>
                <c:pt idx="137">
                  <c:v>3.1338341248220751</c:v>
                </c:pt>
                <c:pt idx="138">
                  <c:v>3.138695500375956</c:v>
                </c:pt>
                <c:pt idx="139">
                  <c:v>3.1433752629673348</c:v>
                </c:pt>
                <c:pt idx="140">
                  <c:v>3.1478720832146689</c:v>
                </c:pt>
                <c:pt idx="141">
                  <c:v>3.1521846587445324</c:v>
                </c:pt>
                <c:pt idx="142">
                  <c:v>3.156311714702956</c:v>
                </c:pt>
                <c:pt idx="143">
                  <c:v>3.1602520042623845</c:v>
                </c:pt>
                <c:pt idx="144">
                  <c:v>3.1640043091239827</c:v>
                </c:pt>
                <c:pt idx="145">
                  <c:v>3.1675674400150804</c:v>
                </c:pt>
                <c:pt idx="146">
                  <c:v>3.1709402371815232</c:v>
                </c:pt>
                <c:pt idx="147">
                  <c:v>3.1741215708746515</c:v>
                </c:pt>
                <c:pt idx="148">
                  <c:v>3.1771103418327455</c:v>
                </c:pt>
                <c:pt idx="149">
                  <c:v>3.1799054817566077</c:v>
                </c:pt>
                <c:pt idx="150">
                  <c:v>3.1825059537791232</c:v>
                </c:pt>
                <c:pt idx="151">
                  <c:v>3.1849107529285106</c:v>
                </c:pt>
                <c:pt idx="152">
                  <c:v>3.1871189065850483</c:v>
                </c:pt>
                <c:pt idx="153">
                  <c:v>3.1891294749310433</c:v>
                </c:pt>
                <c:pt idx="154">
                  <c:v>3.1909415513937875</c:v>
                </c:pt>
                <c:pt idx="155">
                  <c:v>3.1925542630812775</c:v>
                </c:pt>
                <c:pt idx="156">
                  <c:v>3.193966771210464</c:v>
                </c:pt>
                <c:pt idx="157">
                  <c:v>3.1951782715277899</c:v>
                </c:pt>
                <c:pt idx="158">
                  <c:v>3.1961879947217966</c:v>
                </c:pt>
                <c:pt idx="159">
                  <c:v>3.1969952068275385</c:v>
                </c:pt>
                <c:pt idx="160">
                  <c:v>3.1975992096226191</c:v>
                </c:pt>
                <c:pt idx="161">
                  <c:v>3.1979993410145622</c:v>
                </c:pt>
                <c:pt idx="162">
                  <c:v>3.198194975419351</c:v>
                </c:pt>
                <c:pt idx="163">
                  <c:v>3.1981855241308619</c:v>
                </c:pt>
                <c:pt idx="164">
                  <c:v>3.1979704356809853</c:v>
                </c:pt>
                <c:pt idx="165">
                  <c:v>3.1975491961902174</c:v>
                </c:pt>
                <c:pt idx="166">
                  <c:v>3.1969213297084922</c:v>
                </c:pt>
                <c:pt idx="167">
                  <c:v>3.1960863985460346</c:v>
                </c:pt>
                <c:pt idx="168">
                  <c:v>3.1950440035940408</c:v>
                </c:pt>
                <c:pt idx="169">
                  <c:v>3.1937937846349254</c:v>
                </c:pt>
                <c:pt idx="170">
                  <c:v>3.1923354206419798</c:v>
                </c:pt>
                <c:pt idx="171">
                  <c:v>3.1906686300681928</c:v>
                </c:pt>
                <c:pt idx="172">
                  <c:v>3.1887931711240505</c:v>
                </c:pt>
                <c:pt idx="173">
                  <c:v>3.186708842044101</c:v>
                </c:pt>
                <c:pt idx="174">
                  <c:v>3.1844154813421026</c:v>
                </c:pt>
                <c:pt idx="175">
                  <c:v>3.1819129680545215</c:v>
                </c:pt>
                <c:pt idx="176">
                  <c:v>3.1792012219722454</c:v>
                </c:pt>
                <c:pt idx="177">
                  <c:v>3.1762802038602769</c:v>
                </c:pt>
                <c:pt idx="178">
                  <c:v>3.1731499156652374</c:v>
                </c:pt>
                <c:pt idx="179">
                  <c:v>3.1698104007105039</c:v>
                </c:pt>
                <c:pt idx="180">
                  <c:v>3.1662617438788101</c:v>
                </c:pt>
                <c:pt idx="181">
                  <c:v>3.1625040717821165</c:v>
                </c:pt>
                <c:pt idx="182">
                  <c:v>3.1585375529186153</c:v>
                </c:pt>
                <c:pt idx="183">
                  <c:v>3.1543623978166577</c:v>
                </c:pt>
                <c:pt idx="184">
                  <c:v>3.1499788591655151</c:v>
                </c:pt>
                <c:pt idx="185">
                  <c:v>3.1453872319327423</c:v>
                </c:pt>
                <c:pt idx="186">
                  <c:v>3.1405878534680651</c:v>
                </c:pt>
                <c:pt idx="187">
                  <c:v>3.1355811035935908</c:v>
                </c:pt>
                <c:pt idx="188">
                  <c:v>3.1303674046802561</c:v>
                </c:pt>
                <c:pt idx="189">
                  <c:v>3.1249472217103165</c:v>
                </c:pt>
                <c:pt idx="190">
                  <c:v>3.1193210623258238</c:v>
                </c:pt>
                <c:pt idx="191">
                  <c:v>3.1134894768629073</c:v>
                </c:pt>
                <c:pt idx="192">
                  <c:v>3.1074530583717754</c:v>
                </c:pt>
                <c:pt idx="193">
                  <c:v>3.101212442622316</c:v>
                </c:pt>
                <c:pt idx="194">
                  <c:v>3.0947683080952024</c:v>
                </c:pt>
                <c:pt idx="195">
                  <c:v>3.0881213759583845</c:v>
                </c:pt>
                <c:pt idx="196">
                  <c:v>3.0812724100289097</c:v>
                </c:pt>
                <c:pt idx="197">
                  <c:v>3.07422221671994</c:v>
                </c:pt>
                <c:pt idx="198">
                  <c:v>3.0669716449729307</c:v>
                </c:pt>
                <c:pt idx="199">
                  <c:v>3.0595215861748808</c:v>
                </c:pt>
                <c:pt idx="200">
                  <c:v>3.051872974060573</c:v>
                </c:pt>
              </c:numCache>
            </c:numRef>
          </c:xVal>
          <c:yVal>
            <c:numRef>
              <c:f>HedgeBedarf!$A$5:$A$405</c:f>
              <c:numCache>
                <c:formatCode>0.0</c:formatCode>
                <c:ptCount val="4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0-AA8D-4967-9B4E-0807AFAA64EA}"/>
            </c:ext>
          </c:extLst>
        </c:ser>
        <c:ser>
          <c:idx val="4"/>
          <c:order val="4"/>
          <c:tx>
            <c:v>Summe</c:v>
          </c:tx>
          <c:marker>
            <c:symbol val="none"/>
          </c:marker>
          <c:xVal>
            <c:numRef>
              <c:f>Ueberhaenge!$U$10:$U$410</c:f>
              <c:numCache>
                <c:formatCode>General</c:formatCode>
                <c:ptCount val="401"/>
                <c:pt idx="0">
                  <c:v>1.1435717707288617</c:v>
                </c:pt>
                <c:pt idx="1">
                  <c:v>1.1619889287741747</c:v>
                </c:pt>
                <c:pt idx="2">
                  <c:v>1.1809315321332436</c:v>
                </c:pt>
                <c:pt idx="3">
                  <c:v>1.2004097758446322</c:v>
                </c:pt>
                <c:pt idx="4">
                  <c:v>1.2204337000302816</c:v>
                </c:pt>
                <c:pt idx="5">
                  <c:v>1.2410131736907477</c:v>
                </c:pt>
                <c:pt idx="6">
                  <c:v>1.2621578782897811</c:v>
                </c:pt>
                <c:pt idx="7">
                  <c:v>1.283877291149496</c:v>
                </c:pt>
                <c:pt idx="8">
                  <c:v>1.3061806686782305</c:v>
                </c:pt>
                <c:pt idx="9">
                  <c:v>1.3290770294542784</c:v>
                </c:pt>
                <c:pt idx="10">
                  <c:v>1.3525751371894832</c:v>
                </c:pt>
                <c:pt idx="11">
                  <c:v>1.3766834835976041</c:v>
                </c:pt>
                <c:pt idx="12">
                  <c:v>1.4014102711931871</c:v>
                </c:pt>
                <c:pt idx="13">
                  <c:v>1.4267633960475758</c:v>
                </c:pt>
                <c:pt idx="14">
                  <c:v>1.4527504305293741</c:v>
                </c:pt>
                <c:pt idx="15">
                  <c:v>1.4793786060574874</c:v>
                </c:pt>
                <c:pt idx="16">
                  <c:v>1.506654795895602</c:v>
                </c:pt>
                <c:pt idx="17">
                  <c:v>1.5345854980175357</c:v>
                </c:pt>
                <c:pt idx="18">
                  <c:v>1.5631768180735848</c:v>
                </c:pt>
                <c:pt idx="19">
                  <c:v>1.5924344524885399</c:v>
                </c:pt>
                <c:pt idx="20">
                  <c:v>1.6223636717225371</c:v>
                </c:pt>
                <c:pt idx="21">
                  <c:v>1.6529693037263771</c:v>
                </c:pt>
                <c:pt idx="22">
                  <c:v>1.6842557176233652</c:v>
                </c:pt>
                <c:pt idx="23">
                  <c:v>1.7162268076500278</c:v>
                </c:pt>
                <c:pt idx="24">
                  <c:v>1.7488859773883441</c:v>
                </c:pt>
                <c:pt idx="25">
                  <c:v>1.7822361243224016</c:v>
                </c:pt>
                <c:pt idx="26">
                  <c:v>1.8162796247523969</c:v>
                </c:pt>
                <c:pt idx="27">
                  <c:v>1.8510183190990828</c:v>
                </c:pt>
                <c:pt idx="28">
                  <c:v>1.8864534976317657</c:v>
                </c:pt>
                <c:pt idx="29">
                  <c:v>1.9225858866527612</c:v>
                </c:pt>
                <c:pt idx="30">
                  <c:v>1.9594156351712044</c:v>
                </c:pt>
                <c:pt idx="31">
                  <c:v>1.9969423020987915</c:v>
                </c:pt>
                <c:pt idx="32">
                  <c:v>2.0351648439997705</c:v>
                </c:pt>
                <c:pt idx="33">
                  <c:v>2.0740816034270306</c:v>
                </c:pt>
                <c:pt idx="34">
                  <c:v>2.1136902978758214</c:v>
                </c:pt>
                <c:pt idx="35">
                  <c:v>2.1539880093858934</c:v>
                </c:pt>
                <c:pt idx="36">
                  <c:v>2.1949711748223244</c:v>
                </c:pt>
                <c:pt idx="37">
                  <c:v>2.2366355768646353</c:v>
                </c:pt>
                <c:pt idx="38">
                  <c:v>2.278976335732783</c:v>
                </c:pt>
                <c:pt idx="39">
                  <c:v>2.3219879016780367</c:v>
                </c:pt>
                <c:pt idx="40">
                  <c:v>2.3656640482654381</c:v>
                </c:pt>
                <c:pt idx="41">
                  <c:v>2.4099978664738089</c:v>
                </c:pt>
                <c:pt idx="42">
                  <c:v>2.4549817596379486</c:v>
                </c:pt>
                <c:pt idx="43">
                  <c:v>2.5006074392564321</c:v>
                </c:pt>
                <c:pt idx="44">
                  <c:v>2.5468659216873504</c:v>
                </c:pt>
                <c:pt idx="45">
                  <c:v>2.5937475257526521</c:v>
                </c:pt>
                <c:pt idx="46">
                  <c:v>2.6412418712705521</c:v>
                </c:pt>
                <c:pt idx="47">
                  <c:v>2.6893378785338928</c:v>
                </c:pt>
                <c:pt idx="48">
                  <c:v>2.7380237687506273</c:v>
                </c:pt>
                <c:pt idx="49">
                  <c:v>2.7872870654611215</c:v>
                </c:pt>
                <c:pt idx="50">
                  <c:v>2.8371145969451774</c:v>
                </c:pt>
                <c:pt idx="51">
                  <c:v>2.8874924996298117</c:v>
                </c:pt>
                <c:pt idx="52">
                  <c:v>2.9384062225071048</c:v>
                </c:pt>
                <c:pt idx="53">
                  <c:v>2.9898405325695165</c:v>
                </c:pt>
                <c:pt idx="54">
                  <c:v>3.0417795212680341</c:v>
                </c:pt>
                <c:pt idx="55">
                  <c:v>3.0942066119965776</c:v>
                </c:pt>
                <c:pt idx="56">
                  <c:v>3.1471045686041004</c:v>
                </c:pt>
                <c:pt idx="57">
                  <c:v>3.200455504933668</c:v>
                </c:pt>
                <c:pt idx="58">
                  <c:v>3.2542408953856494</c:v>
                </c:pt>
                <c:pt idx="59">
                  <c:v>3.3084415865002312</c:v>
                </c:pt>
                <c:pt idx="60">
                  <c:v>3.3630378095520062</c:v>
                </c:pt>
                <c:pt idx="61">
                  <c:v>3.418009194147456</c:v>
                </c:pt>
                <c:pt idx="62">
                  <c:v>3.4733347828138541</c:v>
                </c:pt>
                <c:pt idx="63">
                  <c:v>3.5289930465658941</c:v>
                </c:pt>
                <c:pt idx="64">
                  <c:v>3.58496190143426</c:v>
                </c:pt>
                <c:pt idx="65">
                  <c:v>3.6412187259380424</c:v>
                </c:pt>
                <c:pt idx="66">
                  <c:v>3.6977403794808446</c:v>
                </c:pt>
                <c:pt idx="67">
                  <c:v>3.7545032216481435</c:v>
                </c:pt>
                <c:pt idx="68">
                  <c:v>3.8114831323815013</c:v>
                </c:pt>
                <c:pt idx="69">
                  <c:v>3.8686555330029417</c:v>
                </c:pt>
                <c:pt idx="70">
                  <c:v>3.9259954080608459</c:v>
                </c:pt>
                <c:pt idx="71">
                  <c:v>3.983477327966753</c:v>
                </c:pt>
                <c:pt idx="72">
                  <c:v>4.0410754723903164</c:v>
                </c:pt>
                <c:pt idx="73">
                  <c:v>4.0987636543778727</c:v>
                </c:pt>
                <c:pt idx="74">
                  <c:v>4.1565153451583026</c:v>
                </c:pt>
                <c:pt idx="75">
                  <c:v>4.2143036995978109</c:v>
                </c:pt>
                <c:pt idx="76">
                  <c:v>4.2721015822638631</c:v>
                </c:pt>
                <c:pt idx="77">
                  <c:v>4.3298815940566779</c:v>
                </c:pt>
                <c:pt idx="78">
                  <c:v>4.3876160993651983</c:v>
                </c:pt>
                <c:pt idx="79">
                  <c:v>4.4452772537030132</c:v>
                </c:pt>
                <c:pt idx="80">
                  <c:v>4.5028370317783866</c:v>
                </c:pt>
                <c:pt idx="81">
                  <c:v>4.5602672559511781</c:v>
                </c:pt>
                <c:pt idx="82">
                  <c:v>4.6175396250284813</c:v>
                </c:pt>
                <c:pt idx="83">
                  <c:v>4.6746257433495861</c:v>
                </c:pt>
                <c:pt idx="84">
                  <c:v>4.7314971501100871</c:v>
                </c:pt>
                <c:pt idx="85">
                  <c:v>4.7881253488740825</c:v>
                </c:pt>
                <c:pt idx="86">
                  <c:v>4.8444818372228111</c:v>
                </c:pt>
                <c:pt idx="87">
                  <c:v>4.9005381364874534</c:v>
                </c:pt>
                <c:pt idx="88">
                  <c:v>4.9562658215134121</c:v>
                </c:pt>
                <c:pt idx="89">
                  <c:v>5.0116365504032219</c:v>
                </c:pt>
                <c:pt idx="90">
                  <c:v>5.0666220941848898</c:v>
                </c:pt>
                <c:pt idx="91">
                  <c:v>5.1211943663526123</c:v>
                </c:pt>
                <c:pt idx="92">
                  <c:v>5.1753254522269128</c:v>
                </c:pt>
                <c:pt idx="93">
                  <c:v>5.2289876380814064</c:v>
                </c:pt>
                <c:pt idx="94">
                  <c:v>5.2821534399839623</c:v>
                </c:pt>
                <c:pt idx="95">
                  <c:v>5.3347956323003896</c:v>
                </c:pt>
                <c:pt idx="96">
                  <c:v>5.3868872758096806</c:v>
                </c:pt>
                <c:pt idx="97">
                  <c:v>5.4384017453803786</c:v>
                </c:pt>
                <c:pt idx="98">
                  <c:v>5.4893127571588591</c:v>
                </c:pt>
                <c:pt idx="99">
                  <c:v>5.5395943952212523</c:v>
                </c:pt>
                <c:pt idx="100">
                  <c:v>5.5892211376419487</c:v>
                </c:pt>
                <c:pt idx="101">
                  <c:v>5.638167881933084</c:v>
                </c:pt>
                <c:pt idx="102">
                  <c:v>5.6864099698107431</c:v>
                </c:pt>
                <c:pt idx="103">
                  <c:v>5.7339232112453171</c:v>
                </c:pt>
                <c:pt idx="104">
                  <c:v>5.7806839077551473</c:v>
                </c:pt>
                <c:pt idx="105">
                  <c:v>5.8266688749042981</c:v>
                </c:pt>
                <c:pt idx="106">
                  <c:v>5.8718554639675222</c:v>
                </c:pt>
                <c:pt idx="107">
                  <c:v>5.916221582727113</c:v>
                </c:pt>
                <c:pt idx="108">
                  <c:v>5.9597457153688715</c:v>
                </c:pt>
                <c:pt idx="109">
                  <c:v>6.002406941446373</c:v>
                </c:pt>
                <c:pt idx="110">
                  <c:v>6.0441849538851695</c:v>
                </c:pt>
                <c:pt idx="111">
                  <c:v>6.0850600760008611</c:v>
                </c:pt>
                <c:pt idx="112">
                  <c:v>6.125013277507513</c:v>
                </c:pt>
                <c:pt idx="113">
                  <c:v>6.1640261894953055</c:v>
                </c:pt>
                <c:pt idx="114">
                  <c:v>6.2020811183590396</c:v>
                </c:pt>
                <c:pt idx="115">
                  <c:v>6.2391610586615274</c:v>
                </c:pt>
                <c:pt idx="116">
                  <c:v>6.2752497049187497</c:v>
                </c:pt>
                <c:pt idx="117">
                  <c:v>6.3103314622962046</c:v>
                </c:pt>
                <c:pt idx="118">
                  <c:v>6.3443914562087036</c:v>
                </c:pt>
                <c:pt idx="119">
                  <c:v>6.3774155408184274</c:v>
                </c:pt>
                <c:pt idx="120">
                  <c:v>6.409390306428973</c:v>
                </c:pt>
                <c:pt idx="121">
                  <c:v>6.440303085775632</c:v>
                </c:pt>
                <c:pt idx="122">
                  <c:v>6.4701419592150433</c:v>
                </c:pt>
                <c:pt idx="123">
                  <c:v>6.4988957588197982</c:v>
                </c:pt>
                <c:pt idx="124">
                  <c:v>6.5265540713865065</c:v>
                </c:pt>
                <c:pt idx="125">
                  <c:v>6.5531072403681501</c:v>
                </c:pt>
                <c:pt idx="126">
                  <c:v>6.5785463667443</c:v>
                </c:pt>
                <c:pt idx="127">
                  <c:v>6.6028633088451265</c:v>
                </c:pt>
                <c:pt idx="128">
                  <c:v>6.6260506811476887</c:v>
                </c:pt>
                <c:pt idx="129">
                  <c:v>6.6481018520652198</c:v>
                </c:pt>
                <c:pt idx="130">
                  <c:v>6.6690109407523863</c:v>
                </c:pt>
                <c:pt idx="131">
                  <c:v>6.6887728129518287</c:v>
                </c:pt>
                <c:pt idx="132">
                  <c:v>6.7073830759091306</c:v>
                </c:pt>
                <c:pt idx="133">
                  <c:v>6.7248380723854879</c:v>
                </c:pt>
                <c:pt idx="134">
                  <c:v>6.7411348737992505</c:v>
                </c:pt>
                <c:pt idx="135">
                  <c:v>6.7562712725289833</c:v>
                </c:pt>
                <c:pt idx="136">
                  <c:v>6.7702457734126824</c:v>
                </c:pt>
                <c:pt idx="137">
                  <c:v>6.783057584478926</c:v>
                </c:pt>
                <c:pt idx="138">
                  <c:v>6.7947066069473108</c:v>
                </c:pt>
                <c:pt idx="139">
                  <c:v>6.8051934245366503</c:v>
                </c:pt>
                <c:pt idx="140">
                  <c:v>6.8145192921205062</c:v>
                </c:pt>
                <c:pt idx="141">
                  <c:v>6.8226861237704926</c:v>
                </c:pt>
                <c:pt idx="142">
                  <c:v>6.8296964802287432</c:v>
                </c:pt>
                <c:pt idx="143">
                  <c:v>6.8355535558513285</c:v>
                </c:pt>
                <c:pt idx="144">
                  <c:v>6.8402611650650975</c:v>
                </c:pt>
                <c:pt idx="145">
                  <c:v>6.8438237283806149</c:v>
                </c:pt>
                <c:pt idx="146">
                  <c:v>6.846246258004177</c:v>
                </c:pt>
                <c:pt idx="147">
                  <c:v>6.8475343430917022</c:v>
                </c:pt>
                <c:pt idx="148">
                  <c:v>6.8476941346875169</c:v>
                </c:pt>
                <c:pt idx="149">
                  <c:v>6.8467323303903846</c:v>
                </c:pt>
                <c:pt idx="150">
                  <c:v>6.8446561587890553</c:v>
                </c:pt>
                <c:pt idx="151">
                  <c:v>6.8414733637088734</c:v>
                </c:pt>
                <c:pt idx="152">
                  <c:v>6.8371921883103361</c:v>
                </c:pt>
                <c:pt idx="153">
                  <c:v>6.831821359079651</c:v>
                </c:pt>
                <c:pt idx="154">
                  <c:v>6.8253700697504884</c:v>
                </c:pt>
                <c:pt idx="155">
                  <c:v>6.8178479651947708</c:v>
                </c:pt>
                <c:pt idx="156">
                  <c:v>6.8092651253195307</c:v>
                </c:pt>
                <c:pt idx="157">
                  <c:v>6.7996320490051474</c:v>
                </c:pt>
                <c:pt idx="158">
                  <c:v>6.7889596381191781</c:v>
                </c:pt>
                <c:pt idx="159">
                  <c:v>6.7772591816381986</c:v>
                </c:pt>
                <c:pt idx="160">
                  <c:v>6.7645423399087274</c:v>
                </c:pt>
                <c:pt idx="161">
                  <c:v>6.7508211290762983</c:v>
                </c:pt>
                <c:pt idx="162">
                  <c:v>6.7361079057102664</c:v>
                </c:pt>
                <c:pt idx="163">
                  <c:v>6.7204153516498373</c:v>
                </c:pt>
                <c:pt idx="164">
                  <c:v>6.7037564590950645</c:v>
                </c:pt>
                <c:pt idx="165">
                  <c:v>6.6861445159644832</c:v>
                </c:pt>
                <c:pt idx="166">
                  <c:v>6.6675930915391506</c:v>
                </c:pt>
                <c:pt idx="167">
                  <c:v>6.6481160224107452</c:v>
                </c:pt>
                <c:pt idx="168">
                  <c:v>6.6277273987493288</c:v>
                </c:pt>
                <c:pt idx="169">
                  <c:v>6.6064415509043375</c:v>
                </c:pt>
                <c:pt idx="170">
                  <c:v>6.5842730363502708</c:v>
                </c:pt>
                <c:pt idx="171">
                  <c:v>6.5612366269864113</c:v>
                </c:pt>
                <c:pt idx="172">
                  <c:v>6.5373472967979929</c:v>
                </c:pt>
                <c:pt idx="173">
                  <c:v>6.5126202098839778</c:v>
                </c:pt>
                <c:pt idx="174">
                  <c:v>6.4870707088548194</c:v>
                </c:pt>
                <c:pt idx="175">
                  <c:v>6.4607143036014074</c:v>
                </c:pt>
                <c:pt idx="176">
                  <c:v>6.4335666604346935</c:v>
                </c:pt>
                <c:pt idx="177">
                  <c:v>6.4056435915933641</c:v>
                </c:pt>
                <c:pt idx="178">
                  <c:v>6.3769610451154044</c:v>
                </c:pt>
                <c:pt idx="179">
                  <c:v>6.3475350950674176</c:v>
                </c:pt>
                <c:pt idx="180">
                  <c:v>6.3173819321241105</c:v>
                </c:pt>
                <c:pt idx="181">
                  <c:v>6.2865178544886717</c:v>
                </c:pt>
                <c:pt idx="182">
                  <c:v>6.2549592591433401</c:v>
                </c:pt>
                <c:pt idx="183">
                  <c:v>6.2227226334180532</c:v>
                </c:pt>
                <c:pt idx="184">
                  <c:v>6.1898245468638953</c:v>
                </c:pt>
                <c:pt idx="185">
                  <c:v>6.1562816434167225</c:v>
                </c:pt>
                <c:pt idx="186">
                  <c:v>6.12211063383549</c:v>
                </c:pt>
                <c:pt idx="187">
                  <c:v>6.0873282883986972</c:v>
                </c:pt>
                <c:pt idx="188">
                  <c:v>6.0519514298417061</c:v>
                </c:pt>
                <c:pt idx="189">
                  <c:v>6.015996926516805</c:v>
                </c:pt>
                <c:pt idx="190">
                  <c:v>5.9794816857575572</c:v>
                </c:pt>
                <c:pt idx="191">
                  <c:v>5.9424226474282751</c:v>
                </c:pt>
                <c:pt idx="192">
                  <c:v>5.9048367776393249</c:v>
                </c:pt>
                <c:pt idx="193">
                  <c:v>5.8667410626086731</c:v>
                </c:pt>
                <c:pt idx="194">
                  <c:v>5.8281525026500391</c:v>
                </c:pt>
                <c:pt idx="195">
                  <c:v>5.7890881062680588</c:v>
                </c:pt>
                <c:pt idx="196">
                  <c:v>5.7495648843410549</c:v>
                </c:pt>
                <c:pt idx="197">
                  <c:v>5.7095998443722547</c:v>
                </c:pt>
                <c:pt idx="198">
                  <c:v>5.6692099847907542</c:v>
                </c:pt>
                <c:pt idx="199">
                  <c:v>5.6284122892840172</c:v>
                </c:pt>
                <c:pt idx="200">
                  <c:v>5.5872237211442641</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numCache>
            </c:numRef>
          </c:xVal>
          <c:yVal>
            <c:numRef>
              <c:f>HedgeBedarf!$A$5:$A$405</c:f>
              <c:numCache>
                <c:formatCode>0.0</c:formatCode>
                <c:ptCount val="4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1-AA8D-4967-9B4E-0807AFAA64EA}"/>
            </c:ext>
          </c:extLst>
        </c:ser>
        <c:ser>
          <c:idx val="5"/>
          <c:order val="5"/>
          <c:tx>
            <c:v>ZeigerSumme</c:v>
          </c:tx>
          <c:spPr>
            <a:ln>
              <a:noFill/>
            </a:ln>
          </c:spPr>
          <c:marker>
            <c:symbol val="picture"/>
            <c:spPr>
              <a:blipFill>
                <a:blip xmlns:r="http://schemas.openxmlformats.org/officeDocument/2006/relationships" r:embed="rId1"/>
                <a:stretch>
                  <a:fillRect/>
                </a:stretch>
              </a:blipFill>
              <a:ln>
                <a:noFill/>
              </a:ln>
            </c:spPr>
          </c:marker>
          <c:xVal>
            <c:numRef>
              <c:f>Ueberhaenge!$Z$5</c:f>
              <c:numCache>
                <c:formatCode>General</c:formatCode>
                <c:ptCount val="1"/>
                <c:pt idx="0">
                  <c:v>7.1171561551365485</c:v>
                </c:pt>
              </c:numCache>
            </c:numRef>
          </c:xVal>
          <c:yVal>
            <c:numRef>
              <c:f>Ueberhaenge!$X$4</c:f>
              <c:numCache>
                <c:formatCode>#,##0.00</c:formatCode>
                <c:ptCount val="1"/>
                <c:pt idx="0">
                  <c:v>14776</c:v>
                </c:pt>
              </c:numCache>
            </c:numRef>
          </c:yVal>
          <c:smooth val="0"/>
          <c:extLst>
            <c:ext xmlns:c16="http://schemas.microsoft.com/office/drawing/2014/chart" uri="{C3380CC4-5D6E-409C-BE32-E72D297353CC}">
              <c16:uniqueId val="{00000002-AA8D-4967-9B4E-0807AFAA64EA}"/>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1868-4D95-9DA3-620EB81E1018}"/>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-0.37967429910437067</c:v>
                      </c:pt>
                      <c:pt idx="1">
                        <c:v>-0.37435583060307115</c:v>
                      </c:pt>
                      <c:pt idx="2">
                        <c:v>-0.36855645713071855</c:v>
                      </c:pt>
                      <c:pt idx="3">
                        <c:v>-0.36226507063445557</c:v>
                      </c:pt>
                      <c:pt idx="4">
                        <c:v>-0.35547070036920647</c:v>
                      </c:pt>
                      <c:pt idx="5">
                        <c:v>-0.34816252907092771</c:v>
                      </c:pt>
                      <c:pt idx="6">
                        <c:v>-0.34032990934469159</c:v>
                      </c:pt>
                      <c:pt idx="7">
                        <c:v>-0.33196238024641173</c:v>
                      </c:pt>
                      <c:pt idx="8">
                        <c:v>-0.32304968403617496</c:v>
                      </c:pt>
                      <c:pt idx="9">
                        <c:v>-0.3135817830800896</c:v>
                      </c:pt>
                      <c:pt idx="10">
                        <c:v>-0.30354887687670723</c:v>
                      </c:pt>
                      <c:pt idx="11">
                        <c:v>-0.2929414191832081</c:v>
                      </c:pt>
                      <c:pt idx="12">
                        <c:v>-0.28175013521565001</c:v>
                      </c:pt>
                      <c:pt idx="13">
                        <c:v>-0.2699660388967533</c:v>
                      </c:pt>
                      <c:pt idx="14">
                        <c:v>-0.25758045012394509</c:v>
                      </c:pt>
                      <c:pt idx="15">
                        <c:v>-0.24458501202962399</c:v>
                      </c:pt>
                      <c:pt idx="16">
                        <c:v>-0.23097170820485755</c:v>
                      </c:pt>
                      <c:pt idx="17">
                        <c:v>-0.21673287985712197</c:v>
                      </c:pt>
                      <c:pt idx="18">
                        <c:v>-0.20186124287205309</c:v>
                      </c:pt>
                      <c:pt idx="19">
                        <c:v>-0.1863499047485728</c:v>
                      </c:pt>
                      <c:pt idx="20">
                        <c:v>-0.17019238137632425</c:v>
                      </c:pt>
                      <c:pt idx="21">
                        <c:v>-0.15338261362381325</c:v>
                      </c:pt>
                      <c:pt idx="22">
                        <c:v>-0.1359149837052776</c:v>
                      </c:pt>
                      <c:pt idx="23">
                        <c:v>-0.11778433129400402</c:v>
                      </c:pt>
                      <c:pt idx="24">
                        <c:v>-9.8985969349487737E-2</c:v>
                      </c:pt>
                      <c:pt idx="25">
                        <c:v>-7.9515699625616734E-2</c:v>
                      </c:pt>
                      <c:pt idx="26">
                        <c:v>-5.9369827826992551E-2</c:v>
                      </c:pt>
                      <c:pt idx="27">
                        <c:v>-3.8545178380349779E-2</c:v>
                      </c:pt>
                      <c:pt idx="28">
                        <c:v>-1.7039108788045963E-2</c:v>
                      </c:pt>
                      <c:pt idx="29">
                        <c:v>5.150476469268599E-3</c:v>
                      </c:pt>
                      <c:pt idx="30">
                        <c:v>2.8025112513593704E-2</c:v>
                      </c:pt>
                      <c:pt idx="31">
                        <c:v>5.1585761166710632E-2</c:v>
                      </c:pt>
                      <c:pt idx="32">
                        <c:v>7.5832798595729681E-2</c:v>
                      </c:pt>
                      <c:pt idx="33">
                        <c:v>0.10076600353887603</c:v>
                      </c:pt>
                      <c:pt idx="34">
                        <c:v>0.12638454614298203</c:v>
                      </c:pt>
                      <c:pt idx="35">
                        <c:v>0.15268697744343782</c:v>
                      </c:pt>
                      <c:pt idx="36">
                        <c:v>0.17967121951682111</c:v>
                      </c:pt>
                      <c:pt idx="37">
                        <c:v>0.2073345563357599</c:v>
                      </c:pt>
                      <c:pt idx="38">
                        <c:v>0.23567362535458408</c:v>
                      </c:pt>
                      <c:pt idx="39">
                        <c:v>0.26468440985369712</c:v>
                      </c:pt>
                      <c:pt idx="40">
                        <c:v>0.29436223206939599</c:v>
                      </c:pt>
                      <c:pt idx="41">
                        <c:v>0.32470174713499478</c:v>
                      </c:pt>
                      <c:pt idx="42">
                        <c:v>0.35569693785789042</c:v>
                      </c:pt>
                      <c:pt idx="43">
                        <c:v>0.38734111035597119</c:v>
                      </c:pt>
                      <c:pt idx="44">
                        <c:v>0.4196268905756198</c:v>
                      </c:pt>
                      <c:pt idx="45">
                        <c:v>0.4525462217119941</c:v>
                      </c:pt>
                      <c:pt idx="46">
                        <c:v>0.4860903625510038</c:v>
                      </c:pt>
                      <c:pt idx="47">
                        <c:v>0.52024988675082406</c:v>
                      </c:pt>
                      <c:pt idx="48">
                        <c:v>0.55501468307912816</c:v>
                      </c:pt>
                      <c:pt idx="49">
                        <c:v>0.59037395662068304</c:v>
                      </c:pt>
                      <c:pt idx="50">
                        <c:v>0.62631623096820477</c:v>
                      </c:pt>
                      <c:pt idx="51">
                        <c:v>0.66282935140748822</c:v>
                      </c:pt>
                      <c:pt idx="52">
                        <c:v>0.69990048910611524</c:v>
                      </c:pt>
                      <c:pt idx="53">
                        <c:v>0.73751614631311357</c:v>
                      </c:pt>
                      <c:pt idx="54">
                        <c:v>0.77566216257492915</c:v>
                      </c:pt>
                      <c:pt idx="55">
                        <c:v>0.81432372197113367</c:v>
                      </c:pt>
                      <c:pt idx="56">
                        <c:v>0.85348536137128339</c:v>
                      </c:pt>
                      <c:pt idx="57">
                        <c:v>0.89313097971222377</c:v>
                      </c:pt>
                      <c:pt idx="58">
                        <c:v>0.93324384829297879</c:v>
                      </c:pt>
                      <c:pt idx="59">
                        <c:v>0.97380662208239732</c:v>
                      </c:pt>
                      <c:pt idx="60">
                        <c:v>1.0148013520323746</c:v>
                      </c:pt>
                      <c:pt idx="61">
                        <c:v>1.05620949838742</c:v>
                      </c:pt>
                      <c:pt idx="62">
                        <c:v>1.0980119449791388</c:v>
                      </c:pt>
                      <c:pt idx="63">
                        <c:v>1.1401890144919269</c:v>
                      </c:pt>
                      <c:pt idx="64">
                        <c:v>1.1827204846841286</c:v>
                      </c:pt>
                      <c:pt idx="65">
                        <c:v>1.2255856055465582</c:v>
                      </c:pt>
                      <c:pt idx="66">
                        <c:v>1.2687631173782643</c:v>
                      </c:pt>
                      <c:pt idx="67">
                        <c:v>1.3122312697571301</c:v>
                      </c:pt>
                      <c:pt idx="68">
                        <c:v>1.3559678413809013</c:v>
                      </c:pt>
                      <c:pt idx="69">
                        <c:v>1.3999501607520279</c:v>
                      </c:pt>
                      <c:pt idx="70">
                        <c:v>1.4441551276776647</c:v>
                      </c:pt>
                      <c:pt idx="71">
                        <c:v>1.4885592355542983</c:v>
                      </c:pt>
                      <c:pt idx="72">
                        <c:v>1.5331385944042235</c:v>
                      </c:pt>
                      <c:pt idx="73">
                        <c:v>1.5778689546294458</c:v>
                      </c:pt>
                      <c:pt idx="74">
                        <c:v>1.6227257314466572</c:v>
                      </c:pt>
                      <c:pt idx="75">
                        <c:v>1.6676840299650268</c:v>
                      </c:pt>
                      <c:pt idx="76">
                        <c:v>1.7127186708670417</c:v>
                      </c:pt>
                      <c:pt idx="77">
                        <c:v>1.7578042166508783</c:v>
                      </c:pt>
                      <c:pt idx="78">
                        <c:v>1.8029149983912778</c:v>
                      </c:pt>
                      <c:pt idx="79">
                        <c:v>1.8480251429744605</c:v>
                      </c:pt>
                      <c:pt idx="80">
                        <c:v>1.8931086007612838</c:v>
                      </c:pt>
                      <c:pt idx="81">
                        <c:v>1.938139173631525</c:v>
                      </c:pt>
                      <c:pt idx="82">
                        <c:v>1.9830905433611448</c:v>
                      </c:pt>
                      <c:pt idx="83">
                        <c:v>2.0279363002832418</c:v>
                      </c:pt>
                      <c:pt idx="84">
                        <c:v>2.0726499721825857</c:v>
                      </c:pt>
                      <c:pt idx="85">
                        <c:v>2.1172050533727536</c:v>
                      </c:pt>
                      <c:pt idx="86">
                        <c:v>2.1615750339043003</c:v>
                      </c:pt>
                      <c:pt idx="87">
                        <c:v>2.2057334288517634</c:v>
                      </c:pt>
                      <c:pt idx="88">
                        <c:v>2.2496538076269301</c:v>
                      </c:pt>
                      <c:pt idx="89">
                        <c:v>2.293309823265596</c:v>
                      </c:pt>
                      <c:pt idx="90">
                        <c:v>2.3366752416347043</c:v>
                      </c:pt>
                      <c:pt idx="91">
                        <c:v>2.3797239705069364</c:v>
                      </c:pt>
                      <c:pt idx="92">
                        <c:v>2.4224300884498686</c:v>
                      </c:pt>
                      <c:pt idx="93">
                        <c:v>2.4647678734770393</c:v>
                      </c:pt>
                      <c:pt idx="94">
                        <c:v>2.5067118314087757</c:v>
                      </c:pt>
                      <c:pt idx="95">
                        <c:v>2.5482367238910655</c:v>
                      </c:pt>
                      <c:pt idx="96">
                        <c:v>2.5893175960215506</c:v>
                      </c:pt>
                      <c:pt idx="97">
                        <c:v>2.629929803532415</c:v>
                      </c:pt>
                      <c:pt idx="98">
                        <c:v>2.6700490394810124</c:v>
                      </c:pt>
                      <c:pt idx="99">
                        <c:v>2.7096513604001227</c:v>
                      </c:pt>
                      <c:pt idx="100">
                        <c:v>2.7487132118609052</c:v>
                      </c:pt>
                      <c:pt idx="101">
                        <c:v>2.7872114534030508</c:v>
                      </c:pt>
                      <c:pt idx="102">
                        <c:v>2.8251233827880613</c:v>
                      </c:pt>
                      <c:pt idx="103">
                        <c:v>2.8624267595331827</c:v>
                      </c:pt>
                      <c:pt idx="104">
                        <c:v>2.8990998276852791</c:v>
                      </c:pt>
                      <c:pt idx="105">
                        <c:v>2.9351213377956831</c:v>
                      </c:pt>
                      <c:pt idx="106">
                        <c:v>2.9704705680591381</c:v>
                      </c:pt>
                      <c:pt idx="107">
                        <c:v>3.005127344581791</c:v>
                      </c:pt>
                      <c:pt idx="108">
                        <c:v>3.0390720607455433</c:v>
                      </c:pt>
                      <c:pt idx="109">
                        <c:v>3.0722856956381346</c:v>
                      </c:pt>
                      <c:pt idx="110">
                        <c:v>3.1047498315207496</c:v>
                      </c:pt>
                      <c:pt idx="111">
                        <c:v>3.1364466703072531</c:v>
                      </c:pt>
                      <c:pt idx="112">
                        <c:v>3.1673590490316994</c:v>
                      </c:pt>
                      <c:pt idx="113">
                        <c:v>3.1974704542831649</c:v>
                      </c:pt>
                      <c:pt idx="114">
                        <c:v>3.2267650355897151</c:v>
                      </c:pt>
                      <c:pt idx="115">
                        <c:v>3.2552276177356916</c:v>
                      </c:pt>
                      <c:pt idx="116">
                        <c:v>3.2828437119994271</c:v>
                      </c:pt>
                      <c:pt idx="117">
                        <c:v>3.3095995263009383</c:v>
                      </c:pt>
                      <c:pt idx="118">
                        <c:v>3.3354819742520698</c:v>
                      </c:pt>
                      <c:pt idx="119">
                        <c:v>3.3604786831041182</c:v>
                      </c:pt>
                      <c:pt idx="120">
                        <c:v>3.3845780005907873</c:v>
                      </c:pt>
                      <c:pt idx="121">
                        <c:v>3.4077690006669878</c:v>
                      </c:pt>
                      <c:pt idx="122">
                        <c:v>3.4300414881467631</c:v>
                      </c:pt>
                      <c:pt idx="123">
                        <c:v>3.4513860022461671</c:v>
                      </c:pt>
                      <c:pt idx="124">
                        <c:v>3.4717938190397502</c:v>
                      </c:pt>
                      <c:pt idx="125">
                        <c:v>3.4912569528417396</c:v>
                      </c:pt>
                      <c:pt idx="126">
                        <c:v>3.5097681565256673</c:v>
                      </c:pt>
                      <c:pt idx="127">
                        <c:v>3.527320920798577</c:v>
                      </c:pt>
                      <c:pt idx="128">
                        <c:v>3.543909472448552</c:v>
                      </c:pt>
                      <c:pt idx="129">
                        <c:v>3.5595287715864155</c:v>
                      </c:pt>
                      <c:pt idx="130">
                        <c:v>3.5741745079049081</c:v>
                      </c:pt>
                      <c:pt idx="131">
                        <c:v>3.5878430959807464</c:v>
                      </c:pt>
                      <c:pt idx="132">
                        <c:v>3.6005316696470215</c:v>
                      </c:pt>
                      <c:pt idx="133">
                        <c:v>3.6122380754654038</c:v>
                      </c:pt>
                      <c:pt idx="134">
                        <c:v>3.6229608653295102</c:v>
                      </c:pt>
                      <c:pt idx="135">
                        <c:v>3.6326992882323754</c:v>
                      </c:pt>
                      <c:pt idx="136">
                        <c:v>3.6414532812328351</c:v>
                      </c:pt>
                      <c:pt idx="137">
                        <c:v>3.6492234596568509</c:v>
                      </c:pt>
                      <c:pt idx="138">
                        <c:v>3.6560111065713548</c:v>
                      </c:pt>
                      <c:pt idx="139">
                        <c:v>3.6618181615693155</c:v>
                      </c:pt>
                      <c:pt idx="140">
                        <c:v>3.6666472089058377</c:v>
                      </c:pt>
                      <c:pt idx="141">
                        <c:v>3.6705014650259602</c:v>
                      </c:pt>
                      <c:pt idx="142">
                        <c:v>3.6733847655257872</c:v>
                      </c:pt>
                      <c:pt idx="143">
                        <c:v>3.675301551588944</c:v>
                      </c:pt>
                      <c:pt idx="144">
                        <c:v>3.6762568559411144</c:v>
                      </c:pt>
                      <c:pt idx="145">
                        <c:v>3.676256288365535</c:v>
                      </c:pt>
                      <c:pt idx="146">
                        <c:v>3.6753060208226542</c:v>
                      </c:pt>
                      <c:pt idx="147">
                        <c:v>3.6734127722170511</c:v>
                      </c:pt>
                      <c:pt idx="148">
                        <c:v>3.6705837928547709</c:v>
                      </c:pt>
                      <c:pt idx="149">
                        <c:v>3.6668268486337774</c:v>
                      </c:pt>
                      <c:pt idx="150">
                        <c:v>3.6621502050099322</c:v>
                      </c:pt>
                      <c:pt idx="151">
                        <c:v>3.6565626107803628</c:v>
                      </c:pt>
                      <c:pt idx="152">
                        <c:v>3.6500732817252874</c:v>
                      </c:pt>
                      <c:pt idx="153">
                        <c:v>3.6426918841486082</c:v>
                      </c:pt>
                      <c:pt idx="154">
                        <c:v>3.6344285183567009</c:v>
                      </c:pt>
                      <c:pt idx="155">
                        <c:v>3.6252937021134928</c:v>
                      </c:pt>
                      <c:pt idx="156">
                        <c:v>3.6152983541090671</c:v>
                      </c:pt>
                      <c:pt idx="157">
                        <c:v>3.604453777477358</c:v>
                      </c:pt>
                      <c:pt idx="158">
                        <c:v>3.5927716433973815</c:v>
                      </c:pt>
                      <c:pt idx="159">
                        <c:v>3.5802639748106602</c:v>
                      </c:pt>
                      <c:pt idx="160">
                        <c:v>3.5669431302861083</c:v>
                      </c:pt>
                      <c:pt idx="161">
                        <c:v>3.5528217880617361</c:v>
                      </c:pt>
                      <c:pt idx="162">
                        <c:v>3.5379129302909154</c:v>
                      </c:pt>
                      <c:pt idx="163">
                        <c:v>3.522229827518975</c:v>
                      </c:pt>
                      <c:pt idx="164">
                        <c:v>3.5057860234140796</c:v>
                      </c:pt>
                      <c:pt idx="165">
                        <c:v>3.4885953197742658</c:v>
                      </c:pt>
                      <c:pt idx="166">
                        <c:v>3.4706717618306584</c:v>
                      </c:pt>
                      <c:pt idx="167">
                        <c:v>3.452029623864711</c:v>
                      </c:pt>
                      <c:pt idx="168">
                        <c:v>3.4326833951552884</c:v>
                      </c:pt>
                      <c:pt idx="169">
                        <c:v>3.4126477662694117</c:v>
                      </c:pt>
                      <c:pt idx="170">
                        <c:v>3.391937615708291</c:v>
                      </c:pt>
                      <c:pt idx="171">
                        <c:v>3.3705679969182185</c:v>
                      </c:pt>
                      <c:pt idx="172">
                        <c:v>3.3485541256739428</c:v>
                      </c:pt>
                      <c:pt idx="173">
                        <c:v>3.3259113678398768</c:v>
                      </c:pt>
                      <c:pt idx="174">
                        <c:v>3.3026552275127163</c:v>
                      </c:pt>
                      <c:pt idx="175">
                        <c:v>3.2788013355468859</c:v>
                      </c:pt>
                      <c:pt idx="176">
                        <c:v>3.2543654384624481</c:v>
                      </c:pt>
                      <c:pt idx="177">
                        <c:v>3.2293633877330872</c:v>
                      </c:pt>
                      <c:pt idx="178">
                        <c:v>3.2038111294501666</c:v>
                      </c:pt>
                      <c:pt idx="179">
                        <c:v>3.1777246943569137</c:v>
                      </c:pt>
                      <c:pt idx="180">
                        <c:v>3.1511201882452999</c:v>
                      </c:pt>
                      <c:pt idx="181">
                        <c:v>3.1240137827065548</c:v>
                      </c:pt>
                      <c:pt idx="182">
                        <c:v>3.0964217062247248</c:v>
                      </c:pt>
                      <c:pt idx="183">
                        <c:v>3.0683602356013959</c:v>
                      </c:pt>
                      <c:pt idx="184">
                        <c:v>3.0398456876983802</c:v>
                      </c:pt>
                      <c:pt idx="185">
                        <c:v>3.0108944114839806</c:v>
                      </c:pt>
                      <c:pt idx="186">
                        <c:v>2.9815227803674254</c:v>
                      </c:pt>
                      <c:pt idx="187">
                        <c:v>2.9517471848051064</c:v>
                      </c:pt>
                      <c:pt idx="188">
                        <c:v>2.9215840251614495</c:v>
                      </c:pt>
                      <c:pt idx="189">
                        <c:v>2.8910497048064885</c:v>
                      </c:pt>
                      <c:pt idx="190">
                        <c:v>2.8601606234317329</c:v>
                      </c:pt>
                      <c:pt idx="191">
                        <c:v>2.8289331705653677</c:v>
                      </c:pt>
                      <c:pt idx="192">
                        <c:v>2.7973837192675499</c:v>
                      </c:pt>
                      <c:pt idx="193">
                        <c:v>2.7655286199863571</c:v>
                      </c:pt>
                      <c:pt idx="194">
                        <c:v>2.7333841945548367</c:v>
                      </c:pt>
                      <c:pt idx="195">
                        <c:v>2.7009667303096747</c:v>
                      </c:pt>
                      <c:pt idx="196">
                        <c:v>2.6682924743121452</c:v>
                      </c:pt>
                      <c:pt idx="197">
                        <c:v>2.6353776276523142</c:v>
                      </c:pt>
                      <c:pt idx="198">
                        <c:v>2.6022383398178239</c:v>
                      </c:pt>
                      <c:pt idx="199">
                        <c:v>2.5688907031091364</c:v>
                      </c:pt>
                      <c:pt idx="200">
                        <c:v>2.5353507470836916</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xmlns:c15="http://schemas.microsoft.com/office/drawing/2012/chart">
                  <c:ext xmlns:c16="http://schemas.microsoft.com/office/drawing/2014/chart" uri="{C3380CC4-5D6E-409C-BE32-E72D297353CC}">
                    <c16:uniqueId val="{00000000-1868-4D95-9DA3-620EB81E1018}"/>
                  </c:ext>
                </c:extLst>
              </c15:ser>
            </c15:filteredScatterSeries>
            <c15:filteredScatterSeries>
              <c15:ser>
                <c:idx val="2"/>
                <c:order val="2"/>
                <c:tx>
                  <c:v>Zeiger</c:v>
                </c:tx>
                <c:spPr>
                  <a:ln w="19050" cap="rnd">
                    <a:solidFill>
                      <a:schemeClr val="accent3"/>
                    </a:solidFill>
                    <a:round/>
                  </a:ln>
                  <a:effectLst/>
                </c:spPr>
                <c:marker>
                  <c:symbol val="picture"/>
                  <c:spPr>
                    <a:ln w="9525">
                      <a:noFill/>
                    </a:ln>
                    <a:effectLst/>
                  </c:spPr>
                </c:marker>
                <c:xVal>
                  <c:numRef>
                    <c:extLst xmlns:c15="http://schemas.microsoft.com/office/drawing/2012/chart">
                      <c:ext xmlns:c15="http://schemas.microsoft.com/office/drawing/2012/chart" uri="{02D57815-91ED-43cb-92C2-25804820EDAC}">
                        <c15:formulaRef>
                          <c15:sqref>Ueberhaenge!$Z$4</c15:sqref>
                        </c15:formulaRef>
                      </c:ext>
                    </c:extLst>
                    <c:numCache>
                      <c:formatCode>General</c:formatCode>
                      <c:ptCount val="1"/>
                      <c:pt idx="0">
                        <c:v>3.7730456369614398</c:v>
                      </c:pt>
                    </c:numCache>
                  </c:numRef>
                </c:xVal>
                <c:yVal>
                  <c:numRef>
                    <c:extLst xmlns:c15="http://schemas.microsoft.com/office/drawing/2012/chart">
                      <c:ext xmlns:c15="http://schemas.microsoft.com/office/drawing/2012/chart" uri="{02D57815-91ED-43cb-92C2-25804820EDAC}">
                        <c15:formulaRef>
                          <c15:sqref>Ueberhaenge!$X$4</c15:sqref>
                        </c15:formulaRef>
                      </c:ext>
                    </c:extLst>
                    <c:numCache>
                      <c:formatCode>#,##0.00</c:formatCode>
                      <c:ptCount val="1"/>
                      <c:pt idx="0">
                        <c:v>14776</c:v>
                      </c:pt>
                    </c:numCache>
                  </c:numRef>
                </c:yVal>
                <c:smooth val="0"/>
                <c:extLst xmlns:c15="http://schemas.microsoft.com/office/drawing/2012/chart">
                  <c:ext xmlns:c16="http://schemas.microsoft.com/office/drawing/2014/chart" uri="{C3380CC4-5D6E-409C-BE32-E72D297353CC}">
                    <c16:uniqueId val="{00000001-1868-4D95-9DA3-620EB81E1018}"/>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6000"/>
          <c:min val="14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40568290776909"/>
          <c:y val="3.080477563752651E-2"/>
          <c:w val="0.76031479895206133"/>
          <c:h val="0.94084487519335247"/>
        </c:manualLayout>
      </c:layout>
      <c:barChart>
        <c:barDir val="bar"/>
        <c:grouping val="clustered"/>
        <c:varyColors val="0"/>
        <c:ser>
          <c:idx val="0"/>
          <c:order val="0"/>
          <c:spPr>
            <a:solidFill>
              <a:srgbClr val="5DFFA6"/>
            </a:solidFill>
            <a:ln>
              <a:noFill/>
            </a:ln>
            <a:effectLst/>
          </c:spPr>
          <c:invertIfNegative val="0"/>
          <c:val>
            <c:numRef>
              <c:f>Test!$K$10:$K$50</c:f>
              <c:numCache>
                <c:formatCode>General</c:formatCode>
                <c:ptCount val="41"/>
                <c:pt idx="0">
                  <c:v>1930</c:v>
                </c:pt>
                <c:pt idx="1">
                  <c:v>461</c:v>
                </c:pt>
                <c:pt idx="2">
                  <c:v>2282</c:v>
                </c:pt>
                <c:pt idx="3">
                  <c:v>478</c:v>
                </c:pt>
                <c:pt idx="4">
                  <c:v>1690</c:v>
                </c:pt>
                <c:pt idx="5">
                  <c:v>483</c:v>
                </c:pt>
                <c:pt idx="6">
                  <c:v>1238</c:v>
                </c:pt>
                <c:pt idx="7">
                  <c:v>196</c:v>
                </c:pt>
                <c:pt idx="8">
                  <c:v>8613</c:v>
                </c:pt>
                <c:pt idx="9">
                  <c:v>1042</c:v>
                </c:pt>
                <c:pt idx="10">
                  <c:v>1153</c:v>
                </c:pt>
                <c:pt idx="11">
                  <c:v>481</c:v>
                </c:pt>
                <c:pt idx="12">
                  <c:v>896</c:v>
                </c:pt>
                <c:pt idx="13">
                  <c:v>520</c:v>
                </c:pt>
                <c:pt idx="14">
                  <c:v>1804</c:v>
                </c:pt>
                <c:pt idx="15">
                  <c:v>170</c:v>
                </c:pt>
                <c:pt idx="16">
                  <c:v>1461</c:v>
                </c:pt>
                <c:pt idx="17">
                  <c:v>173</c:v>
                </c:pt>
                <c:pt idx="18">
                  <c:v>361</c:v>
                </c:pt>
                <c:pt idx="19">
                  <c:v>393</c:v>
                </c:pt>
                <c:pt idx="20">
                  <c:v>815</c:v>
                </c:pt>
                <c:pt idx="21">
                  <c:v>1110</c:v>
                </c:pt>
                <c:pt idx="22">
                  <c:v>1281</c:v>
                </c:pt>
                <c:pt idx="23">
                  <c:v>29</c:v>
                </c:pt>
                <c:pt idx="24">
                  <c:v>121</c:v>
                </c:pt>
                <c:pt idx="25">
                  <c:v>9</c:v>
                </c:pt>
                <c:pt idx="26">
                  <c:v>13</c:v>
                </c:pt>
                <c:pt idx="27">
                  <c:v>0</c:v>
                </c:pt>
                <c:pt idx="28">
                  <c:v>38</c:v>
                </c:pt>
                <c:pt idx="29">
                  <c:v>4</c:v>
                </c:pt>
                <c:pt idx="30">
                  <c:v>258</c:v>
                </c:pt>
                <c:pt idx="31">
                  <c:v>2</c:v>
                </c:pt>
                <c:pt idx="32">
                  <c:v>26</c:v>
                </c:pt>
                <c:pt idx="33">
                  <c:v>0</c:v>
                </c:pt>
                <c:pt idx="34">
                  <c:v>4</c:v>
                </c:pt>
                <c:pt idx="35">
                  <c:v>0</c:v>
                </c:pt>
                <c:pt idx="36">
                  <c:v>94</c:v>
                </c:pt>
                <c:pt idx="37">
                  <c:v>1</c:v>
                </c:pt>
                <c:pt idx="38">
                  <c:v>25</c:v>
                </c:pt>
                <c:pt idx="39">
                  <c:v>5</c:v>
                </c:pt>
                <c:pt idx="40">
                  <c:v>81</c:v>
                </c:pt>
              </c:numCache>
            </c:numRef>
          </c:val>
          <c:extLst>
            <c:ext xmlns:c16="http://schemas.microsoft.com/office/drawing/2014/chart" uri="{C3380CC4-5D6E-409C-BE32-E72D297353CC}">
              <c16:uniqueId val="{00000000-9DBF-4043-B7A6-95F3CB0EB927}"/>
            </c:ext>
          </c:extLst>
        </c:ser>
        <c:ser>
          <c:idx val="1"/>
          <c:order val="1"/>
          <c:spPr>
            <a:solidFill>
              <a:schemeClr val="accent1">
                <a:lumMod val="60000"/>
                <a:lumOff val="40000"/>
              </a:schemeClr>
            </a:solidFill>
            <a:ln>
              <a:noFill/>
            </a:ln>
            <a:effectLst/>
          </c:spPr>
          <c:invertIfNegative val="0"/>
          <c:val>
            <c:numRef>
              <c:f>Test!$R$10:$R$50</c:f>
              <c:numCache>
                <c:formatCode>General</c:formatCode>
                <c:ptCount val="41"/>
                <c:pt idx="1">
                  <c:v>-189</c:v>
                </c:pt>
                <c:pt idx="2">
                  <c:v>-366</c:v>
                </c:pt>
                <c:pt idx="3">
                  <c:v>-390</c:v>
                </c:pt>
                <c:pt idx="4">
                  <c:v>-1330</c:v>
                </c:pt>
                <c:pt idx="5">
                  <c:v>-264</c:v>
                </c:pt>
                <c:pt idx="6">
                  <c:v>-458</c:v>
                </c:pt>
                <c:pt idx="7">
                  <c:v>-541</c:v>
                </c:pt>
                <c:pt idx="8">
                  <c:v>-1296</c:v>
                </c:pt>
                <c:pt idx="9">
                  <c:v>-374</c:v>
                </c:pt>
                <c:pt idx="10">
                  <c:v>-518</c:v>
                </c:pt>
                <c:pt idx="11">
                  <c:v>-164</c:v>
                </c:pt>
                <c:pt idx="12">
                  <c:v>-1670</c:v>
                </c:pt>
                <c:pt idx="13">
                  <c:v>-364</c:v>
                </c:pt>
                <c:pt idx="14">
                  <c:v>-2031</c:v>
                </c:pt>
                <c:pt idx="15">
                  <c:v>-407</c:v>
                </c:pt>
                <c:pt idx="16">
                  <c:v>-1511</c:v>
                </c:pt>
                <c:pt idx="17">
                  <c:v>-866</c:v>
                </c:pt>
                <c:pt idx="18">
                  <c:v>-1129</c:v>
                </c:pt>
                <c:pt idx="19">
                  <c:v>-3146</c:v>
                </c:pt>
                <c:pt idx="20">
                  <c:v>-13946</c:v>
                </c:pt>
                <c:pt idx="21">
                  <c:v>-7236</c:v>
                </c:pt>
                <c:pt idx="22">
                  <c:v>-1090</c:v>
                </c:pt>
                <c:pt idx="23">
                  <c:v>-174</c:v>
                </c:pt>
                <c:pt idx="24">
                  <c:v>-8583</c:v>
                </c:pt>
                <c:pt idx="25">
                  <c:v>-590</c:v>
                </c:pt>
                <c:pt idx="26">
                  <c:v>-2169</c:v>
                </c:pt>
                <c:pt idx="27">
                  <c:v>-1159</c:v>
                </c:pt>
                <c:pt idx="28">
                  <c:v>-3285</c:v>
                </c:pt>
                <c:pt idx="29">
                  <c:v>-272</c:v>
                </c:pt>
                <c:pt idx="30">
                  <c:v>-3098</c:v>
                </c:pt>
                <c:pt idx="31">
                  <c:v>-973</c:v>
                </c:pt>
                <c:pt idx="32">
                  <c:v>-1894</c:v>
                </c:pt>
                <c:pt idx="33">
                  <c:v>-364</c:v>
                </c:pt>
                <c:pt idx="34">
                  <c:v>-1252</c:v>
                </c:pt>
                <c:pt idx="35">
                  <c:v>-576</c:v>
                </c:pt>
                <c:pt idx="36">
                  <c:v>-7497</c:v>
                </c:pt>
                <c:pt idx="37">
                  <c:v>-792</c:v>
                </c:pt>
                <c:pt idx="38">
                  <c:v>-918</c:v>
                </c:pt>
                <c:pt idx="39">
                  <c:v>-2129</c:v>
                </c:pt>
                <c:pt idx="40">
                  <c:v>-4100</c:v>
                </c:pt>
              </c:numCache>
            </c:numRef>
          </c:val>
          <c:extLst>
            <c:ext xmlns:c16="http://schemas.microsoft.com/office/drawing/2014/chart" uri="{C3380CC4-5D6E-409C-BE32-E72D297353CC}">
              <c16:uniqueId val="{00000001-9DBF-4043-B7A6-95F3CB0EB927}"/>
            </c:ext>
          </c:extLst>
        </c:ser>
        <c:dLbls>
          <c:showLegendKey val="0"/>
          <c:showVal val="0"/>
          <c:showCatName val="0"/>
          <c:showSerName val="0"/>
          <c:showPercent val="0"/>
          <c:showBubbleSize val="0"/>
        </c:dLbls>
        <c:gapWidth val="10"/>
        <c:axId val="1852899872"/>
        <c:axId val="2050937792"/>
      </c:barChart>
      <c:catAx>
        <c:axId val="1852899872"/>
        <c:scaling>
          <c:orientation val="maxMin"/>
        </c:scaling>
        <c:delete val="1"/>
        <c:axPos val="l"/>
        <c:majorTickMark val="none"/>
        <c:minorTickMark val="none"/>
        <c:tickLblPos val="nextTo"/>
        <c:crossAx val="2050937792"/>
        <c:crosses val="autoZero"/>
        <c:auto val="1"/>
        <c:lblAlgn val="ctr"/>
        <c:lblOffset val="100"/>
        <c:noMultiLvlLbl val="0"/>
      </c:catAx>
      <c:valAx>
        <c:axId val="2050937792"/>
        <c:scaling>
          <c:orientation val="minMax"/>
          <c:max val="60000"/>
          <c:min val="-60000"/>
        </c:scaling>
        <c:delete val="1"/>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52899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99FF"/>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5414449106270487E-2"/>
          <c:w val="0.829232785182212"/>
          <c:h val="0.88676848094718086"/>
        </c:manualLayout>
      </c:layout>
      <c:scatterChart>
        <c:scatterStyle val="lineMarker"/>
        <c:varyColors val="0"/>
        <c:ser>
          <c:idx val="2"/>
          <c:order val="2"/>
          <c:tx>
            <c:v>10/18</c:v>
          </c:tx>
          <c:spPr>
            <a:ln w="22225" cap="rnd">
              <a:solidFill>
                <a:srgbClr val="FF33CC"/>
              </a:solidFill>
              <a:round/>
            </a:ln>
            <a:effectLst/>
          </c:spPr>
          <c:marker>
            <c:symbol val="none"/>
          </c:marker>
          <c:xVal>
            <c:numRef>
              <c:f>'HedgeBedarf+01'!$C$5:$C$205</c:f>
              <c:numCache>
                <c:formatCode>0.0</c:formatCode>
                <c:ptCount val="201"/>
                <c:pt idx="0">
                  <c:v>1.5232460698332324</c:v>
                </c:pt>
                <c:pt idx="1">
                  <c:v>1.5363447593772459</c:v>
                </c:pt>
                <c:pt idx="2">
                  <c:v>1.5494879892639621</c:v>
                </c:pt>
                <c:pt idx="3">
                  <c:v>1.5626748464790878</c:v>
                </c:pt>
                <c:pt idx="4">
                  <c:v>1.5759044003994882</c:v>
                </c:pt>
                <c:pt idx="5">
                  <c:v>1.5891757027616755</c:v>
                </c:pt>
                <c:pt idx="6">
                  <c:v>1.6024877876344727</c:v>
                </c:pt>
                <c:pt idx="7">
                  <c:v>1.6158396713959078</c:v>
                </c:pt>
                <c:pt idx="8">
                  <c:v>1.6292303527144054</c:v>
                </c:pt>
                <c:pt idx="9">
                  <c:v>1.642658812534368</c:v>
                </c:pt>
                <c:pt idx="10">
                  <c:v>1.6561240140661904</c:v>
                </c:pt>
                <c:pt idx="11">
                  <c:v>1.6696249027808121</c:v>
                </c:pt>
                <c:pt idx="12">
                  <c:v>1.683160406408837</c:v>
                </c:pt>
                <c:pt idx="13">
                  <c:v>1.6967294349443292</c:v>
                </c:pt>
                <c:pt idx="14">
                  <c:v>1.7103308806533193</c:v>
                </c:pt>
                <c:pt idx="15">
                  <c:v>1.7239636180871114</c:v>
                </c:pt>
                <c:pt idx="16">
                  <c:v>1.7376265041004595</c:v>
                </c:pt>
                <c:pt idx="17">
                  <c:v>1.7513183778746577</c:v>
                </c:pt>
                <c:pt idx="18">
                  <c:v>1.7650380609456378</c:v>
                </c:pt>
                <c:pt idx="19">
                  <c:v>1.7787843572371127</c:v>
                </c:pt>
                <c:pt idx="20">
                  <c:v>1.7925560530988613</c:v>
                </c:pt>
                <c:pt idx="21">
                  <c:v>1.8063519173501903</c:v>
                </c:pt>
                <c:pt idx="22">
                  <c:v>1.8201707013286428</c:v>
                </c:pt>
                <c:pt idx="23">
                  <c:v>1.8340111389440319</c:v>
                </c:pt>
                <c:pt idx="24">
                  <c:v>1.8478719467378317</c:v>
                </c:pt>
                <c:pt idx="25">
                  <c:v>1.8617518239480184</c:v>
                </c:pt>
                <c:pt idx="26">
                  <c:v>1.8756494525793894</c:v>
                </c:pt>
                <c:pt idx="27">
                  <c:v>1.8895634974794326</c:v>
                </c:pt>
                <c:pt idx="28">
                  <c:v>1.9034926064198117</c:v>
                </c:pt>
                <c:pt idx="29">
                  <c:v>1.9174354101834925</c:v>
                </c:pt>
                <c:pt idx="30">
                  <c:v>1.9313905226576107</c:v>
                </c:pt>
                <c:pt idx="31">
                  <c:v>1.945356540932081</c:v>
                </c:pt>
                <c:pt idx="32">
                  <c:v>1.9593320454040408</c:v>
                </c:pt>
                <c:pt idx="33">
                  <c:v>1.9733155998881546</c:v>
                </c:pt>
                <c:pt idx="34">
                  <c:v>1.9873057517328394</c:v>
                </c:pt>
                <c:pt idx="35">
                  <c:v>2.0013010319424556</c:v>
                </c:pt>
                <c:pt idx="36">
                  <c:v>2.0152999553055033</c:v>
                </c:pt>
                <c:pt idx="37">
                  <c:v>2.0293010205288753</c:v>
                </c:pt>
                <c:pt idx="38">
                  <c:v>2.0433027103781991</c:v>
                </c:pt>
                <c:pt idx="39">
                  <c:v>2.0573034918243396</c:v>
                </c:pt>
                <c:pt idx="40">
                  <c:v>2.0713018161960419</c:v>
                </c:pt>
                <c:pt idx="41">
                  <c:v>2.085296119338814</c:v>
                </c:pt>
                <c:pt idx="42">
                  <c:v>2.0992848217800582</c:v>
                </c:pt>
                <c:pt idx="43">
                  <c:v>2.113266328900461</c:v>
                </c:pt>
                <c:pt idx="44">
                  <c:v>2.1272390311117304</c:v>
                </c:pt>
                <c:pt idx="45">
                  <c:v>2.1412013040406581</c:v>
                </c:pt>
                <c:pt idx="46">
                  <c:v>2.1551515087195483</c:v>
                </c:pt>
                <c:pt idx="47">
                  <c:v>2.1690879917830688</c:v>
                </c:pt>
                <c:pt idx="48">
                  <c:v>2.183009085671499</c:v>
                </c:pt>
                <c:pt idx="49">
                  <c:v>2.1969131088404383</c:v>
                </c:pt>
                <c:pt idx="50">
                  <c:v>2.2107983659769728</c:v>
                </c:pt>
                <c:pt idx="51">
                  <c:v>2.2246631482223234</c:v>
                </c:pt>
                <c:pt idx="52">
                  <c:v>2.2385057334009897</c:v>
                </c:pt>
                <c:pt idx="53">
                  <c:v>2.2523243862564031</c:v>
                </c:pt>
                <c:pt idx="54">
                  <c:v>2.2661173586931049</c:v>
                </c:pt>
                <c:pt idx="55">
                  <c:v>2.2798828900254438</c:v>
                </c:pt>
                <c:pt idx="56">
                  <c:v>2.2936192072328172</c:v>
                </c:pt>
                <c:pt idx="57">
                  <c:v>2.307324525221444</c:v>
                </c:pt>
                <c:pt idx="58">
                  <c:v>2.3209970470926704</c:v>
                </c:pt>
                <c:pt idx="59">
                  <c:v>2.3346349644178339</c:v>
                </c:pt>
                <c:pt idx="60">
                  <c:v>2.3482364575196315</c:v>
                </c:pt>
                <c:pt idx="61">
                  <c:v>2.3617996957600362</c:v>
                </c:pt>
                <c:pt idx="62">
                  <c:v>2.3753228378347155</c:v>
                </c:pt>
                <c:pt idx="63">
                  <c:v>2.388804032073967</c:v>
                </c:pt>
                <c:pt idx="64">
                  <c:v>2.4022414167501314</c:v>
                </c:pt>
                <c:pt idx="65">
                  <c:v>2.4156331203914845</c:v>
                </c:pt>
                <c:pt idx="66">
                  <c:v>2.4289772621025802</c:v>
                </c:pt>
                <c:pt idx="67">
                  <c:v>2.4422719518910134</c:v>
                </c:pt>
                <c:pt idx="68">
                  <c:v>2.4555152910005997</c:v>
                </c:pt>
                <c:pt idx="69">
                  <c:v>2.468705372250914</c:v>
                </c:pt>
                <c:pt idx="70">
                  <c:v>2.4818402803831812</c:v>
                </c:pt>
                <c:pt idx="71">
                  <c:v>2.4949180924124548</c:v>
                </c:pt>
                <c:pt idx="72">
                  <c:v>2.5079368779860927</c:v>
                </c:pt>
                <c:pt idx="73">
                  <c:v>2.5208946997484274</c:v>
                </c:pt>
                <c:pt idx="74">
                  <c:v>2.5337896137116451</c:v>
                </c:pt>
                <c:pt idx="75">
                  <c:v>2.5466196696327841</c:v>
                </c:pt>
                <c:pt idx="76">
                  <c:v>2.5593829113968218</c:v>
                </c:pt>
                <c:pt idx="77">
                  <c:v>2.5720773774057992</c:v>
                </c:pt>
                <c:pt idx="78">
                  <c:v>2.5847011009739203</c:v>
                </c:pt>
                <c:pt idx="79">
                  <c:v>2.5972521107285531</c:v>
                </c:pt>
                <c:pt idx="80">
                  <c:v>2.6097284310171029</c:v>
                </c:pt>
                <c:pt idx="81">
                  <c:v>2.6221280823196529</c:v>
                </c:pt>
                <c:pt idx="82">
                  <c:v>2.6344490816673365</c:v>
                </c:pt>
                <c:pt idx="83">
                  <c:v>2.6466894430663443</c:v>
                </c:pt>
                <c:pt idx="84">
                  <c:v>2.6588471779275014</c:v>
                </c:pt>
                <c:pt idx="85">
                  <c:v>2.6709202955013289</c:v>
                </c:pt>
                <c:pt idx="86">
                  <c:v>2.6829068033185108</c:v>
                </c:pt>
                <c:pt idx="87">
                  <c:v>2.69480470763569</c:v>
                </c:pt>
                <c:pt idx="88">
                  <c:v>2.7066120138864815</c:v>
                </c:pt>
                <c:pt idx="89">
                  <c:v>2.7183267271376259</c:v>
                </c:pt>
                <c:pt idx="90">
                  <c:v>2.729946852550186</c:v>
                </c:pt>
                <c:pt idx="91">
                  <c:v>2.7414703958456759</c:v>
                </c:pt>
                <c:pt idx="92">
                  <c:v>2.7528953637770437</c:v>
                </c:pt>
                <c:pt idx="93">
                  <c:v>2.7642197646043671</c:v>
                </c:pt>
                <c:pt idx="94">
                  <c:v>2.7754416085751865</c:v>
                </c:pt>
                <c:pt idx="95">
                  <c:v>2.7865589084093245</c:v>
                </c:pt>
                <c:pt idx="96">
                  <c:v>2.7975696797881304</c:v>
                </c:pt>
                <c:pt idx="97">
                  <c:v>2.8084719418479631</c:v>
                </c:pt>
                <c:pt idx="98">
                  <c:v>2.8192637176778468</c:v>
                </c:pt>
                <c:pt idx="99">
                  <c:v>2.8299430348211292</c:v>
                </c:pt>
                <c:pt idx="100">
                  <c:v>2.8405079257810435</c:v>
                </c:pt>
                <c:pt idx="101">
                  <c:v>2.8509564285300328</c:v>
                </c:pt>
                <c:pt idx="102">
                  <c:v>2.8612865870226813</c:v>
                </c:pt>
                <c:pt idx="103">
                  <c:v>2.8714964517121349</c:v>
                </c:pt>
                <c:pt idx="104">
                  <c:v>2.8815840800698682</c:v>
                </c:pt>
                <c:pt idx="105">
                  <c:v>2.891547537108615</c:v>
                </c:pt>
                <c:pt idx="106">
                  <c:v>2.9013848959083837</c:v>
                </c:pt>
                <c:pt idx="107">
                  <c:v>2.9110942381453215</c:v>
                </c:pt>
                <c:pt idx="108">
                  <c:v>2.9206736546233287</c:v>
                </c:pt>
                <c:pt idx="109">
                  <c:v>2.9301212458082384</c:v>
                </c:pt>
                <c:pt idx="110">
                  <c:v>2.9394351223644204</c:v>
                </c:pt>
                <c:pt idx="111">
                  <c:v>2.9486134056936084</c:v>
                </c:pt>
                <c:pt idx="112">
                  <c:v>2.9576542284758136</c:v>
                </c:pt>
                <c:pt idx="113">
                  <c:v>2.9665557352121406</c:v>
                </c:pt>
                <c:pt idx="114">
                  <c:v>2.975316082769325</c:v>
                </c:pt>
                <c:pt idx="115">
                  <c:v>2.9839334409258358</c:v>
                </c:pt>
                <c:pt idx="116">
                  <c:v>2.9924059929193221</c:v>
                </c:pt>
                <c:pt idx="117">
                  <c:v>3.0007319359952662</c:v>
                </c:pt>
                <c:pt idx="118">
                  <c:v>3.0089094819566338</c:v>
                </c:pt>
                <c:pt idx="119">
                  <c:v>3.0169368577143088</c:v>
                </c:pt>
                <c:pt idx="120">
                  <c:v>3.0248123058381857</c:v>
                </c:pt>
                <c:pt idx="121">
                  <c:v>3.0325340851086446</c:v>
                </c:pt>
                <c:pt idx="122">
                  <c:v>3.0401004710682802</c:v>
                </c:pt>
                <c:pt idx="123">
                  <c:v>3.0475097565736311</c:v>
                </c:pt>
                <c:pt idx="124">
                  <c:v>3.0547602523467567</c:v>
                </c:pt>
                <c:pt idx="125">
                  <c:v>3.0618502875264104</c:v>
                </c:pt>
                <c:pt idx="126">
                  <c:v>3.0687782102186327</c:v>
                </c:pt>
                <c:pt idx="127">
                  <c:v>3.0755423880465491</c:v>
                </c:pt>
                <c:pt idx="128">
                  <c:v>3.0821412086991371</c:v>
                </c:pt>
                <c:pt idx="129">
                  <c:v>3.0885730804788043</c:v>
                </c:pt>
                <c:pt idx="130">
                  <c:v>3.0948364328474778</c:v>
                </c:pt>
                <c:pt idx="131">
                  <c:v>3.1009297169710828</c:v>
                </c:pt>
                <c:pt idx="132">
                  <c:v>3.1068514062621091</c:v>
                </c:pt>
                <c:pt idx="133">
                  <c:v>3.1125999969200846</c:v>
                </c:pt>
                <c:pt idx="134">
                  <c:v>3.1181740084697402</c:v>
                </c:pt>
                <c:pt idx="135">
                  <c:v>3.1235719842966079</c:v>
                </c:pt>
                <c:pt idx="136">
                  <c:v>3.1287924921798469</c:v>
                </c:pt>
                <c:pt idx="137">
                  <c:v>3.1338341248220751</c:v>
                </c:pt>
                <c:pt idx="138">
                  <c:v>3.138695500375956</c:v>
                </c:pt>
                <c:pt idx="139">
                  <c:v>3.1433752629673348</c:v>
                </c:pt>
                <c:pt idx="140">
                  <c:v>3.1478720832146689</c:v>
                </c:pt>
                <c:pt idx="141">
                  <c:v>3.1521846587445324</c:v>
                </c:pt>
                <c:pt idx="142">
                  <c:v>3.156311714702956</c:v>
                </c:pt>
                <c:pt idx="143">
                  <c:v>3.1602520042623845</c:v>
                </c:pt>
                <c:pt idx="144">
                  <c:v>3.1640043091239827</c:v>
                </c:pt>
                <c:pt idx="145">
                  <c:v>3.1675674400150804</c:v>
                </c:pt>
                <c:pt idx="146">
                  <c:v>3.1709402371815232</c:v>
                </c:pt>
                <c:pt idx="147">
                  <c:v>3.1741215708746515</c:v>
                </c:pt>
                <c:pt idx="148">
                  <c:v>3.1771103418327455</c:v>
                </c:pt>
                <c:pt idx="149">
                  <c:v>3.1799054817566077</c:v>
                </c:pt>
                <c:pt idx="150">
                  <c:v>3.1825059537791232</c:v>
                </c:pt>
                <c:pt idx="151">
                  <c:v>3.1849107529285106</c:v>
                </c:pt>
                <c:pt idx="152">
                  <c:v>3.1871189065850483</c:v>
                </c:pt>
                <c:pt idx="153">
                  <c:v>3.1891294749310433</c:v>
                </c:pt>
                <c:pt idx="154">
                  <c:v>3.1909415513937875</c:v>
                </c:pt>
                <c:pt idx="155">
                  <c:v>3.1925542630812775</c:v>
                </c:pt>
                <c:pt idx="156">
                  <c:v>3.193966771210464</c:v>
                </c:pt>
                <c:pt idx="157">
                  <c:v>3.1951782715277899</c:v>
                </c:pt>
                <c:pt idx="158">
                  <c:v>3.1961879947217966</c:v>
                </c:pt>
                <c:pt idx="159">
                  <c:v>3.1969952068275385</c:v>
                </c:pt>
                <c:pt idx="160">
                  <c:v>3.1975992096226191</c:v>
                </c:pt>
                <c:pt idx="161">
                  <c:v>3.1979993410145622</c:v>
                </c:pt>
                <c:pt idx="162">
                  <c:v>3.198194975419351</c:v>
                </c:pt>
                <c:pt idx="163">
                  <c:v>3.1981855241308619</c:v>
                </c:pt>
                <c:pt idx="164">
                  <c:v>3.1979704356809853</c:v>
                </c:pt>
                <c:pt idx="165">
                  <c:v>3.1975491961902174</c:v>
                </c:pt>
                <c:pt idx="166">
                  <c:v>3.1969213297084922</c:v>
                </c:pt>
                <c:pt idx="167">
                  <c:v>3.1960863985460346</c:v>
                </c:pt>
                <c:pt idx="168">
                  <c:v>3.1950440035940408</c:v>
                </c:pt>
                <c:pt idx="169">
                  <c:v>3.1937937846349254</c:v>
                </c:pt>
                <c:pt idx="170">
                  <c:v>3.1923354206419798</c:v>
                </c:pt>
                <c:pt idx="171">
                  <c:v>3.1906686300681928</c:v>
                </c:pt>
                <c:pt idx="172">
                  <c:v>3.1887931711240505</c:v>
                </c:pt>
                <c:pt idx="173">
                  <c:v>3.186708842044101</c:v>
                </c:pt>
                <c:pt idx="174">
                  <c:v>3.1844154813421026</c:v>
                </c:pt>
                <c:pt idx="175">
                  <c:v>3.1819129680545215</c:v>
                </c:pt>
                <c:pt idx="176">
                  <c:v>3.1792012219722454</c:v>
                </c:pt>
                <c:pt idx="177">
                  <c:v>3.1762802038602769</c:v>
                </c:pt>
                <c:pt idx="178">
                  <c:v>3.1731499156652374</c:v>
                </c:pt>
                <c:pt idx="179">
                  <c:v>3.1698104007105039</c:v>
                </c:pt>
                <c:pt idx="180">
                  <c:v>3.1662617438788101</c:v>
                </c:pt>
                <c:pt idx="181">
                  <c:v>3.1625040717821165</c:v>
                </c:pt>
                <c:pt idx="182">
                  <c:v>3.1585375529186153</c:v>
                </c:pt>
                <c:pt idx="183">
                  <c:v>3.1543623978166577</c:v>
                </c:pt>
                <c:pt idx="184">
                  <c:v>3.1499788591655151</c:v>
                </c:pt>
                <c:pt idx="185">
                  <c:v>3.1453872319327423</c:v>
                </c:pt>
                <c:pt idx="186">
                  <c:v>3.1405878534680651</c:v>
                </c:pt>
                <c:pt idx="187">
                  <c:v>3.1355811035935908</c:v>
                </c:pt>
                <c:pt idx="188">
                  <c:v>3.1303674046802561</c:v>
                </c:pt>
                <c:pt idx="189">
                  <c:v>3.1249472217103165</c:v>
                </c:pt>
                <c:pt idx="190">
                  <c:v>3.1193210623258238</c:v>
                </c:pt>
                <c:pt idx="191">
                  <c:v>3.1134894768629073</c:v>
                </c:pt>
                <c:pt idx="192">
                  <c:v>3.1074530583717754</c:v>
                </c:pt>
                <c:pt idx="193">
                  <c:v>3.101212442622316</c:v>
                </c:pt>
                <c:pt idx="194">
                  <c:v>3.0947683080952024</c:v>
                </c:pt>
                <c:pt idx="195">
                  <c:v>3.0881213759583845</c:v>
                </c:pt>
                <c:pt idx="196">
                  <c:v>3.0812724100289097</c:v>
                </c:pt>
                <c:pt idx="197">
                  <c:v>3.07422221671994</c:v>
                </c:pt>
                <c:pt idx="198">
                  <c:v>3.0669716449729307</c:v>
                </c:pt>
                <c:pt idx="199">
                  <c:v>3.0595215861748808</c:v>
                </c:pt>
                <c:pt idx="200">
                  <c:v>3.051872974060573</c:v>
                </c:pt>
              </c:numCache>
            </c:numRef>
          </c:xVal>
          <c:yVal>
            <c:numRef>
              <c:f>HedgeBedarf!$A$5:$A$205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2-9E4D-4D4A-B606-66E0B1EFE869}"/>
            </c:ext>
          </c:extLst>
        </c:ser>
        <c:ser>
          <c:idx val="3"/>
          <c:order val="3"/>
          <c:tx>
            <c:v>09+10/18</c:v>
          </c:tx>
          <c:spPr>
            <a:ln w="19050" cap="rnd">
              <a:solidFill>
                <a:schemeClr val="accent1"/>
              </a:solidFill>
              <a:round/>
            </a:ln>
            <a:effectLst/>
          </c:spPr>
          <c:marker>
            <c:symbol val="none"/>
          </c:marker>
          <c:xVal>
            <c:numRef>
              <c:f>Ueberhaenge!$U$10:$U$210</c:f>
              <c:numCache>
                <c:formatCode>General</c:formatCode>
                <c:ptCount val="201"/>
                <c:pt idx="0">
                  <c:v>1.1435717707288617</c:v>
                </c:pt>
                <c:pt idx="1">
                  <c:v>1.1619889287741747</c:v>
                </c:pt>
                <c:pt idx="2">
                  <c:v>1.1809315321332436</c:v>
                </c:pt>
                <c:pt idx="3">
                  <c:v>1.2004097758446322</c:v>
                </c:pt>
                <c:pt idx="4">
                  <c:v>1.2204337000302816</c:v>
                </c:pt>
                <c:pt idx="5">
                  <c:v>1.2410131736907477</c:v>
                </c:pt>
                <c:pt idx="6">
                  <c:v>1.2621578782897811</c:v>
                </c:pt>
                <c:pt idx="7">
                  <c:v>1.283877291149496</c:v>
                </c:pt>
                <c:pt idx="8">
                  <c:v>1.3061806686782305</c:v>
                </c:pt>
                <c:pt idx="9">
                  <c:v>1.3290770294542784</c:v>
                </c:pt>
                <c:pt idx="10">
                  <c:v>1.3525751371894832</c:v>
                </c:pt>
                <c:pt idx="11">
                  <c:v>1.3766834835976041</c:v>
                </c:pt>
                <c:pt idx="12">
                  <c:v>1.4014102711931871</c:v>
                </c:pt>
                <c:pt idx="13">
                  <c:v>1.4267633960475758</c:v>
                </c:pt>
                <c:pt idx="14">
                  <c:v>1.4527504305293741</c:v>
                </c:pt>
                <c:pt idx="15">
                  <c:v>1.4793786060574874</c:v>
                </c:pt>
                <c:pt idx="16">
                  <c:v>1.506654795895602</c:v>
                </c:pt>
                <c:pt idx="17">
                  <c:v>1.5345854980175357</c:v>
                </c:pt>
                <c:pt idx="18">
                  <c:v>1.5631768180735848</c:v>
                </c:pt>
                <c:pt idx="19">
                  <c:v>1.5924344524885399</c:v>
                </c:pt>
                <c:pt idx="20">
                  <c:v>1.6223636717225371</c:v>
                </c:pt>
                <c:pt idx="21">
                  <c:v>1.6529693037263771</c:v>
                </c:pt>
                <c:pt idx="22">
                  <c:v>1.6842557176233652</c:v>
                </c:pt>
                <c:pt idx="23">
                  <c:v>1.7162268076500278</c:v>
                </c:pt>
                <c:pt idx="24">
                  <c:v>1.7488859773883441</c:v>
                </c:pt>
                <c:pt idx="25">
                  <c:v>1.7822361243224016</c:v>
                </c:pt>
                <c:pt idx="26">
                  <c:v>1.8162796247523969</c:v>
                </c:pt>
                <c:pt idx="27">
                  <c:v>1.8510183190990828</c:v>
                </c:pt>
                <c:pt idx="28">
                  <c:v>1.8864534976317657</c:v>
                </c:pt>
                <c:pt idx="29">
                  <c:v>1.9225858866527612</c:v>
                </c:pt>
                <c:pt idx="30">
                  <c:v>1.9594156351712044</c:v>
                </c:pt>
                <c:pt idx="31">
                  <c:v>1.9969423020987915</c:v>
                </c:pt>
                <c:pt idx="32">
                  <c:v>2.0351648439997705</c:v>
                </c:pt>
                <c:pt idx="33">
                  <c:v>2.0740816034270306</c:v>
                </c:pt>
                <c:pt idx="34">
                  <c:v>2.1136902978758214</c:v>
                </c:pt>
                <c:pt idx="35">
                  <c:v>2.1539880093858934</c:v>
                </c:pt>
                <c:pt idx="36">
                  <c:v>2.1949711748223244</c:v>
                </c:pt>
                <c:pt idx="37">
                  <c:v>2.2366355768646353</c:v>
                </c:pt>
                <c:pt idx="38">
                  <c:v>2.278976335732783</c:v>
                </c:pt>
                <c:pt idx="39">
                  <c:v>2.3219879016780367</c:v>
                </c:pt>
                <c:pt idx="40">
                  <c:v>2.3656640482654381</c:v>
                </c:pt>
                <c:pt idx="41">
                  <c:v>2.4099978664738089</c:v>
                </c:pt>
                <c:pt idx="42">
                  <c:v>2.4549817596379486</c:v>
                </c:pt>
                <c:pt idx="43">
                  <c:v>2.5006074392564321</c:v>
                </c:pt>
                <c:pt idx="44">
                  <c:v>2.5468659216873504</c:v>
                </c:pt>
                <c:pt idx="45">
                  <c:v>2.5937475257526521</c:v>
                </c:pt>
                <c:pt idx="46">
                  <c:v>2.6412418712705521</c:v>
                </c:pt>
                <c:pt idx="47">
                  <c:v>2.6893378785338928</c:v>
                </c:pt>
                <c:pt idx="48">
                  <c:v>2.7380237687506273</c:v>
                </c:pt>
                <c:pt idx="49">
                  <c:v>2.7872870654611215</c:v>
                </c:pt>
                <c:pt idx="50">
                  <c:v>2.8371145969451774</c:v>
                </c:pt>
                <c:pt idx="51">
                  <c:v>2.8874924996298117</c:v>
                </c:pt>
                <c:pt idx="52">
                  <c:v>2.9384062225071048</c:v>
                </c:pt>
                <c:pt idx="53">
                  <c:v>2.9898405325695165</c:v>
                </c:pt>
                <c:pt idx="54">
                  <c:v>3.0417795212680341</c:v>
                </c:pt>
                <c:pt idx="55">
                  <c:v>3.0942066119965776</c:v>
                </c:pt>
                <c:pt idx="56">
                  <c:v>3.1471045686041004</c:v>
                </c:pt>
                <c:pt idx="57">
                  <c:v>3.200455504933668</c:v>
                </c:pt>
                <c:pt idx="58">
                  <c:v>3.2542408953856494</c:v>
                </c:pt>
                <c:pt idx="59">
                  <c:v>3.3084415865002312</c:v>
                </c:pt>
                <c:pt idx="60">
                  <c:v>3.3630378095520062</c:v>
                </c:pt>
                <c:pt idx="61">
                  <c:v>3.418009194147456</c:v>
                </c:pt>
                <c:pt idx="62">
                  <c:v>3.4733347828138541</c:v>
                </c:pt>
                <c:pt idx="63">
                  <c:v>3.5289930465658941</c:v>
                </c:pt>
                <c:pt idx="64">
                  <c:v>3.58496190143426</c:v>
                </c:pt>
                <c:pt idx="65">
                  <c:v>3.6412187259380424</c:v>
                </c:pt>
                <c:pt idx="66">
                  <c:v>3.6977403794808446</c:v>
                </c:pt>
                <c:pt idx="67">
                  <c:v>3.7545032216481435</c:v>
                </c:pt>
                <c:pt idx="68">
                  <c:v>3.8114831323815013</c:v>
                </c:pt>
                <c:pt idx="69">
                  <c:v>3.8686555330029417</c:v>
                </c:pt>
                <c:pt idx="70">
                  <c:v>3.9259954080608459</c:v>
                </c:pt>
                <c:pt idx="71">
                  <c:v>3.983477327966753</c:v>
                </c:pt>
                <c:pt idx="72">
                  <c:v>4.0410754723903164</c:v>
                </c:pt>
                <c:pt idx="73">
                  <c:v>4.0987636543778727</c:v>
                </c:pt>
                <c:pt idx="74">
                  <c:v>4.1565153451583026</c:v>
                </c:pt>
                <c:pt idx="75">
                  <c:v>4.2143036995978109</c:v>
                </c:pt>
                <c:pt idx="76">
                  <c:v>4.2721015822638631</c:v>
                </c:pt>
                <c:pt idx="77">
                  <c:v>4.3298815940566779</c:v>
                </c:pt>
                <c:pt idx="78">
                  <c:v>4.3876160993651983</c:v>
                </c:pt>
                <c:pt idx="79">
                  <c:v>4.4452772537030132</c:v>
                </c:pt>
                <c:pt idx="80">
                  <c:v>4.5028370317783866</c:v>
                </c:pt>
                <c:pt idx="81">
                  <c:v>4.5602672559511781</c:v>
                </c:pt>
                <c:pt idx="82">
                  <c:v>4.6175396250284813</c:v>
                </c:pt>
                <c:pt idx="83">
                  <c:v>4.6746257433495861</c:v>
                </c:pt>
                <c:pt idx="84">
                  <c:v>4.7314971501100871</c:v>
                </c:pt>
                <c:pt idx="85">
                  <c:v>4.7881253488740825</c:v>
                </c:pt>
                <c:pt idx="86">
                  <c:v>4.8444818372228111</c:v>
                </c:pt>
                <c:pt idx="87">
                  <c:v>4.9005381364874534</c:v>
                </c:pt>
                <c:pt idx="88">
                  <c:v>4.9562658215134121</c:v>
                </c:pt>
                <c:pt idx="89">
                  <c:v>5.0116365504032219</c:v>
                </c:pt>
                <c:pt idx="90">
                  <c:v>5.0666220941848898</c:v>
                </c:pt>
                <c:pt idx="91">
                  <c:v>5.1211943663526123</c:v>
                </c:pt>
                <c:pt idx="92">
                  <c:v>5.1753254522269128</c:v>
                </c:pt>
                <c:pt idx="93">
                  <c:v>5.2289876380814064</c:v>
                </c:pt>
                <c:pt idx="94">
                  <c:v>5.2821534399839623</c:v>
                </c:pt>
                <c:pt idx="95">
                  <c:v>5.3347956323003896</c:v>
                </c:pt>
                <c:pt idx="96">
                  <c:v>5.3868872758096806</c:v>
                </c:pt>
                <c:pt idx="97">
                  <c:v>5.4384017453803786</c:v>
                </c:pt>
                <c:pt idx="98">
                  <c:v>5.4893127571588591</c:v>
                </c:pt>
                <c:pt idx="99">
                  <c:v>5.5395943952212523</c:v>
                </c:pt>
                <c:pt idx="100">
                  <c:v>5.5892211376419487</c:v>
                </c:pt>
                <c:pt idx="101">
                  <c:v>5.638167881933084</c:v>
                </c:pt>
                <c:pt idx="102">
                  <c:v>5.6864099698107431</c:v>
                </c:pt>
                <c:pt idx="103">
                  <c:v>5.7339232112453171</c:v>
                </c:pt>
                <c:pt idx="104">
                  <c:v>5.7806839077551473</c:v>
                </c:pt>
                <c:pt idx="105">
                  <c:v>5.8266688749042981</c:v>
                </c:pt>
                <c:pt idx="106">
                  <c:v>5.8718554639675222</c:v>
                </c:pt>
                <c:pt idx="107">
                  <c:v>5.916221582727113</c:v>
                </c:pt>
                <c:pt idx="108">
                  <c:v>5.9597457153688715</c:v>
                </c:pt>
                <c:pt idx="109">
                  <c:v>6.002406941446373</c:v>
                </c:pt>
                <c:pt idx="110">
                  <c:v>6.0441849538851695</c:v>
                </c:pt>
                <c:pt idx="111">
                  <c:v>6.0850600760008611</c:v>
                </c:pt>
                <c:pt idx="112">
                  <c:v>6.125013277507513</c:v>
                </c:pt>
                <c:pt idx="113">
                  <c:v>6.1640261894953055</c:v>
                </c:pt>
                <c:pt idx="114">
                  <c:v>6.2020811183590396</c:v>
                </c:pt>
                <c:pt idx="115">
                  <c:v>6.2391610586615274</c:v>
                </c:pt>
                <c:pt idx="116">
                  <c:v>6.2752497049187497</c:v>
                </c:pt>
                <c:pt idx="117">
                  <c:v>6.3103314622962046</c:v>
                </c:pt>
                <c:pt idx="118">
                  <c:v>6.3443914562087036</c:v>
                </c:pt>
                <c:pt idx="119">
                  <c:v>6.3774155408184274</c:v>
                </c:pt>
                <c:pt idx="120">
                  <c:v>6.409390306428973</c:v>
                </c:pt>
                <c:pt idx="121">
                  <c:v>6.440303085775632</c:v>
                </c:pt>
                <c:pt idx="122">
                  <c:v>6.4701419592150433</c:v>
                </c:pt>
                <c:pt idx="123">
                  <c:v>6.4988957588197982</c:v>
                </c:pt>
                <c:pt idx="124">
                  <c:v>6.5265540713865065</c:v>
                </c:pt>
                <c:pt idx="125">
                  <c:v>6.5531072403681501</c:v>
                </c:pt>
                <c:pt idx="126">
                  <c:v>6.5785463667443</c:v>
                </c:pt>
                <c:pt idx="127">
                  <c:v>6.6028633088451265</c:v>
                </c:pt>
                <c:pt idx="128">
                  <c:v>6.6260506811476887</c:v>
                </c:pt>
                <c:pt idx="129">
                  <c:v>6.6481018520652198</c:v>
                </c:pt>
                <c:pt idx="130">
                  <c:v>6.6690109407523863</c:v>
                </c:pt>
                <c:pt idx="131">
                  <c:v>6.6887728129518287</c:v>
                </c:pt>
                <c:pt idx="132">
                  <c:v>6.7073830759091306</c:v>
                </c:pt>
                <c:pt idx="133">
                  <c:v>6.7248380723854879</c:v>
                </c:pt>
                <c:pt idx="134">
                  <c:v>6.7411348737992505</c:v>
                </c:pt>
                <c:pt idx="135">
                  <c:v>6.7562712725289833</c:v>
                </c:pt>
                <c:pt idx="136">
                  <c:v>6.7702457734126824</c:v>
                </c:pt>
                <c:pt idx="137">
                  <c:v>6.783057584478926</c:v>
                </c:pt>
                <c:pt idx="138">
                  <c:v>6.7947066069473108</c:v>
                </c:pt>
                <c:pt idx="139">
                  <c:v>6.8051934245366503</c:v>
                </c:pt>
                <c:pt idx="140">
                  <c:v>6.8145192921205062</c:v>
                </c:pt>
                <c:pt idx="141">
                  <c:v>6.8226861237704926</c:v>
                </c:pt>
                <c:pt idx="142">
                  <c:v>6.8296964802287432</c:v>
                </c:pt>
                <c:pt idx="143">
                  <c:v>6.8355535558513285</c:v>
                </c:pt>
                <c:pt idx="144">
                  <c:v>6.8402611650650975</c:v>
                </c:pt>
                <c:pt idx="145">
                  <c:v>6.8438237283806149</c:v>
                </c:pt>
                <c:pt idx="146">
                  <c:v>6.846246258004177</c:v>
                </c:pt>
                <c:pt idx="147">
                  <c:v>6.8475343430917022</c:v>
                </c:pt>
                <c:pt idx="148">
                  <c:v>6.8476941346875169</c:v>
                </c:pt>
                <c:pt idx="149">
                  <c:v>6.8467323303903846</c:v>
                </c:pt>
                <c:pt idx="150">
                  <c:v>6.8446561587890553</c:v>
                </c:pt>
                <c:pt idx="151">
                  <c:v>6.8414733637088734</c:v>
                </c:pt>
                <c:pt idx="152">
                  <c:v>6.8371921883103361</c:v>
                </c:pt>
                <c:pt idx="153">
                  <c:v>6.831821359079651</c:v>
                </c:pt>
                <c:pt idx="154">
                  <c:v>6.8253700697504884</c:v>
                </c:pt>
                <c:pt idx="155">
                  <c:v>6.8178479651947708</c:v>
                </c:pt>
                <c:pt idx="156">
                  <c:v>6.8092651253195307</c:v>
                </c:pt>
                <c:pt idx="157">
                  <c:v>6.7996320490051474</c:v>
                </c:pt>
                <c:pt idx="158">
                  <c:v>6.7889596381191781</c:v>
                </c:pt>
                <c:pt idx="159">
                  <c:v>6.7772591816381986</c:v>
                </c:pt>
                <c:pt idx="160">
                  <c:v>6.7645423399087274</c:v>
                </c:pt>
                <c:pt idx="161">
                  <c:v>6.7508211290762983</c:v>
                </c:pt>
                <c:pt idx="162">
                  <c:v>6.7361079057102664</c:v>
                </c:pt>
                <c:pt idx="163">
                  <c:v>6.7204153516498373</c:v>
                </c:pt>
                <c:pt idx="164">
                  <c:v>6.7037564590950645</c:v>
                </c:pt>
                <c:pt idx="165">
                  <c:v>6.6861445159644832</c:v>
                </c:pt>
                <c:pt idx="166">
                  <c:v>6.6675930915391506</c:v>
                </c:pt>
                <c:pt idx="167">
                  <c:v>6.6481160224107452</c:v>
                </c:pt>
                <c:pt idx="168">
                  <c:v>6.6277273987493288</c:v>
                </c:pt>
                <c:pt idx="169">
                  <c:v>6.6064415509043375</c:v>
                </c:pt>
                <c:pt idx="170">
                  <c:v>6.5842730363502708</c:v>
                </c:pt>
                <c:pt idx="171">
                  <c:v>6.5612366269864113</c:v>
                </c:pt>
                <c:pt idx="172">
                  <c:v>6.5373472967979929</c:v>
                </c:pt>
                <c:pt idx="173">
                  <c:v>6.5126202098839778</c:v>
                </c:pt>
                <c:pt idx="174">
                  <c:v>6.4870707088548194</c:v>
                </c:pt>
                <c:pt idx="175">
                  <c:v>6.4607143036014074</c:v>
                </c:pt>
                <c:pt idx="176">
                  <c:v>6.4335666604346935</c:v>
                </c:pt>
                <c:pt idx="177">
                  <c:v>6.4056435915933641</c:v>
                </c:pt>
                <c:pt idx="178">
                  <c:v>6.3769610451154044</c:v>
                </c:pt>
                <c:pt idx="179">
                  <c:v>6.3475350950674176</c:v>
                </c:pt>
                <c:pt idx="180">
                  <c:v>6.3173819321241105</c:v>
                </c:pt>
                <c:pt idx="181">
                  <c:v>6.2865178544886717</c:v>
                </c:pt>
                <c:pt idx="182">
                  <c:v>6.2549592591433401</c:v>
                </c:pt>
                <c:pt idx="183">
                  <c:v>6.2227226334180532</c:v>
                </c:pt>
                <c:pt idx="184">
                  <c:v>6.1898245468638953</c:v>
                </c:pt>
                <c:pt idx="185">
                  <c:v>6.1562816434167225</c:v>
                </c:pt>
                <c:pt idx="186">
                  <c:v>6.12211063383549</c:v>
                </c:pt>
                <c:pt idx="187">
                  <c:v>6.0873282883986972</c:v>
                </c:pt>
                <c:pt idx="188">
                  <c:v>6.0519514298417061</c:v>
                </c:pt>
                <c:pt idx="189">
                  <c:v>6.015996926516805</c:v>
                </c:pt>
                <c:pt idx="190">
                  <c:v>5.9794816857575572</c:v>
                </c:pt>
                <c:pt idx="191">
                  <c:v>5.9424226474282751</c:v>
                </c:pt>
                <c:pt idx="192">
                  <c:v>5.9048367776393249</c:v>
                </c:pt>
                <c:pt idx="193">
                  <c:v>5.8667410626086731</c:v>
                </c:pt>
                <c:pt idx="194">
                  <c:v>5.8281525026500391</c:v>
                </c:pt>
                <c:pt idx="195">
                  <c:v>5.7890881062680588</c:v>
                </c:pt>
                <c:pt idx="196">
                  <c:v>5.7495648843410549</c:v>
                </c:pt>
                <c:pt idx="197">
                  <c:v>5.7095998443722547</c:v>
                </c:pt>
                <c:pt idx="198">
                  <c:v>5.6692099847907542</c:v>
                </c:pt>
                <c:pt idx="199">
                  <c:v>5.6284122892840172</c:v>
                </c:pt>
                <c:pt idx="200">
                  <c:v>5.5872237211442641</c:v>
                </c:pt>
              </c:numCache>
            </c:numRef>
          </c:xVal>
          <c:yVal>
            <c:numRef>
              <c:f>HedgeBedarf!$A$5:$A$205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4-9E4D-4D4A-B606-66E0B1EFE869}"/>
            </c:ext>
          </c:extLst>
        </c:ser>
        <c:ser>
          <c:idx val="4"/>
          <c:order val="4"/>
          <c:tx>
            <c:v>Test</c:v>
          </c:tx>
          <c:spPr>
            <a:ln w="19050" cap="rnd">
              <a:solidFill>
                <a:schemeClr val="accent5"/>
              </a:solidFill>
              <a:round/>
            </a:ln>
            <a:effectLst/>
          </c:spPr>
          <c:marker>
            <c:symbol val="picture"/>
            <c:spPr>
              <a:blipFill dpi="0" rotWithShape="1">
                <a:blip xmlns:r="http://schemas.openxmlformats.org/officeDocument/2006/relationships" r:embed="rId1"/>
                <a:srcRect/>
                <a:stretch>
                  <a:fillRect/>
                </a:stretch>
              </a:blipFill>
              <a:ln w="9525">
                <a:noFill/>
              </a:ln>
              <a:effectLst/>
            </c:spPr>
          </c:marker>
          <c:xVal>
            <c:numRef>
              <c:f>Ueberhaenge!$Z$5</c:f>
              <c:numCache>
                <c:formatCode>General</c:formatCode>
                <c:ptCount val="1"/>
                <c:pt idx="0">
                  <c:v>7.1171561551365485</c:v>
                </c:pt>
              </c:numCache>
            </c:numRef>
          </c:xVal>
          <c:yVal>
            <c:numRef>
              <c:f>Ueberhaenge!$X$4</c:f>
              <c:numCache>
                <c:formatCode>#,##0.00</c:formatCode>
                <c:ptCount val="1"/>
                <c:pt idx="0">
                  <c:v>14776</c:v>
                </c:pt>
              </c:numCache>
            </c:numRef>
          </c:yVal>
          <c:smooth val="0"/>
          <c:extLst>
            <c:ext xmlns:c16="http://schemas.microsoft.com/office/drawing/2014/chart" uri="{C3380CC4-5D6E-409C-BE32-E72D297353CC}">
              <c16:uniqueId val="{00000000-D6C1-48AB-BAA2-D859EB5F6A84}"/>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1-9E4D-4D4A-B606-66E0B1EFE869}"/>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-0.37967429910437067</c:v>
                      </c:pt>
                      <c:pt idx="1">
                        <c:v>-0.37435583060307115</c:v>
                      </c:pt>
                      <c:pt idx="2">
                        <c:v>-0.36855645713071855</c:v>
                      </c:pt>
                      <c:pt idx="3">
                        <c:v>-0.36226507063445557</c:v>
                      </c:pt>
                      <c:pt idx="4">
                        <c:v>-0.35547070036920647</c:v>
                      </c:pt>
                      <c:pt idx="5">
                        <c:v>-0.34816252907092771</c:v>
                      </c:pt>
                      <c:pt idx="6">
                        <c:v>-0.34032990934469159</c:v>
                      </c:pt>
                      <c:pt idx="7">
                        <c:v>-0.33196238024641173</c:v>
                      </c:pt>
                      <c:pt idx="8">
                        <c:v>-0.32304968403617496</c:v>
                      </c:pt>
                      <c:pt idx="9">
                        <c:v>-0.3135817830800896</c:v>
                      </c:pt>
                      <c:pt idx="10">
                        <c:v>-0.30354887687670723</c:v>
                      </c:pt>
                      <c:pt idx="11">
                        <c:v>-0.2929414191832081</c:v>
                      </c:pt>
                      <c:pt idx="12">
                        <c:v>-0.28175013521565001</c:v>
                      </c:pt>
                      <c:pt idx="13">
                        <c:v>-0.2699660388967533</c:v>
                      </c:pt>
                      <c:pt idx="14">
                        <c:v>-0.25758045012394509</c:v>
                      </c:pt>
                      <c:pt idx="15">
                        <c:v>-0.24458501202962399</c:v>
                      </c:pt>
                      <c:pt idx="16">
                        <c:v>-0.23097170820485755</c:v>
                      </c:pt>
                      <c:pt idx="17">
                        <c:v>-0.21673287985712197</c:v>
                      </c:pt>
                      <c:pt idx="18">
                        <c:v>-0.20186124287205309</c:v>
                      </c:pt>
                      <c:pt idx="19">
                        <c:v>-0.1863499047485728</c:v>
                      </c:pt>
                      <c:pt idx="20">
                        <c:v>-0.17019238137632425</c:v>
                      </c:pt>
                      <c:pt idx="21">
                        <c:v>-0.15338261362381325</c:v>
                      </c:pt>
                      <c:pt idx="22">
                        <c:v>-0.1359149837052776</c:v>
                      </c:pt>
                      <c:pt idx="23">
                        <c:v>-0.11778433129400402</c:v>
                      </c:pt>
                      <c:pt idx="24">
                        <c:v>-9.8985969349487737E-2</c:v>
                      </c:pt>
                      <c:pt idx="25">
                        <c:v>-7.9515699625616734E-2</c:v>
                      </c:pt>
                      <c:pt idx="26">
                        <c:v>-5.9369827826992551E-2</c:v>
                      </c:pt>
                      <c:pt idx="27">
                        <c:v>-3.8545178380349779E-2</c:v>
                      </c:pt>
                      <c:pt idx="28">
                        <c:v>-1.7039108788045963E-2</c:v>
                      </c:pt>
                      <c:pt idx="29">
                        <c:v>5.150476469268599E-3</c:v>
                      </c:pt>
                      <c:pt idx="30">
                        <c:v>2.8025112513593704E-2</c:v>
                      </c:pt>
                      <c:pt idx="31">
                        <c:v>5.1585761166710632E-2</c:v>
                      </c:pt>
                      <c:pt idx="32">
                        <c:v>7.5832798595729681E-2</c:v>
                      </c:pt>
                      <c:pt idx="33">
                        <c:v>0.10076600353887603</c:v>
                      </c:pt>
                      <c:pt idx="34">
                        <c:v>0.12638454614298203</c:v>
                      </c:pt>
                      <c:pt idx="35">
                        <c:v>0.15268697744343782</c:v>
                      </c:pt>
                      <c:pt idx="36">
                        <c:v>0.17967121951682111</c:v>
                      </c:pt>
                      <c:pt idx="37">
                        <c:v>0.2073345563357599</c:v>
                      </c:pt>
                      <c:pt idx="38">
                        <c:v>0.23567362535458408</c:v>
                      </c:pt>
                      <c:pt idx="39">
                        <c:v>0.26468440985369712</c:v>
                      </c:pt>
                      <c:pt idx="40">
                        <c:v>0.29436223206939599</c:v>
                      </c:pt>
                      <c:pt idx="41">
                        <c:v>0.32470174713499478</c:v>
                      </c:pt>
                      <c:pt idx="42">
                        <c:v>0.35569693785789042</c:v>
                      </c:pt>
                      <c:pt idx="43">
                        <c:v>0.38734111035597119</c:v>
                      </c:pt>
                      <c:pt idx="44">
                        <c:v>0.4196268905756198</c:v>
                      </c:pt>
                      <c:pt idx="45">
                        <c:v>0.4525462217119941</c:v>
                      </c:pt>
                      <c:pt idx="46">
                        <c:v>0.4860903625510038</c:v>
                      </c:pt>
                      <c:pt idx="47">
                        <c:v>0.52024988675082406</c:v>
                      </c:pt>
                      <c:pt idx="48">
                        <c:v>0.55501468307912816</c:v>
                      </c:pt>
                      <c:pt idx="49">
                        <c:v>0.59037395662068304</c:v>
                      </c:pt>
                      <c:pt idx="50">
                        <c:v>0.62631623096820477</c:v>
                      </c:pt>
                      <c:pt idx="51">
                        <c:v>0.66282935140748822</c:v>
                      </c:pt>
                      <c:pt idx="52">
                        <c:v>0.69990048910611524</c:v>
                      </c:pt>
                      <c:pt idx="53">
                        <c:v>0.73751614631311357</c:v>
                      </c:pt>
                      <c:pt idx="54">
                        <c:v>0.77566216257492915</c:v>
                      </c:pt>
                      <c:pt idx="55">
                        <c:v>0.81432372197113367</c:v>
                      </c:pt>
                      <c:pt idx="56">
                        <c:v>0.85348536137128339</c:v>
                      </c:pt>
                      <c:pt idx="57">
                        <c:v>0.89313097971222377</c:v>
                      </c:pt>
                      <c:pt idx="58">
                        <c:v>0.93324384829297879</c:v>
                      </c:pt>
                      <c:pt idx="59">
                        <c:v>0.97380662208239732</c:v>
                      </c:pt>
                      <c:pt idx="60">
                        <c:v>1.0148013520323746</c:v>
                      </c:pt>
                      <c:pt idx="61">
                        <c:v>1.05620949838742</c:v>
                      </c:pt>
                      <c:pt idx="62">
                        <c:v>1.0980119449791388</c:v>
                      </c:pt>
                      <c:pt idx="63">
                        <c:v>1.1401890144919269</c:v>
                      </c:pt>
                      <c:pt idx="64">
                        <c:v>1.1827204846841286</c:v>
                      </c:pt>
                      <c:pt idx="65">
                        <c:v>1.2255856055465582</c:v>
                      </c:pt>
                      <c:pt idx="66">
                        <c:v>1.2687631173782643</c:v>
                      </c:pt>
                      <c:pt idx="67">
                        <c:v>1.3122312697571301</c:v>
                      </c:pt>
                      <c:pt idx="68">
                        <c:v>1.3559678413809013</c:v>
                      </c:pt>
                      <c:pt idx="69">
                        <c:v>1.3999501607520279</c:v>
                      </c:pt>
                      <c:pt idx="70">
                        <c:v>1.4441551276776647</c:v>
                      </c:pt>
                      <c:pt idx="71">
                        <c:v>1.4885592355542983</c:v>
                      </c:pt>
                      <c:pt idx="72">
                        <c:v>1.5331385944042235</c:v>
                      </c:pt>
                      <c:pt idx="73">
                        <c:v>1.5778689546294458</c:v>
                      </c:pt>
                      <c:pt idx="74">
                        <c:v>1.6227257314466572</c:v>
                      </c:pt>
                      <c:pt idx="75">
                        <c:v>1.6676840299650268</c:v>
                      </c:pt>
                      <c:pt idx="76">
                        <c:v>1.7127186708670417</c:v>
                      </c:pt>
                      <c:pt idx="77">
                        <c:v>1.7578042166508783</c:v>
                      </c:pt>
                      <c:pt idx="78">
                        <c:v>1.8029149983912778</c:v>
                      </c:pt>
                      <c:pt idx="79">
                        <c:v>1.8480251429744605</c:v>
                      </c:pt>
                      <c:pt idx="80">
                        <c:v>1.8931086007612838</c:v>
                      </c:pt>
                      <c:pt idx="81">
                        <c:v>1.938139173631525</c:v>
                      </c:pt>
                      <c:pt idx="82">
                        <c:v>1.9830905433611448</c:v>
                      </c:pt>
                      <c:pt idx="83">
                        <c:v>2.0279363002832418</c:v>
                      </c:pt>
                      <c:pt idx="84">
                        <c:v>2.0726499721825857</c:v>
                      </c:pt>
                      <c:pt idx="85">
                        <c:v>2.1172050533727536</c:v>
                      </c:pt>
                      <c:pt idx="86">
                        <c:v>2.1615750339043003</c:v>
                      </c:pt>
                      <c:pt idx="87">
                        <c:v>2.2057334288517634</c:v>
                      </c:pt>
                      <c:pt idx="88">
                        <c:v>2.2496538076269301</c:v>
                      </c:pt>
                      <c:pt idx="89">
                        <c:v>2.293309823265596</c:v>
                      </c:pt>
                      <c:pt idx="90">
                        <c:v>2.3366752416347043</c:v>
                      </c:pt>
                      <c:pt idx="91">
                        <c:v>2.3797239705069364</c:v>
                      </c:pt>
                      <c:pt idx="92">
                        <c:v>2.4224300884498686</c:v>
                      </c:pt>
                      <c:pt idx="93">
                        <c:v>2.4647678734770393</c:v>
                      </c:pt>
                      <c:pt idx="94">
                        <c:v>2.5067118314087757</c:v>
                      </c:pt>
                      <c:pt idx="95">
                        <c:v>2.5482367238910655</c:v>
                      </c:pt>
                      <c:pt idx="96">
                        <c:v>2.5893175960215506</c:v>
                      </c:pt>
                      <c:pt idx="97">
                        <c:v>2.629929803532415</c:v>
                      </c:pt>
                      <c:pt idx="98">
                        <c:v>2.6700490394810124</c:v>
                      </c:pt>
                      <c:pt idx="99">
                        <c:v>2.7096513604001227</c:v>
                      </c:pt>
                      <c:pt idx="100">
                        <c:v>2.7487132118609052</c:v>
                      </c:pt>
                      <c:pt idx="101">
                        <c:v>2.7872114534030508</c:v>
                      </c:pt>
                      <c:pt idx="102">
                        <c:v>2.8251233827880613</c:v>
                      </c:pt>
                      <c:pt idx="103">
                        <c:v>2.8624267595331827</c:v>
                      </c:pt>
                      <c:pt idx="104">
                        <c:v>2.8990998276852791</c:v>
                      </c:pt>
                      <c:pt idx="105">
                        <c:v>2.9351213377956831</c:v>
                      </c:pt>
                      <c:pt idx="106">
                        <c:v>2.9704705680591381</c:v>
                      </c:pt>
                      <c:pt idx="107">
                        <c:v>3.005127344581791</c:v>
                      </c:pt>
                      <c:pt idx="108">
                        <c:v>3.0390720607455433</c:v>
                      </c:pt>
                      <c:pt idx="109">
                        <c:v>3.0722856956381346</c:v>
                      </c:pt>
                      <c:pt idx="110">
                        <c:v>3.1047498315207496</c:v>
                      </c:pt>
                      <c:pt idx="111">
                        <c:v>3.1364466703072531</c:v>
                      </c:pt>
                      <c:pt idx="112">
                        <c:v>3.1673590490316994</c:v>
                      </c:pt>
                      <c:pt idx="113">
                        <c:v>3.1974704542831649</c:v>
                      </c:pt>
                      <c:pt idx="114">
                        <c:v>3.2267650355897151</c:v>
                      </c:pt>
                      <c:pt idx="115">
                        <c:v>3.2552276177356916</c:v>
                      </c:pt>
                      <c:pt idx="116">
                        <c:v>3.2828437119994271</c:v>
                      </c:pt>
                      <c:pt idx="117">
                        <c:v>3.3095995263009383</c:v>
                      </c:pt>
                      <c:pt idx="118">
                        <c:v>3.3354819742520698</c:v>
                      </c:pt>
                      <c:pt idx="119">
                        <c:v>3.3604786831041182</c:v>
                      </c:pt>
                      <c:pt idx="120">
                        <c:v>3.3845780005907873</c:v>
                      </c:pt>
                      <c:pt idx="121">
                        <c:v>3.4077690006669878</c:v>
                      </c:pt>
                      <c:pt idx="122">
                        <c:v>3.4300414881467631</c:v>
                      </c:pt>
                      <c:pt idx="123">
                        <c:v>3.4513860022461671</c:v>
                      </c:pt>
                      <c:pt idx="124">
                        <c:v>3.4717938190397502</c:v>
                      </c:pt>
                      <c:pt idx="125">
                        <c:v>3.4912569528417396</c:v>
                      </c:pt>
                      <c:pt idx="126">
                        <c:v>3.5097681565256673</c:v>
                      </c:pt>
                      <c:pt idx="127">
                        <c:v>3.527320920798577</c:v>
                      </c:pt>
                      <c:pt idx="128">
                        <c:v>3.543909472448552</c:v>
                      </c:pt>
                      <c:pt idx="129">
                        <c:v>3.5595287715864155</c:v>
                      </c:pt>
                      <c:pt idx="130">
                        <c:v>3.5741745079049081</c:v>
                      </c:pt>
                      <c:pt idx="131">
                        <c:v>3.5878430959807464</c:v>
                      </c:pt>
                      <c:pt idx="132">
                        <c:v>3.6005316696470215</c:v>
                      </c:pt>
                      <c:pt idx="133">
                        <c:v>3.6122380754654038</c:v>
                      </c:pt>
                      <c:pt idx="134">
                        <c:v>3.6229608653295102</c:v>
                      </c:pt>
                      <c:pt idx="135">
                        <c:v>3.6326992882323754</c:v>
                      </c:pt>
                      <c:pt idx="136">
                        <c:v>3.6414532812328351</c:v>
                      </c:pt>
                      <c:pt idx="137">
                        <c:v>3.6492234596568509</c:v>
                      </c:pt>
                      <c:pt idx="138">
                        <c:v>3.6560111065713548</c:v>
                      </c:pt>
                      <c:pt idx="139">
                        <c:v>3.6618181615693155</c:v>
                      </c:pt>
                      <c:pt idx="140">
                        <c:v>3.6666472089058377</c:v>
                      </c:pt>
                      <c:pt idx="141">
                        <c:v>3.6705014650259602</c:v>
                      </c:pt>
                      <c:pt idx="142">
                        <c:v>3.6733847655257872</c:v>
                      </c:pt>
                      <c:pt idx="143">
                        <c:v>3.675301551588944</c:v>
                      </c:pt>
                      <c:pt idx="144">
                        <c:v>3.6762568559411144</c:v>
                      </c:pt>
                      <c:pt idx="145">
                        <c:v>3.676256288365535</c:v>
                      </c:pt>
                      <c:pt idx="146">
                        <c:v>3.6753060208226542</c:v>
                      </c:pt>
                      <c:pt idx="147">
                        <c:v>3.6734127722170511</c:v>
                      </c:pt>
                      <c:pt idx="148">
                        <c:v>3.6705837928547709</c:v>
                      </c:pt>
                      <c:pt idx="149">
                        <c:v>3.6668268486337774</c:v>
                      </c:pt>
                      <c:pt idx="150">
                        <c:v>3.6621502050099322</c:v>
                      </c:pt>
                      <c:pt idx="151">
                        <c:v>3.6565626107803628</c:v>
                      </c:pt>
                      <c:pt idx="152">
                        <c:v>3.6500732817252874</c:v>
                      </c:pt>
                      <c:pt idx="153">
                        <c:v>3.6426918841486082</c:v>
                      </c:pt>
                      <c:pt idx="154">
                        <c:v>3.6344285183567009</c:v>
                      </c:pt>
                      <c:pt idx="155">
                        <c:v>3.6252937021134928</c:v>
                      </c:pt>
                      <c:pt idx="156">
                        <c:v>3.6152983541090671</c:v>
                      </c:pt>
                      <c:pt idx="157">
                        <c:v>3.604453777477358</c:v>
                      </c:pt>
                      <c:pt idx="158">
                        <c:v>3.5927716433973815</c:v>
                      </c:pt>
                      <c:pt idx="159">
                        <c:v>3.5802639748106602</c:v>
                      </c:pt>
                      <c:pt idx="160">
                        <c:v>3.5669431302861083</c:v>
                      </c:pt>
                      <c:pt idx="161">
                        <c:v>3.5528217880617361</c:v>
                      </c:pt>
                      <c:pt idx="162">
                        <c:v>3.5379129302909154</c:v>
                      </c:pt>
                      <c:pt idx="163">
                        <c:v>3.522229827518975</c:v>
                      </c:pt>
                      <c:pt idx="164">
                        <c:v>3.5057860234140796</c:v>
                      </c:pt>
                      <c:pt idx="165">
                        <c:v>3.4885953197742658</c:v>
                      </c:pt>
                      <c:pt idx="166">
                        <c:v>3.4706717618306584</c:v>
                      </c:pt>
                      <c:pt idx="167">
                        <c:v>3.452029623864711</c:v>
                      </c:pt>
                      <c:pt idx="168">
                        <c:v>3.4326833951552884</c:v>
                      </c:pt>
                      <c:pt idx="169">
                        <c:v>3.4126477662694117</c:v>
                      </c:pt>
                      <c:pt idx="170">
                        <c:v>3.391937615708291</c:v>
                      </c:pt>
                      <c:pt idx="171">
                        <c:v>3.3705679969182185</c:v>
                      </c:pt>
                      <c:pt idx="172">
                        <c:v>3.3485541256739428</c:v>
                      </c:pt>
                      <c:pt idx="173">
                        <c:v>3.3259113678398768</c:v>
                      </c:pt>
                      <c:pt idx="174">
                        <c:v>3.3026552275127163</c:v>
                      </c:pt>
                      <c:pt idx="175">
                        <c:v>3.2788013355468859</c:v>
                      </c:pt>
                      <c:pt idx="176">
                        <c:v>3.2543654384624481</c:v>
                      </c:pt>
                      <c:pt idx="177">
                        <c:v>3.2293633877330872</c:v>
                      </c:pt>
                      <c:pt idx="178">
                        <c:v>3.2038111294501666</c:v>
                      </c:pt>
                      <c:pt idx="179">
                        <c:v>3.1777246943569137</c:v>
                      </c:pt>
                      <c:pt idx="180">
                        <c:v>3.1511201882452999</c:v>
                      </c:pt>
                      <c:pt idx="181">
                        <c:v>3.1240137827065548</c:v>
                      </c:pt>
                      <c:pt idx="182">
                        <c:v>3.0964217062247248</c:v>
                      </c:pt>
                      <c:pt idx="183">
                        <c:v>3.0683602356013959</c:v>
                      </c:pt>
                      <c:pt idx="184">
                        <c:v>3.0398456876983802</c:v>
                      </c:pt>
                      <c:pt idx="185">
                        <c:v>3.0108944114839806</c:v>
                      </c:pt>
                      <c:pt idx="186">
                        <c:v>2.9815227803674254</c:v>
                      </c:pt>
                      <c:pt idx="187">
                        <c:v>2.9517471848051064</c:v>
                      </c:pt>
                      <c:pt idx="188">
                        <c:v>2.9215840251614495</c:v>
                      </c:pt>
                      <c:pt idx="189">
                        <c:v>2.8910497048064885</c:v>
                      </c:pt>
                      <c:pt idx="190">
                        <c:v>2.8601606234317329</c:v>
                      </c:pt>
                      <c:pt idx="191">
                        <c:v>2.8289331705653677</c:v>
                      </c:pt>
                      <c:pt idx="192">
                        <c:v>2.7973837192675499</c:v>
                      </c:pt>
                      <c:pt idx="193">
                        <c:v>2.7655286199863571</c:v>
                      </c:pt>
                      <c:pt idx="194">
                        <c:v>2.7333841945548367</c:v>
                      </c:pt>
                      <c:pt idx="195">
                        <c:v>2.7009667303096747</c:v>
                      </c:pt>
                      <c:pt idx="196">
                        <c:v>2.6682924743121452</c:v>
                      </c:pt>
                      <c:pt idx="197">
                        <c:v>2.6353776276523142</c:v>
                      </c:pt>
                      <c:pt idx="198">
                        <c:v>2.6022383398178239</c:v>
                      </c:pt>
                      <c:pt idx="199">
                        <c:v>2.5688907031091364</c:v>
                      </c:pt>
                      <c:pt idx="200">
                        <c:v>2.5353507470836916</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xmlns:c15="http://schemas.microsoft.com/office/drawing/2012/chart">
                  <c:ext xmlns:c16="http://schemas.microsoft.com/office/drawing/2014/chart" uri="{C3380CC4-5D6E-409C-BE32-E72D297353CC}">
                    <c16:uniqueId val="{00000000-9E4D-4D4A-B606-66E0B1EFE869}"/>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6000"/>
          <c:min val="14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majorUnit val="100"/>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6.2774319920239102E-2"/>
          <c:w val="0.829232785182212"/>
          <c:h val="0.89582268166688317"/>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HedgeBedarf!$C$5:$C$205</c:f>
              <c:numCache>
                <c:formatCode>0.0</c:formatCode>
                <c:ptCount val="201"/>
                <c:pt idx="0">
                  <c:v>-0.37967429910437067</c:v>
                </c:pt>
                <c:pt idx="1">
                  <c:v>-0.37435583060307115</c:v>
                </c:pt>
                <c:pt idx="2">
                  <c:v>-0.36855645713071855</c:v>
                </c:pt>
                <c:pt idx="3">
                  <c:v>-0.36226507063445557</c:v>
                </c:pt>
                <c:pt idx="4">
                  <c:v>-0.35547070036920647</c:v>
                </c:pt>
                <c:pt idx="5">
                  <c:v>-0.34816252907092771</c:v>
                </c:pt>
                <c:pt idx="6">
                  <c:v>-0.34032990934469159</c:v>
                </c:pt>
                <c:pt idx="7">
                  <c:v>-0.33196238024641173</c:v>
                </c:pt>
                <c:pt idx="8">
                  <c:v>-0.32304968403617496</c:v>
                </c:pt>
                <c:pt idx="9">
                  <c:v>-0.3135817830800896</c:v>
                </c:pt>
                <c:pt idx="10">
                  <c:v>-0.30354887687670723</c:v>
                </c:pt>
                <c:pt idx="11">
                  <c:v>-0.2929414191832081</c:v>
                </c:pt>
                <c:pt idx="12">
                  <c:v>-0.28175013521565001</c:v>
                </c:pt>
                <c:pt idx="13">
                  <c:v>-0.2699660388967533</c:v>
                </c:pt>
                <c:pt idx="14">
                  <c:v>-0.25758045012394509</c:v>
                </c:pt>
                <c:pt idx="15">
                  <c:v>-0.24458501202962399</c:v>
                </c:pt>
                <c:pt idx="16">
                  <c:v>-0.23097170820485755</c:v>
                </c:pt>
                <c:pt idx="17">
                  <c:v>-0.21673287985712197</c:v>
                </c:pt>
                <c:pt idx="18">
                  <c:v>-0.20186124287205309</c:v>
                </c:pt>
                <c:pt idx="19">
                  <c:v>-0.1863499047485728</c:v>
                </c:pt>
                <c:pt idx="20">
                  <c:v>-0.17019238137632425</c:v>
                </c:pt>
                <c:pt idx="21">
                  <c:v>-0.15338261362381325</c:v>
                </c:pt>
                <c:pt idx="22">
                  <c:v>-0.1359149837052776</c:v>
                </c:pt>
                <c:pt idx="23">
                  <c:v>-0.11778433129400402</c:v>
                </c:pt>
                <c:pt idx="24">
                  <c:v>-9.8985969349487737E-2</c:v>
                </c:pt>
                <c:pt idx="25">
                  <c:v>-7.9515699625616734E-2</c:v>
                </c:pt>
                <c:pt idx="26">
                  <c:v>-5.9369827826992551E-2</c:v>
                </c:pt>
                <c:pt idx="27">
                  <c:v>-3.8545178380349779E-2</c:v>
                </c:pt>
                <c:pt idx="28">
                  <c:v>-1.7039108788045963E-2</c:v>
                </c:pt>
                <c:pt idx="29">
                  <c:v>5.150476469268599E-3</c:v>
                </c:pt>
                <c:pt idx="30">
                  <c:v>2.8025112513593704E-2</c:v>
                </c:pt>
                <c:pt idx="31">
                  <c:v>5.1585761166710632E-2</c:v>
                </c:pt>
                <c:pt idx="32">
                  <c:v>7.5832798595729681E-2</c:v>
                </c:pt>
                <c:pt idx="33">
                  <c:v>0.10076600353887603</c:v>
                </c:pt>
                <c:pt idx="34">
                  <c:v>0.12638454614298203</c:v>
                </c:pt>
                <c:pt idx="35">
                  <c:v>0.15268697744343782</c:v>
                </c:pt>
                <c:pt idx="36">
                  <c:v>0.17967121951682111</c:v>
                </c:pt>
                <c:pt idx="37">
                  <c:v>0.2073345563357599</c:v>
                </c:pt>
                <c:pt idx="38">
                  <c:v>0.23567362535458408</c:v>
                </c:pt>
                <c:pt idx="39">
                  <c:v>0.26468440985369712</c:v>
                </c:pt>
                <c:pt idx="40">
                  <c:v>0.29436223206939599</c:v>
                </c:pt>
                <c:pt idx="41">
                  <c:v>0.32470174713499478</c:v>
                </c:pt>
                <c:pt idx="42">
                  <c:v>0.35569693785789042</c:v>
                </c:pt>
                <c:pt idx="43">
                  <c:v>0.38734111035597119</c:v>
                </c:pt>
                <c:pt idx="44">
                  <c:v>0.4196268905756198</c:v>
                </c:pt>
                <c:pt idx="45">
                  <c:v>0.4525462217119941</c:v>
                </c:pt>
                <c:pt idx="46">
                  <c:v>0.4860903625510038</c:v>
                </c:pt>
                <c:pt idx="47">
                  <c:v>0.52024988675082406</c:v>
                </c:pt>
                <c:pt idx="48">
                  <c:v>0.55501468307912816</c:v>
                </c:pt>
                <c:pt idx="49">
                  <c:v>0.59037395662068304</c:v>
                </c:pt>
                <c:pt idx="50">
                  <c:v>0.62631623096820477</c:v>
                </c:pt>
                <c:pt idx="51">
                  <c:v>0.66282935140748822</c:v>
                </c:pt>
                <c:pt idx="52">
                  <c:v>0.69990048910611524</c:v>
                </c:pt>
                <c:pt idx="53">
                  <c:v>0.73751614631311357</c:v>
                </c:pt>
                <c:pt idx="54">
                  <c:v>0.77566216257492915</c:v>
                </c:pt>
                <c:pt idx="55">
                  <c:v>0.81432372197113367</c:v>
                </c:pt>
                <c:pt idx="56">
                  <c:v>0.85348536137128339</c:v>
                </c:pt>
                <c:pt idx="57">
                  <c:v>0.89313097971222377</c:v>
                </c:pt>
                <c:pt idx="58">
                  <c:v>0.93324384829297879</c:v>
                </c:pt>
                <c:pt idx="59">
                  <c:v>0.97380662208239732</c:v>
                </c:pt>
                <c:pt idx="60">
                  <c:v>1.0148013520323746</c:v>
                </c:pt>
                <c:pt idx="61">
                  <c:v>1.05620949838742</c:v>
                </c:pt>
                <c:pt idx="62">
                  <c:v>1.0980119449791388</c:v>
                </c:pt>
                <c:pt idx="63">
                  <c:v>1.1401890144919269</c:v>
                </c:pt>
                <c:pt idx="64">
                  <c:v>1.1827204846841286</c:v>
                </c:pt>
                <c:pt idx="65">
                  <c:v>1.2255856055465582</c:v>
                </c:pt>
                <c:pt idx="66">
                  <c:v>1.2687631173782643</c:v>
                </c:pt>
                <c:pt idx="67">
                  <c:v>1.3122312697571301</c:v>
                </c:pt>
                <c:pt idx="68">
                  <c:v>1.3559678413809013</c:v>
                </c:pt>
                <c:pt idx="69">
                  <c:v>1.3999501607520279</c:v>
                </c:pt>
                <c:pt idx="70">
                  <c:v>1.4441551276776647</c:v>
                </c:pt>
                <c:pt idx="71">
                  <c:v>1.4885592355542983</c:v>
                </c:pt>
                <c:pt idx="72">
                  <c:v>1.5331385944042235</c:v>
                </c:pt>
                <c:pt idx="73">
                  <c:v>1.5778689546294458</c:v>
                </c:pt>
                <c:pt idx="74">
                  <c:v>1.6227257314466572</c:v>
                </c:pt>
                <c:pt idx="75">
                  <c:v>1.6676840299650268</c:v>
                </c:pt>
                <c:pt idx="76">
                  <c:v>1.7127186708670417</c:v>
                </c:pt>
                <c:pt idx="77">
                  <c:v>1.7578042166508783</c:v>
                </c:pt>
                <c:pt idx="78">
                  <c:v>1.8029149983912778</c:v>
                </c:pt>
                <c:pt idx="79">
                  <c:v>1.8480251429744605</c:v>
                </c:pt>
                <c:pt idx="80">
                  <c:v>1.8931086007612838</c:v>
                </c:pt>
                <c:pt idx="81">
                  <c:v>1.938139173631525</c:v>
                </c:pt>
                <c:pt idx="82">
                  <c:v>1.9830905433611448</c:v>
                </c:pt>
                <c:pt idx="83">
                  <c:v>2.0279363002832418</c:v>
                </c:pt>
                <c:pt idx="84">
                  <c:v>2.0726499721825857</c:v>
                </c:pt>
                <c:pt idx="85">
                  <c:v>2.1172050533727536</c:v>
                </c:pt>
                <c:pt idx="86">
                  <c:v>2.1615750339043003</c:v>
                </c:pt>
                <c:pt idx="87">
                  <c:v>2.2057334288517634</c:v>
                </c:pt>
                <c:pt idx="88">
                  <c:v>2.2496538076269301</c:v>
                </c:pt>
                <c:pt idx="89">
                  <c:v>2.293309823265596</c:v>
                </c:pt>
                <c:pt idx="90">
                  <c:v>2.3366752416347043</c:v>
                </c:pt>
                <c:pt idx="91">
                  <c:v>2.3797239705069364</c:v>
                </c:pt>
                <c:pt idx="92">
                  <c:v>2.4224300884498686</c:v>
                </c:pt>
                <c:pt idx="93">
                  <c:v>2.4647678734770393</c:v>
                </c:pt>
                <c:pt idx="94">
                  <c:v>2.5067118314087757</c:v>
                </c:pt>
                <c:pt idx="95">
                  <c:v>2.5482367238910655</c:v>
                </c:pt>
                <c:pt idx="96">
                  <c:v>2.5893175960215506</c:v>
                </c:pt>
                <c:pt idx="97">
                  <c:v>2.629929803532415</c:v>
                </c:pt>
                <c:pt idx="98">
                  <c:v>2.6700490394810124</c:v>
                </c:pt>
                <c:pt idx="99">
                  <c:v>2.7096513604001227</c:v>
                </c:pt>
                <c:pt idx="100">
                  <c:v>2.7487132118609052</c:v>
                </c:pt>
                <c:pt idx="101">
                  <c:v>2.7872114534030508</c:v>
                </c:pt>
                <c:pt idx="102">
                  <c:v>2.8251233827880613</c:v>
                </c:pt>
                <c:pt idx="103">
                  <c:v>2.8624267595331827</c:v>
                </c:pt>
                <c:pt idx="104">
                  <c:v>2.8990998276852791</c:v>
                </c:pt>
                <c:pt idx="105">
                  <c:v>2.9351213377956831</c:v>
                </c:pt>
                <c:pt idx="106">
                  <c:v>2.9704705680591381</c:v>
                </c:pt>
                <c:pt idx="107">
                  <c:v>3.005127344581791</c:v>
                </c:pt>
                <c:pt idx="108">
                  <c:v>3.0390720607455433</c:v>
                </c:pt>
                <c:pt idx="109">
                  <c:v>3.0722856956381346</c:v>
                </c:pt>
                <c:pt idx="110">
                  <c:v>3.1047498315207496</c:v>
                </c:pt>
                <c:pt idx="111">
                  <c:v>3.1364466703072531</c:v>
                </c:pt>
                <c:pt idx="112">
                  <c:v>3.1673590490316994</c:v>
                </c:pt>
                <c:pt idx="113">
                  <c:v>3.1974704542831649</c:v>
                </c:pt>
                <c:pt idx="114">
                  <c:v>3.2267650355897151</c:v>
                </c:pt>
                <c:pt idx="115">
                  <c:v>3.2552276177356916</c:v>
                </c:pt>
                <c:pt idx="116">
                  <c:v>3.2828437119994271</c:v>
                </c:pt>
                <c:pt idx="117">
                  <c:v>3.3095995263009383</c:v>
                </c:pt>
                <c:pt idx="118">
                  <c:v>3.3354819742520698</c:v>
                </c:pt>
                <c:pt idx="119">
                  <c:v>3.3604786831041182</c:v>
                </c:pt>
                <c:pt idx="120">
                  <c:v>3.3845780005907873</c:v>
                </c:pt>
                <c:pt idx="121">
                  <c:v>3.4077690006669878</c:v>
                </c:pt>
                <c:pt idx="122">
                  <c:v>3.4300414881467631</c:v>
                </c:pt>
                <c:pt idx="123">
                  <c:v>3.4513860022461671</c:v>
                </c:pt>
                <c:pt idx="124">
                  <c:v>3.4717938190397502</c:v>
                </c:pt>
                <c:pt idx="125">
                  <c:v>3.4912569528417396</c:v>
                </c:pt>
                <c:pt idx="126">
                  <c:v>3.5097681565256673</c:v>
                </c:pt>
                <c:pt idx="127">
                  <c:v>3.527320920798577</c:v>
                </c:pt>
                <c:pt idx="128">
                  <c:v>3.543909472448552</c:v>
                </c:pt>
                <c:pt idx="129">
                  <c:v>3.5595287715864155</c:v>
                </c:pt>
                <c:pt idx="130">
                  <c:v>3.5741745079049081</c:v>
                </c:pt>
                <c:pt idx="131">
                  <c:v>3.5878430959807464</c:v>
                </c:pt>
                <c:pt idx="132">
                  <c:v>3.6005316696470215</c:v>
                </c:pt>
                <c:pt idx="133">
                  <c:v>3.6122380754654038</c:v>
                </c:pt>
                <c:pt idx="134">
                  <c:v>3.6229608653295102</c:v>
                </c:pt>
                <c:pt idx="135">
                  <c:v>3.6326992882323754</c:v>
                </c:pt>
                <c:pt idx="136">
                  <c:v>3.6414532812328351</c:v>
                </c:pt>
                <c:pt idx="137">
                  <c:v>3.6492234596568509</c:v>
                </c:pt>
                <c:pt idx="138">
                  <c:v>3.6560111065713548</c:v>
                </c:pt>
                <c:pt idx="139">
                  <c:v>3.6618181615693155</c:v>
                </c:pt>
                <c:pt idx="140">
                  <c:v>3.6666472089058377</c:v>
                </c:pt>
                <c:pt idx="141">
                  <c:v>3.6705014650259602</c:v>
                </c:pt>
                <c:pt idx="142">
                  <c:v>3.6733847655257872</c:v>
                </c:pt>
                <c:pt idx="143">
                  <c:v>3.675301551588944</c:v>
                </c:pt>
                <c:pt idx="144">
                  <c:v>3.6762568559411144</c:v>
                </c:pt>
                <c:pt idx="145">
                  <c:v>3.676256288365535</c:v>
                </c:pt>
                <c:pt idx="146">
                  <c:v>3.6753060208226542</c:v>
                </c:pt>
                <c:pt idx="147">
                  <c:v>3.6734127722170511</c:v>
                </c:pt>
                <c:pt idx="148">
                  <c:v>3.6705837928547709</c:v>
                </c:pt>
                <c:pt idx="149">
                  <c:v>3.6668268486337774</c:v>
                </c:pt>
                <c:pt idx="150">
                  <c:v>3.6621502050099322</c:v>
                </c:pt>
                <c:pt idx="151">
                  <c:v>3.6565626107803628</c:v>
                </c:pt>
                <c:pt idx="152">
                  <c:v>3.6500732817252874</c:v>
                </c:pt>
                <c:pt idx="153">
                  <c:v>3.6426918841486082</c:v>
                </c:pt>
                <c:pt idx="154">
                  <c:v>3.6344285183567009</c:v>
                </c:pt>
                <c:pt idx="155">
                  <c:v>3.6252937021134928</c:v>
                </c:pt>
                <c:pt idx="156">
                  <c:v>3.6152983541090671</c:v>
                </c:pt>
                <c:pt idx="157">
                  <c:v>3.604453777477358</c:v>
                </c:pt>
                <c:pt idx="158">
                  <c:v>3.5927716433973815</c:v>
                </c:pt>
                <c:pt idx="159">
                  <c:v>3.5802639748106602</c:v>
                </c:pt>
                <c:pt idx="160">
                  <c:v>3.5669431302861083</c:v>
                </c:pt>
                <c:pt idx="161">
                  <c:v>3.5528217880617361</c:v>
                </c:pt>
                <c:pt idx="162">
                  <c:v>3.5379129302909154</c:v>
                </c:pt>
                <c:pt idx="163">
                  <c:v>3.522229827518975</c:v>
                </c:pt>
                <c:pt idx="164">
                  <c:v>3.5057860234140796</c:v>
                </c:pt>
                <c:pt idx="165">
                  <c:v>3.4885953197742658</c:v>
                </c:pt>
                <c:pt idx="166">
                  <c:v>3.4706717618306584</c:v>
                </c:pt>
                <c:pt idx="167">
                  <c:v>3.452029623864711</c:v>
                </c:pt>
                <c:pt idx="168">
                  <c:v>3.4326833951552884</c:v>
                </c:pt>
                <c:pt idx="169">
                  <c:v>3.4126477662694117</c:v>
                </c:pt>
                <c:pt idx="170">
                  <c:v>3.391937615708291</c:v>
                </c:pt>
                <c:pt idx="171">
                  <c:v>3.3705679969182185</c:v>
                </c:pt>
                <c:pt idx="172">
                  <c:v>3.3485541256739428</c:v>
                </c:pt>
                <c:pt idx="173">
                  <c:v>3.3259113678398768</c:v>
                </c:pt>
                <c:pt idx="174">
                  <c:v>3.3026552275127163</c:v>
                </c:pt>
                <c:pt idx="175">
                  <c:v>3.2788013355468859</c:v>
                </c:pt>
                <c:pt idx="176">
                  <c:v>3.2543654384624481</c:v>
                </c:pt>
                <c:pt idx="177">
                  <c:v>3.2293633877330872</c:v>
                </c:pt>
                <c:pt idx="178">
                  <c:v>3.2038111294501666</c:v>
                </c:pt>
                <c:pt idx="179">
                  <c:v>3.1777246943569137</c:v>
                </c:pt>
                <c:pt idx="180">
                  <c:v>3.1511201882452999</c:v>
                </c:pt>
                <c:pt idx="181">
                  <c:v>3.1240137827065548</c:v>
                </c:pt>
                <c:pt idx="182">
                  <c:v>3.0964217062247248</c:v>
                </c:pt>
                <c:pt idx="183">
                  <c:v>3.0683602356013959</c:v>
                </c:pt>
                <c:pt idx="184">
                  <c:v>3.0398456876983802</c:v>
                </c:pt>
                <c:pt idx="185">
                  <c:v>3.0108944114839806</c:v>
                </c:pt>
                <c:pt idx="186">
                  <c:v>2.9815227803674254</c:v>
                </c:pt>
                <c:pt idx="187">
                  <c:v>2.9517471848051064</c:v>
                </c:pt>
                <c:pt idx="188">
                  <c:v>2.9215840251614495</c:v>
                </c:pt>
                <c:pt idx="189">
                  <c:v>2.8910497048064885</c:v>
                </c:pt>
                <c:pt idx="190">
                  <c:v>2.8601606234317329</c:v>
                </c:pt>
                <c:pt idx="191">
                  <c:v>2.8289331705653677</c:v>
                </c:pt>
                <c:pt idx="192">
                  <c:v>2.7973837192675499</c:v>
                </c:pt>
                <c:pt idx="193">
                  <c:v>2.7655286199863571</c:v>
                </c:pt>
                <c:pt idx="194">
                  <c:v>2.7333841945548367</c:v>
                </c:pt>
                <c:pt idx="195">
                  <c:v>2.7009667303096747</c:v>
                </c:pt>
                <c:pt idx="196">
                  <c:v>2.6682924743121452</c:v>
                </c:pt>
                <c:pt idx="197">
                  <c:v>2.6353776276523142</c:v>
                </c:pt>
                <c:pt idx="198">
                  <c:v>2.6022383398178239</c:v>
                </c:pt>
                <c:pt idx="199">
                  <c:v>2.5688907031091364</c:v>
                </c:pt>
                <c:pt idx="200">
                  <c:v>2.5353507470836916</c:v>
                </c:pt>
              </c:numCache>
            </c:numRef>
          </c:xVal>
          <c:yVal>
            <c:numRef>
              <c:f>HedgeBedarf!$A$5:$A$205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0-D73F-47FD-B79B-E0B1E1625E15}"/>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3.7730456369614398</c:v>
                </c:pt>
              </c:numCache>
            </c:numRef>
          </c:xVal>
          <c:yVal>
            <c:numRef>
              <c:f>Ueberhaenge!$X$4</c:f>
              <c:numCache>
                <c:formatCode>#,##0.00</c:formatCode>
                <c:ptCount val="1"/>
                <c:pt idx="0">
                  <c:v>14776</c:v>
                </c:pt>
              </c:numCache>
            </c:numRef>
          </c:yVal>
          <c:smooth val="0"/>
          <c:extLst>
            <c:ext xmlns:c16="http://schemas.microsoft.com/office/drawing/2014/chart" uri="{C3380CC4-5D6E-409C-BE32-E72D297353CC}">
              <c16:uniqueId val="{00000001-D73F-47FD-B79B-E0B1E1625E15}"/>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D73F-47FD-B79B-E0B1E1625E15}"/>
                  </c:ext>
                </c:extLst>
              </c15:ser>
            </c15:filteredScatterSeries>
          </c:ext>
        </c:extLst>
      </c:scatterChart>
      <c:valAx>
        <c:axId val="1294953968"/>
        <c:scaling>
          <c:orientation val="minMax"/>
          <c:max val="50"/>
          <c:min val="-100"/>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5300"/>
          <c:min val="143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869126288291975E-2"/>
          <c:y val="1.9308797854012742E-2"/>
          <c:w val="0.82048584352487852"/>
          <c:h val="0.93928817047648783"/>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HedgeBedarf!$C$5:$C$205</c:f>
              <c:numCache>
                <c:formatCode>0.0</c:formatCode>
                <c:ptCount val="201"/>
                <c:pt idx="0">
                  <c:v>-0.37967429910437067</c:v>
                </c:pt>
                <c:pt idx="1">
                  <c:v>-0.37435583060307115</c:v>
                </c:pt>
                <c:pt idx="2">
                  <c:v>-0.36855645713071855</c:v>
                </c:pt>
                <c:pt idx="3">
                  <c:v>-0.36226507063445557</c:v>
                </c:pt>
                <c:pt idx="4">
                  <c:v>-0.35547070036920647</c:v>
                </c:pt>
                <c:pt idx="5">
                  <c:v>-0.34816252907092771</c:v>
                </c:pt>
                <c:pt idx="6">
                  <c:v>-0.34032990934469159</c:v>
                </c:pt>
                <c:pt idx="7">
                  <c:v>-0.33196238024641173</c:v>
                </c:pt>
                <c:pt idx="8">
                  <c:v>-0.32304968403617496</c:v>
                </c:pt>
                <c:pt idx="9">
                  <c:v>-0.3135817830800896</c:v>
                </c:pt>
                <c:pt idx="10">
                  <c:v>-0.30354887687670723</c:v>
                </c:pt>
                <c:pt idx="11">
                  <c:v>-0.2929414191832081</c:v>
                </c:pt>
                <c:pt idx="12">
                  <c:v>-0.28175013521565001</c:v>
                </c:pt>
                <c:pt idx="13">
                  <c:v>-0.2699660388967533</c:v>
                </c:pt>
                <c:pt idx="14">
                  <c:v>-0.25758045012394509</c:v>
                </c:pt>
                <c:pt idx="15">
                  <c:v>-0.24458501202962399</c:v>
                </c:pt>
                <c:pt idx="16">
                  <c:v>-0.23097170820485755</c:v>
                </c:pt>
                <c:pt idx="17">
                  <c:v>-0.21673287985712197</c:v>
                </c:pt>
                <c:pt idx="18">
                  <c:v>-0.20186124287205309</c:v>
                </c:pt>
                <c:pt idx="19">
                  <c:v>-0.1863499047485728</c:v>
                </c:pt>
                <c:pt idx="20">
                  <c:v>-0.17019238137632425</c:v>
                </c:pt>
                <c:pt idx="21">
                  <c:v>-0.15338261362381325</c:v>
                </c:pt>
                <c:pt idx="22">
                  <c:v>-0.1359149837052776</c:v>
                </c:pt>
                <c:pt idx="23">
                  <c:v>-0.11778433129400402</c:v>
                </c:pt>
                <c:pt idx="24">
                  <c:v>-9.8985969349487737E-2</c:v>
                </c:pt>
                <c:pt idx="25">
                  <c:v>-7.9515699625616734E-2</c:v>
                </c:pt>
                <c:pt idx="26">
                  <c:v>-5.9369827826992551E-2</c:v>
                </c:pt>
                <c:pt idx="27">
                  <c:v>-3.8545178380349779E-2</c:v>
                </c:pt>
                <c:pt idx="28">
                  <c:v>-1.7039108788045963E-2</c:v>
                </c:pt>
                <c:pt idx="29">
                  <c:v>5.150476469268599E-3</c:v>
                </c:pt>
                <c:pt idx="30">
                  <c:v>2.8025112513593704E-2</c:v>
                </c:pt>
                <c:pt idx="31">
                  <c:v>5.1585761166710632E-2</c:v>
                </c:pt>
                <c:pt idx="32">
                  <c:v>7.5832798595729681E-2</c:v>
                </c:pt>
                <c:pt idx="33">
                  <c:v>0.10076600353887603</c:v>
                </c:pt>
                <c:pt idx="34">
                  <c:v>0.12638454614298203</c:v>
                </c:pt>
                <c:pt idx="35">
                  <c:v>0.15268697744343782</c:v>
                </c:pt>
                <c:pt idx="36">
                  <c:v>0.17967121951682111</c:v>
                </c:pt>
                <c:pt idx="37">
                  <c:v>0.2073345563357599</c:v>
                </c:pt>
                <c:pt idx="38">
                  <c:v>0.23567362535458408</c:v>
                </c:pt>
                <c:pt idx="39">
                  <c:v>0.26468440985369712</c:v>
                </c:pt>
                <c:pt idx="40">
                  <c:v>0.29436223206939599</c:v>
                </c:pt>
                <c:pt idx="41">
                  <c:v>0.32470174713499478</c:v>
                </c:pt>
                <c:pt idx="42">
                  <c:v>0.35569693785789042</c:v>
                </c:pt>
                <c:pt idx="43">
                  <c:v>0.38734111035597119</c:v>
                </c:pt>
                <c:pt idx="44">
                  <c:v>0.4196268905756198</c:v>
                </c:pt>
                <c:pt idx="45">
                  <c:v>0.4525462217119941</c:v>
                </c:pt>
                <c:pt idx="46">
                  <c:v>0.4860903625510038</c:v>
                </c:pt>
                <c:pt idx="47">
                  <c:v>0.52024988675082406</c:v>
                </c:pt>
                <c:pt idx="48">
                  <c:v>0.55501468307912816</c:v>
                </c:pt>
                <c:pt idx="49">
                  <c:v>0.59037395662068304</c:v>
                </c:pt>
                <c:pt idx="50">
                  <c:v>0.62631623096820477</c:v>
                </c:pt>
                <c:pt idx="51">
                  <c:v>0.66282935140748822</c:v>
                </c:pt>
                <c:pt idx="52">
                  <c:v>0.69990048910611524</c:v>
                </c:pt>
                <c:pt idx="53">
                  <c:v>0.73751614631311357</c:v>
                </c:pt>
                <c:pt idx="54">
                  <c:v>0.77566216257492915</c:v>
                </c:pt>
                <c:pt idx="55">
                  <c:v>0.81432372197113367</c:v>
                </c:pt>
                <c:pt idx="56">
                  <c:v>0.85348536137128339</c:v>
                </c:pt>
                <c:pt idx="57">
                  <c:v>0.89313097971222377</c:v>
                </c:pt>
                <c:pt idx="58">
                  <c:v>0.93324384829297879</c:v>
                </c:pt>
                <c:pt idx="59">
                  <c:v>0.97380662208239732</c:v>
                </c:pt>
                <c:pt idx="60">
                  <c:v>1.0148013520323746</c:v>
                </c:pt>
                <c:pt idx="61">
                  <c:v>1.05620949838742</c:v>
                </c:pt>
                <c:pt idx="62">
                  <c:v>1.0980119449791388</c:v>
                </c:pt>
                <c:pt idx="63">
                  <c:v>1.1401890144919269</c:v>
                </c:pt>
                <c:pt idx="64">
                  <c:v>1.1827204846841286</c:v>
                </c:pt>
                <c:pt idx="65">
                  <c:v>1.2255856055465582</c:v>
                </c:pt>
                <c:pt idx="66">
                  <c:v>1.2687631173782643</c:v>
                </c:pt>
                <c:pt idx="67">
                  <c:v>1.3122312697571301</c:v>
                </c:pt>
                <c:pt idx="68">
                  <c:v>1.3559678413809013</c:v>
                </c:pt>
                <c:pt idx="69">
                  <c:v>1.3999501607520279</c:v>
                </c:pt>
                <c:pt idx="70">
                  <c:v>1.4441551276776647</c:v>
                </c:pt>
                <c:pt idx="71">
                  <c:v>1.4885592355542983</c:v>
                </c:pt>
                <c:pt idx="72">
                  <c:v>1.5331385944042235</c:v>
                </c:pt>
                <c:pt idx="73">
                  <c:v>1.5778689546294458</c:v>
                </c:pt>
                <c:pt idx="74">
                  <c:v>1.6227257314466572</c:v>
                </c:pt>
                <c:pt idx="75">
                  <c:v>1.6676840299650268</c:v>
                </c:pt>
                <c:pt idx="76">
                  <c:v>1.7127186708670417</c:v>
                </c:pt>
                <c:pt idx="77">
                  <c:v>1.7578042166508783</c:v>
                </c:pt>
                <c:pt idx="78">
                  <c:v>1.8029149983912778</c:v>
                </c:pt>
                <c:pt idx="79">
                  <c:v>1.8480251429744605</c:v>
                </c:pt>
                <c:pt idx="80">
                  <c:v>1.8931086007612838</c:v>
                </c:pt>
                <c:pt idx="81">
                  <c:v>1.938139173631525</c:v>
                </c:pt>
                <c:pt idx="82">
                  <c:v>1.9830905433611448</c:v>
                </c:pt>
                <c:pt idx="83">
                  <c:v>2.0279363002832418</c:v>
                </c:pt>
                <c:pt idx="84">
                  <c:v>2.0726499721825857</c:v>
                </c:pt>
                <c:pt idx="85">
                  <c:v>2.1172050533727536</c:v>
                </c:pt>
                <c:pt idx="86">
                  <c:v>2.1615750339043003</c:v>
                </c:pt>
                <c:pt idx="87">
                  <c:v>2.2057334288517634</c:v>
                </c:pt>
                <c:pt idx="88">
                  <c:v>2.2496538076269301</c:v>
                </c:pt>
                <c:pt idx="89">
                  <c:v>2.293309823265596</c:v>
                </c:pt>
                <c:pt idx="90">
                  <c:v>2.3366752416347043</c:v>
                </c:pt>
                <c:pt idx="91">
                  <c:v>2.3797239705069364</c:v>
                </c:pt>
                <c:pt idx="92">
                  <c:v>2.4224300884498686</c:v>
                </c:pt>
                <c:pt idx="93">
                  <c:v>2.4647678734770393</c:v>
                </c:pt>
                <c:pt idx="94">
                  <c:v>2.5067118314087757</c:v>
                </c:pt>
                <c:pt idx="95">
                  <c:v>2.5482367238910655</c:v>
                </c:pt>
                <c:pt idx="96">
                  <c:v>2.5893175960215506</c:v>
                </c:pt>
                <c:pt idx="97">
                  <c:v>2.629929803532415</c:v>
                </c:pt>
                <c:pt idx="98">
                  <c:v>2.6700490394810124</c:v>
                </c:pt>
                <c:pt idx="99">
                  <c:v>2.7096513604001227</c:v>
                </c:pt>
                <c:pt idx="100">
                  <c:v>2.7487132118609052</c:v>
                </c:pt>
                <c:pt idx="101">
                  <c:v>2.7872114534030508</c:v>
                </c:pt>
                <c:pt idx="102">
                  <c:v>2.8251233827880613</c:v>
                </c:pt>
                <c:pt idx="103">
                  <c:v>2.8624267595331827</c:v>
                </c:pt>
                <c:pt idx="104">
                  <c:v>2.8990998276852791</c:v>
                </c:pt>
                <c:pt idx="105">
                  <c:v>2.9351213377956831</c:v>
                </c:pt>
                <c:pt idx="106">
                  <c:v>2.9704705680591381</c:v>
                </c:pt>
                <c:pt idx="107">
                  <c:v>3.005127344581791</c:v>
                </c:pt>
                <c:pt idx="108">
                  <c:v>3.0390720607455433</c:v>
                </c:pt>
                <c:pt idx="109">
                  <c:v>3.0722856956381346</c:v>
                </c:pt>
                <c:pt idx="110">
                  <c:v>3.1047498315207496</c:v>
                </c:pt>
                <c:pt idx="111">
                  <c:v>3.1364466703072531</c:v>
                </c:pt>
                <c:pt idx="112">
                  <c:v>3.1673590490316994</c:v>
                </c:pt>
                <c:pt idx="113">
                  <c:v>3.1974704542831649</c:v>
                </c:pt>
                <c:pt idx="114">
                  <c:v>3.2267650355897151</c:v>
                </c:pt>
                <c:pt idx="115">
                  <c:v>3.2552276177356916</c:v>
                </c:pt>
                <c:pt idx="116">
                  <c:v>3.2828437119994271</c:v>
                </c:pt>
                <c:pt idx="117">
                  <c:v>3.3095995263009383</c:v>
                </c:pt>
                <c:pt idx="118">
                  <c:v>3.3354819742520698</c:v>
                </c:pt>
                <c:pt idx="119">
                  <c:v>3.3604786831041182</c:v>
                </c:pt>
                <c:pt idx="120">
                  <c:v>3.3845780005907873</c:v>
                </c:pt>
                <c:pt idx="121">
                  <c:v>3.4077690006669878</c:v>
                </c:pt>
                <c:pt idx="122">
                  <c:v>3.4300414881467631</c:v>
                </c:pt>
                <c:pt idx="123">
                  <c:v>3.4513860022461671</c:v>
                </c:pt>
                <c:pt idx="124">
                  <c:v>3.4717938190397502</c:v>
                </c:pt>
                <c:pt idx="125">
                  <c:v>3.4912569528417396</c:v>
                </c:pt>
                <c:pt idx="126">
                  <c:v>3.5097681565256673</c:v>
                </c:pt>
                <c:pt idx="127">
                  <c:v>3.527320920798577</c:v>
                </c:pt>
                <c:pt idx="128">
                  <c:v>3.543909472448552</c:v>
                </c:pt>
                <c:pt idx="129">
                  <c:v>3.5595287715864155</c:v>
                </c:pt>
                <c:pt idx="130">
                  <c:v>3.5741745079049081</c:v>
                </c:pt>
                <c:pt idx="131">
                  <c:v>3.5878430959807464</c:v>
                </c:pt>
                <c:pt idx="132">
                  <c:v>3.6005316696470215</c:v>
                </c:pt>
                <c:pt idx="133">
                  <c:v>3.6122380754654038</c:v>
                </c:pt>
                <c:pt idx="134">
                  <c:v>3.6229608653295102</c:v>
                </c:pt>
                <c:pt idx="135">
                  <c:v>3.6326992882323754</c:v>
                </c:pt>
                <c:pt idx="136">
                  <c:v>3.6414532812328351</c:v>
                </c:pt>
                <c:pt idx="137">
                  <c:v>3.6492234596568509</c:v>
                </c:pt>
                <c:pt idx="138">
                  <c:v>3.6560111065713548</c:v>
                </c:pt>
                <c:pt idx="139">
                  <c:v>3.6618181615693155</c:v>
                </c:pt>
                <c:pt idx="140">
                  <c:v>3.6666472089058377</c:v>
                </c:pt>
                <c:pt idx="141">
                  <c:v>3.6705014650259602</c:v>
                </c:pt>
                <c:pt idx="142">
                  <c:v>3.6733847655257872</c:v>
                </c:pt>
                <c:pt idx="143">
                  <c:v>3.675301551588944</c:v>
                </c:pt>
                <c:pt idx="144">
                  <c:v>3.6762568559411144</c:v>
                </c:pt>
                <c:pt idx="145">
                  <c:v>3.676256288365535</c:v>
                </c:pt>
                <c:pt idx="146">
                  <c:v>3.6753060208226542</c:v>
                </c:pt>
                <c:pt idx="147">
                  <c:v>3.6734127722170511</c:v>
                </c:pt>
                <c:pt idx="148">
                  <c:v>3.6705837928547709</c:v>
                </c:pt>
                <c:pt idx="149">
                  <c:v>3.6668268486337774</c:v>
                </c:pt>
                <c:pt idx="150">
                  <c:v>3.6621502050099322</c:v>
                </c:pt>
                <c:pt idx="151">
                  <c:v>3.6565626107803628</c:v>
                </c:pt>
                <c:pt idx="152">
                  <c:v>3.6500732817252874</c:v>
                </c:pt>
                <c:pt idx="153">
                  <c:v>3.6426918841486082</c:v>
                </c:pt>
                <c:pt idx="154">
                  <c:v>3.6344285183567009</c:v>
                </c:pt>
                <c:pt idx="155">
                  <c:v>3.6252937021134928</c:v>
                </c:pt>
                <c:pt idx="156">
                  <c:v>3.6152983541090671</c:v>
                </c:pt>
                <c:pt idx="157">
                  <c:v>3.604453777477358</c:v>
                </c:pt>
                <c:pt idx="158">
                  <c:v>3.5927716433973815</c:v>
                </c:pt>
                <c:pt idx="159">
                  <c:v>3.5802639748106602</c:v>
                </c:pt>
                <c:pt idx="160">
                  <c:v>3.5669431302861083</c:v>
                </c:pt>
                <c:pt idx="161">
                  <c:v>3.5528217880617361</c:v>
                </c:pt>
                <c:pt idx="162">
                  <c:v>3.5379129302909154</c:v>
                </c:pt>
                <c:pt idx="163">
                  <c:v>3.522229827518975</c:v>
                </c:pt>
                <c:pt idx="164">
                  <c:v>3.5057860234140796</c:v>
                </c:pt>
                <c:pt idx="165">
                  <c:v>3.4885953197742658</c:v>
                </c:pt>
                <c:pt idx="166">
                  <c:v>3.4706717618306584</c:v>
                </c:pt>
                <c:pt idx="167">
                  <c:v>3.452029623864711</c:v>
                </c:pt>
                <c:pt idx="168">
                  <c:v>3.4326833951552884</c:v>
                </c:pt>
                <c:pt idx="169">
                  <c:v>3.4126477662694117</c:v>
                </c:pt>
                <c:pt idx="170">
                  <c:v>3.391937615708291</c:v>
                </c:pt>
                <c:pt idx="171">
                  <c:v>3.3705679969182185</c:v>
                </c:pt>
                <c:pt idx="172">
                  <c:v>3.3485541256739428</c:v>
                </c:pt>
                <c:pt idx="173">
                  <c:v>3.3259113678398768</c:v>
                </c:pt>
                <c:pt idx="174">
                  <c:v>3.3026552275127163</c:v>
                </c:pt>
                <c:pt idx="175">
                  <c:v>3.2788013355468859</c:v>
                </c:pt>
                <c:pt idx="176">
                  <c:v>3.2543654384624481</c:v>
                </c:pt>
                <c:pt idx="177">
                  <c:v>3.2293633877330872</c:v>
                </c:pt>
                <c:pt idx="178">
                  <c:v>3.2038111294501666</c:v>
                </c:pt>
                <c:pt idx="179">
                  <c:v>3.1777246943569137</c:v>
                </c:pt>
                <c:pt idx="180">
                  <c:v>3.1511201882452999</c:v>
                </c:pt>
                <c:pt idx="181">
                  <c:v>3.1240137827065548</c:v>
                </c:pt>
                <c:pt idx="182">
                  <c:v>3.0964217062247248</c:v>
                </c:pt>
                <c:pt idx="183">
                  <c:v>3.0683602356013959</c:v>
                </c:pt>
                <c:pt idx="184">
                  <c:v>3.0398456876983802</c:v>
                </c:pt>
                <c:pt idx="185">
                  <c:v>3.0108944114839806</c:v>
                </c:pt>
                <c:pt idx="186">
                  <c:v>2.9815227803674254</c:v>
                </c:pt>
                <c:pt idx="187">
                  <c:v>2.9517471848051064</c:v>
                </c:pt>
                <c:pt idx="188">
                  <c:v>2.9215840251614495</c:v>
                </c:pt>
                <c:pt idx="189">
                  <c:v>2.8910497048064885</c:v>
                </c:pt>
                <c:pt idx="190">
                  <c:v>2.8601606234317329</c:v>
                </c:pt>
                <c:pt idx="191">
                  <c:v>2.8289331705653677</c:v>
                </c:pt>
                <c:pt idx="192">
                  <c:v>2.7973837192675499</c:v>
                </c:pt>
                <c:pt idx="193">
                  <c:v>2.7655286199863571</c:v>
                </c:pt>
                <c:pt idx="194">
                  <c:v>2.7333841945548367</c:v>
                </c:pt>
                <c:pt idx="195">
                  <c:v>2.7009667303096747</c:v>
                </c:pt>
                <c:pt idx="196">
                  <c:v>2.6682924743121452</c:v>
                </c:pt>
                <c:pt idx="197">
                  <c:v>2.6353776276523142</c:v>
                </c:pt>
                <c:pt idx="198">
                  <c:v>2.6022383398178239</c:v>
                </c:pt>
                <c:pt idx="199">
                  <c:v>2.5688907031091364</c:v>
                </c:pt>
                <c:pt idx="200">
                  <c:v>2.5353507470836916</c:v>
                </c:pt>
              </c:numCache>
            </c:numRef>
          </c:xVal>
          <c:yVal>
            <c:numRef>
              <c:f>HedgeBedarf!$A$5:$A$205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0-3DF6-4FC3-A2AE-D5F4D7D40E2B}"/>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3.7730456369614398</c:v>
                </c:pt>
              </c:numCache>
            </c:numRef>
          </c:xVal>
          <c:yVal>
            <c:numRef>
              <c:f>Ueberhaenge!$X$4</c:f>
              <c:numCache>
                <c:formatCode>#,##0.00</c:formatCode>
                <c:ptCount val="1"/>
                <c:pt idx="0">
                  <c:v>14776</c:v>
                </c:pt>
              </c:numCache>
            </c:numRef>
          </c:yVal>
          <c:smooth val="0"/>
          <c:extLst>
            <c:ext xmlns:c16="http://schemas.microsoft.com/office/drawing/2014/chart" uri="{C3380CC4-5D6E-409C-BE32-E72D297353CC}">
              <c16:uniqueId val="{00000001-3DF6-4FC3-A2AE-D5F4D7D40E2B}"/>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3DF6-4FC3-A2AE-D5F4D7D40E2B}"/>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3500"/>
          <c:min val="115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6.2774319920239102E-2"/>
          <c:w val="0.829232785182212"/>
          <c:h val="0.89582268166688317"/>
        </c:manualLayout>
      </c:layout>
      <c:scatterChart>
        <c:scatterStyle val="lineMarker"/>
        <c:varyColors val="0"/>
        <c:ser>
          <c:idx val="3"/>
          <c:order val="3"/>
          <c:tx>
            <c:v>Front+1</c:v>
          </c:tx>
          <c:spPr>
            <a:ln w="22225">
              <a:solidFill>
                <a:srgbClr val="FF33CC"/>
              </a:solidFill>
            </a:ln>
          </c:spPr>
          <c:marker>
            <c:symbol val="none"/>
          </c:marker>
          <c:xVal>
            <c:numRef>
              <c:f>'HedgeBedarf+01'!$C$5:$C$205</c:f>
              <c:numCache>
                <c:formatCode>0.0</c:formatCode>
                <c:ptCount val="201"/>
                <c:pt idx="0">
                  <c:v>1.5232460698332324</c:v>
                </c:pt>
                <c:pt idx="1">
                  <c:v>1.5363447593772459</c:v>
                </c:pt>
                <c:pt idx="2">
                  <c:v>1.5494879892639621</c:v>
                </c:pt>
                <c:pt idx="3">
                  <c:v>1.5626748464790878</c:v>
                </c:pt>
                <c:pt idx="4">
                  <c:v>1.5759044003994882</c:v>
                </c:pt>
                <c:pt idx="5">
                  <c:v>1.5891757027616755</c:v>
                </c:pt>
                <c:pt idx="6">
                  <c:v>1.6024877876344727</c:v>
                </c:pt>
                <c:pt idx="7">
                  <c:v>1.6158396713959078</c:v>
                </c:pt>
                <c:pt idx="8">
                  <c:v>1.6292303527144054</c:v>
                </c:pt>
                <c:pt idx="9">
                  <c:v>1.642658812534368</c:v>
                </c:pt>
                <c:pt idx="10">
                  <c:v>1.6561240140661904</c:v>
                </c:pt>
                <c:pt idx="11">
                  <c:v>1.6696249027808121</c:v>
                </c:pt>
                <c:pt idx="12">
                  <c:v>1.683160406408837</c:v>
                </c:pt>
                <c:pt idx="13">
                  <c:v>1.6967294349443292</c:v>
                </c:pt>
                <c:pt idx="14">
                  <c:v>1.7103308806533193</c:v>
                </c:pt>
                <c:pt idx="15">
                  <c:v>1.7239636180871114</c:v>
                </c:pt>
                <c:pt idx="16">
                  <c:v>1.7376265041004595</c:v>
                </c:pt>
                <c:pt idx="17">
                  <c:v>1.7513183778746577</c:v>
                </c:pt>
                <c:pt idx="18">
                  <c:v>1.7650380609456378</c:v>
                </c:pt>
                <c:pt idx="19">
                  <c:v>1.7787843572371127</c:v>
                </c:pt>
                <c:pt idx="20">
                  <c:v>1.7925560530988613</c:v>
                </c:pt>
                <c:pt idx="21">
                  <c:v>1.8063519173501903</c:v>
                </c:pt>
                <c:pt idx="22">
                  <c:v>1.8201707013286428</c:v>
                </c:pt>
                <c:pt idx="23">
                  <c:v>1.8340111389440319</c:v>
                </c:pt>
                <c:pt idx="24">
                  <c:v>1.8478719467378317</c:v>
                </c:pt>
                <c:pt idx="25">
                  <c:v>1.8617518239480184</c:v>
                </c:pt>
                <c:pt idx="26">
                  <c:v>1.8756494525793894</c:v>
                </c:pt>
                <c:pt idx="27">
                  <c:v>1.8895634974794326</c:v>
                </c:pt>
                <c:pt idx="28">
                  <c:v>1.9034926064198117</c:v>
                </c:pt>
                <c:pt idx="29">
                  <c:v>1.9174354101834925</c:v>
                </c:pt>
                <c:pt idx="30">
                  <c:v>1.9313905226576107</c:v>
                </c:pt>
                <c:pt idx="31">
                  <c:v>1.945356540932081</c:v>
                </c:pt>
                <c:pt idx="32">
                  <c:v>1.9593320454040408</c:v>
                </c:pt>
                <c:pt idx="33">
                  <c:v>1.9733155998881546</c:v>
                </c:pt>
                <c:pt idx="34">
                  <c:v>1.9873057517328394</c:v>
                </c:pt>
                <c:pt idx="35">
                  <c:v>2.0013010319424556</c:v>
                </c:pt>
                <c:pt idx="36">
                  <c:v>2.0152999553055033</c:v>
                </c:pt>
                <c:pt idx="37">
                  <c:v>2.0293010205288753</c:v>
                </c:pt>
                <c:pt idx="38">
                  <c:v>2.0433027103781991</c:v>
                </c:pt>
                <c:pt idx="39">
                  <c:v>2.0573034918243396</c:v>
                </c:pt>
                <c:pt idx="40">
                  <c:v>2.0713018161960419</c:v>
                </c:pt>
                <c:pt idx="41">
                  <c:v>2.085296119338814</c:v>
                </c:pt>
                <c:pt idx="42">
                  <c:v>2.0992848217800582</c:v>
                </c:pt>
                <c:pt idx="43">
                  <c:v>2.113266328900461</c:v>
                </c:pt>
                <c:pt idx="44">
                  <c:v>2.1272390311117304</c:v>
                </c:pt>
                <c:pt idx="45">
                  <c:v>2.1412013040406581</c:v>
                </c:pt>
                <c:pt idx="46">
                  <c:v>2.1551515087195483</c:v>
                </c:pt>
                <c:pt idx="47">
                  <c:v>2.1690879917830688</c:v>
                </c:pt>
                <c:pt idx="48">
                  <c:v>2.183009085671499</c:v>
                </c:pt>
                <c:pt idx="49">
                  <c:v>2.1969131088404383</c:v>
                </c:pt>
                <c:pt idx="50">
                  <c:v>2.2107983659769728</c:v>
                </c:pt>
                <c:pt idx="51">
                  <c:v>2.2246631482223234</c:v>
                </c:pt>
                <c:pt idx="52">
                  <c:v>2.2385057334009897</c:v>
                </c:pt>
                <c:pt idx="53">
                  <c:v>2.2523243862564031</c:v>
                </c:pt>
                <c:pt idx="54">
                  <c:v>2.2661173586931049</c:v>
                </c:pt>
                <c:pt idx="55">
                  <c:v>2.2798828900254438</c:v>
                </c:pt>
                <c:pt idx="56">
                  <c:v>2.2936192072328172</c:v>
                </c:pt>
                <c:pt idx="57">
                  <c:v>2.307324525221444</c:v>
                </c:pt>
                <c:pt idx="58">
                  <c:v>2.3209970470926704</c:v>
                </c:pt>
                <c:pt idx="59">
                  <c:v>2.3346349644178339</c:v>
                </c:pt>
                <c:pt idx="60">
                  <c:v>2.3482364575196315</c:v>
                </c:pt>
                <c:pt idx="61">
                  <c:v>2.3617996957600362</c:v>
                </c:pt>
                <c:pt idx="62">
                  <c:v>2.3753228378347155</c:v>
                </c:pt>
                <c:pt idx="63">
                  <c:v>2.388804032073967</c:v>
                </c:pt>
                <c:pt idx="64">
                  <c:v>2.4022414167501314</c:v>
                </c:pt>
                <c:pt idx="65">
                  <c:v>2.4156331203914845</c:v>
                </c:pt>
                <c:pt idx="66">
                  <c:v>2.4289772621025802</c:v>
                </c:pt>
                <c:pt idx="67">
                  <c:v>2.4422719518910134</c:v>
                </c:pt>
                <c:pt idx="68">
                  <c:v>2.4555152910005997</c:v>
                </c:pt>
                <c:pt idx="69">
                  <c:v>2.468705372250914</c:v>
                </c:pt>
                <c:pt idx="70">
                  <c:v>2.4818402803831812</c:v>
                </c:pt>
                <c:pt idx="71">
                  <c:v>2.4949180924124548</c:v>
                </c:pt>
                <c:pt idx="72">
                  <c:v>2.5079368779860927</c:v>
                </c:pt>
                <c:pt idx="73">
                  <c:v>2.5208946997484274</c:v>
                </c:pt>
                <c:pt idx="74">
                  <c:v>2.5337896137116451</c:v>
                </c:pt>
                <c:pt idx="75">
                  <c:v>2.5466196696327841</c:v>
                </c:pt>
                <c:pt idx="76">
                  <c:v>2.5593829113968218</c:v>
                </c:pt>
                <c:pt idx="77">
                  <c:v>2.5720773774057992</c:v>
                </c:pt>
                <c:pt idx="78">
                  <c:v>2.5847011009739203</c:v>
                </c:pt>
                <c:pt idx="79">
                  <c:v>2.5972521107285531</c:v>
                </c:pt>
                <c:pt idx="80">
                  <c:v>2.6097284310171029</c:v>
                </c:pt>
                <c:pt idx="81">
                  <c:v>2.6221280823196529</c:v>
                </c:pt>
                <c:pt idx="82">
                  <c:v>2.6344490816673365</c:v>
                </c:pt>
                <c:pt idx="83">
                  <c:v>2.6466894430663443</c:v>
                </c:pt>
                <c:pt idx="84">
                  <c:v>2.6588471779275014</c:v>
                </c:pt>
                <c:pt idx="85">
                  <c:v>2.6709202955013289</c:v>
                </c:pt>
                <c:pt idx="86">
                  <c:v>2.6829068033185108</c:v>
                </c:pt>
                <c:pt idx="87">
                  <c:v>2.69480470763569</c:v>
                </c:pt>
                <c:pt idx="88">
                  <c:v>2.7066120138864815</c:v>
                </c:pt>
                <c:pt idx="89">
                  <c:v>2.7183267271376259</c:v>
                </c:pt>
                <c:pt idx="90">
                  <c:v>2.729946852550186</c:v>
                </c:pt>
                <c:pt idx="91">
                  <c:v>2.7414703958456759</c:v>
                </c:pt>
                <c:pt idx="92">
                  <c:v>2.7528953637770437</c:v>
                </c:pt>
                <c:pt idx="93">
                  <c:v>2.7642197646043671</c:v>
                </c:pt>
                <c:pt idx="94">
                  <c:v>2.7754416085751865</c:v>
                </c:pt>
                <c:pt idx="95">
                  <c:v>2.7865589084093245</c:v>
                </c:pt>
                <c:pt idx="96">
                  <c:v>2.7975696797881304</c:v>
                </c:pt>
                <c:pt idx="97">
                  <c:v>2.8084719418479631</c:v>
                </c:pt>
                <c:pt idx="98">
                  <c:v>2.8192637176778468</c:v>
                </c:pt>
                <c:pt idx="99">
                  <c:v>2.8299430348211292</c:v>
                </c:pt>
                <c:pt idx="100">
                  <c:v>2.8405079257810435</c:v>
                </c:pt>
                <c:pt idx="101">
                  <c:v>2.8509564285300328</c:v>
                </c:pt>
                <c:pt idx="102">
                  <c:v>2.8612865870226813</c:v>
                </c:pt>
                <c:pt idx="103">
                  <c:v>2.8714964517121349</c:v>
                </c:pt>
                <c:pt idx="104">
                  <c:v>2.8815840800698682</c:v>
                </c:pt>
                <c:pt idx="105">
                  <c:v>2.891547537108615</c:v>
                </c:pt>
                <c:pt idx="106">
                  <c:v>2.9013848959083837</c:v>
                </c:pt>
                <c:pt idx="107">
                  <c:v>2.9110942381453215</c:v>
                </c:pt>
                <c:pt idx="108">
                  <c:v>2.9206736546233287</c:v>
                </c:pt>
                <c:pt idx="109">
                  <c:v>2.9301212458082384</c:v>
                </c:pt>
                <c:pt idx="110">
                  <c:v>2.9394351223644204</c:v>
                </c:pt>
                <c:pt idx="111">
                  <c:v>2.9486134056936084</c:v>
                </c:pt>
                <c:pt idx="112">
                  <c:v>2.9576542284758136</c:v>
                </c:pt>
                <c:pt idx="113">
                  <c:v>2.9665557352121406</c:v>
                </c:pt>
                <c:pt idx="114">
                  <c:v>2.975316082769325</c:v>
                </c:pt>
                <c:pt idx="115">
                  <c:v>2.9839334409258358</c:v>
                </c:pt>
                <c:pt idx="116">
                  <c:v>2.9924059929193221</c:v>
                </c:pt>
                <c:pt idx="117">
                  <c:v>3.0007319359952662</c:v>
                </c:pt>
                <c:pt idx="118">
                  <c:v>3.0089094819566338</c:v>
                </c:pt>
                <c:pt idx="119">
                  <c:v>3.0169368577143088</c:v>
                </c:pt>
                <c:pt idx="120">
                  <c:v>3.0248123058381857</c:v>
                </c:pt>
                <c:pt idx="121">
                  <c:v>3.0325340851086446</c:v>
                </c:pt>
                <c:pt idx="122">
                  <c:v>3.0401004710682802</c:v>
                </c:pt>
                <c:pt idx="123">
                  <c:v>3.0475097565736311</c:v>
                </c:pt>
                <c:pt idx="124">
                  <c:v>3.0547602523467567</c:v>
                </c:pt>
                <c:pt idx="125">
                  <c:v>3.0618502875264104</c:v>
                </c:pt>
                <c:pt idx="126">
                  <c:v>3.0687782102186327</c:v>
                </c:pt>
                <c:pt idx="127">
                  <c:v>3.0755423880465491</c:v>
                </c:pt>
                <c:pt idx="128">
                  <c:v>3.0821412086991371</c:v>
                </c:pt>
                <c:pt idx="129">
                  <c:v>3.0885730804788043</c:v>
                </c:pt>
                <c:pt idx="130">
                  <c:v>3.0948364328474778</c:v>
                </c:pt>
                <c:pt idx="131">
                  <c:v>3.1009297169710828</c:v>
                </c:pt>
                <c:pt idx="132">
                  <c:v>3.1068514062621091</c:v>
                </c:pt>
                <c:pt idx="133">
                  <c:v>3.1125999969200846</c:v>
                </c:pt>
                <c:pt idx="134">
                  <c:v>3.1181740084697402</c:v>
                </c:pt>
                <c:pt idx="135">
                  <c:v>3.1235719842966079</c:v>
                </c:pt>
                <c:pt idx="136">
                  <c:v>3.1287924921798469</c:v>
                </c:pt>
                <c:pt idx="137">
                  <c:v>3.1338341248220751</c:v>
                </c:pt>
                <c:pt idx="138">
                  <c:v>3.138695500375956</c:v>
                </c:pt>
                <c:pt idx="139">
                  <c:v>3.1433752629673348</c:v>
                </c:pt>
                <c:pt idx="140">
                  <c:v>3.1478720832146689</c:v>
                </c:pt>
                <c:pt idx="141">
                  <c:v>3.1521846587445324</c:v>
                </c:pt>
                <c:pt idx="142">
                  <c:v>3.156311714702956</c:v>
                </c:pt>
                <c:pt idx="143">
                  <c:v>3.1602520042623845</c:v>
                </c:pt>
                <c:pt idx="144">
                  <c:v>3.1640043091239827</c:v>
                </c:pt>
                <c:pt idx="145">
                  <c:v>3.1675674400150804</c:v>
                </c:pt>
                <c:pt idx="146">
                  <c:v>3.1709402371815232</c:v>
                </c:pt>
                <c:pt idx="147">
                  <c:v>3.1741215708746515</c:v>
                </c:pt>
                <c:pt idx="148">
                  <c:v>3.1771103418327455</c:v>
                </c:pt>
                <c:pt idx="149">
                  <c:v>3.1799054817566077</c:v>
                </c:pt>
                <c:pt idx="150">
                  <c:v>3.1825059537791232</c:v>
                </c:pt>
                <c:pt idx="151">
                  <c:v>3.1849107529285106</c:v>
                </c:pt>
                <c:pt idx="152">
                  <c:v>3.1871189065850483</c:v>
                </c:pt>
                <c:pt idx="153">
                  <c:v>3.1891294749310433</c:v>
                </c:pt>
                <c:pt idx="154">
                  <c:v>3.1909415513937875</c:v>
                </c:pt>
                <c:pt idx="155">
                  <c:v>3.1925542630812775</c:v>
                </c:pt>
                <c:pt idx="156">
                  <c:v>3.193966771210464</c:v>
                </c:pt>
                <c:pt idx="157">
                  <c:v>3.1951782715277899</c:v>
                </c:pt>
                <c:pt idx="158">
                  <c:v>3.1961879947217966</c:v>
                </c:pt>
                <c:pt idx="159">
                  <c:v>3.1969952068275385</c:v>
                </c:pt>
                <c:pt idx="160">
                  <c:v>3.1975992096226191</c:v>
                </c:pt>
                <c:pt idx="161">
                  <c:v>3.1979993410145622</c:v>
                </c:pt>
                <c:pt idx="162">
                  <c:v>3.198194975419351</c:v>
                </c:pt>
                <c:pt idx="163">
                  <c:v>3.1981855241308619</c:v>
                </c:pt>
                <c:pt idx="164">
                  <c:v>3.1979704356809853</c:v>
                </c:pt>
                <c:pt idx="165">
                  <c:v>3.1975491961902174</c:v>
                </c:pt>
                <c:pt idx="166">
                  <c:v>3.1969213297084922</c:v>
                </c:pt>
                <c:pt idx="167">
                  <c:v>3.1960863985460346</c:v>
                </c:pt>
                <c:pt idx="168">
                  <c:v>3.1950440035940408</c:v>
                </c:pt>
                <c:pt idx="169">
                  <c:v>3.1937937846349254</c:v>
                </c:pt>
                <c:pt idx="170">
                  <c:v>3.1923354206419798</c:v>
                </c:pt>
                <c:pt idx="171">
                  <c:v>3.1906686300681928</c:v>
                </c:pt>
                <c:pt idx="172">
                  <c:v>3.1887931711240505</c:v>
                </c:pt>
                <c:pt idx="173">
                  <c:v>3.186708842044101</c:v>
                </c:pt>
                <c:pt idx="174">
                  <c:v>3.1844154813421026</c:v>
                </c:pt>
                <c:pt idx="175">
                  <c:v>3.1819129680545215</c:v>
                </c:pt>
                <c:pt idx="176">
                  <c:v>3.1792012219722454</c:v>
                </c:pt>
                <c:pt idx="177">
                  <c:v>3.1762802038602769</c:v>
                </c:pt>
                <c:pt idx="178">
                  <c:v>3.1731499156652374</c:v>
                </c:pt>
                <c:pt idx="179">
                  <c:v>3.1698104007105039</c:v>
                </c:pt>
                <c:pt idx="180">
                  <c:v>3.1662617438788101</c:v>
                </c:pt>
                <c:pt idx="181">
                  <c:v>3.1625040717821165</c:v>
                </c:pt>
                <c:pt idx="182">
                  <c:v>3.1585375529186153</c:v>
                </c:pt>
                <c:pt idx="183">
                  <c:v>3.1543623978166577</c:v>
                </c:pt>
                <c:pt idx="184">
                  <c:v>3.1499788591655151</c:v>
                </c:pt>
                <c:pt idx="185">
                  <c:v>3.1453872319327423</c:v>
                </c:pt>
                <c:pt idx="186">
                  <c:v>3.1405878534680651</c:v>
                </c:pt>
                <c:pt idx="187">
                  <c:v>3.1355811035935908</c:v>
                </c:pt>
                <c:pt idx="188">
                  <c:v>3.1303674046802561</c:v>
                </c:pt>
                <c:pt idx="189">
                  <c:v>3.1249472217103165</c:v>
                </c:pt>
                <c:pt idx="190">
                  <c:v>3.1193210623258238</c:v>
                </c:pt>
                <c:pt idx="191">
                  <c:v>3.1134894768629073</c:v>
                </c:pt>
                <c:pt idx="192">
                  <c:v>3.1074530583717754</c:v>
                </c:pt>
                <c:pt idx="193">
                  <c:v>3.101212442622316</c:v>
                </c:pt>
                <c:pt idx="194">
                  <c:v>3.0947683080952024</c:v>
                </c:pt>
                <c:pt idx="195">
                  <c:v>3.0881213759583845</c:v>
                </c:pt>
                <c:pt idx="196">
                  <c:v>3.0812724100289097</c:v>
                </c:pt>
                <c:pt idx="197">
                  <c:v>3.07422221671994</c:v>
                </c:pt>
                <c:pt idx="198">
                  <c:v>3.0669716449729307</c:v>
                </c:pt>
                <c:pt idx="199">
                  <c:v>3.0595215861748808</c:v>
                </c:pt>
                <c:pt idx="200">
                  <c:v>3.051872974060573</c:v>
                </c:pt>
              </c:numCache>
            </c:numRef>
          </c:xVal>
          <c:yVal>
            <c:numRef>
              <c:f>'HedgeBedarf+01'!$A$5:$A$205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4-7B36-4541-87D0-513C57A0EF16}"/>
            </c:ext>
          </c:extLst>
        </c:ser>
        <c:ser>
          <c:idx val="4"/>
          <c:order val="4"/>
          <c:tx>
            <c:v>Front + Front+1</c:v>
          </c:tx>
          <c:marker>
            <c:symbol val="none"/>
          </c:marker>
          <c:xVal>
            <c:numRef>
              <c:f>Ueberhaenge!$U$10:$U$210</c:f>
              <c:numCache>
                <c:formatCode>General</c:formatCode>
                <c:ptCount val="201"/>
                <c:pt idx="0">
                  <c:v>1.1435717707288617</c:v>
                </c:pt>
                <c:pt idx="1">
                  <c:v>1.1619889287741747</c:v>
                </c:pt>
                <c:pt idx="2">
                  <c:v>1.1809315321332436</c:v>
                </c:pt>
                <c:pt idx="3">
                  <c:v>1.2004097758446322</c:v>
                </c:pt>
                <c:pt idx="4">
                  <c:v>1.2204337000302816</c:v>
                </c:pt>
                <c:pt idx="5">
                  <c:v>1.2410131736907477</c:v>
                </c:pt>
                <c:pt idx="6">
                  <c:v>1.2621578782897811</c:v>
                </c:pt>
                <c:pt idx="7">
                  <c:v>1.283877291149496</c:v>
                </c:pt>
                <c:pt idx="8">
                  <c:v>1.3061806686782305</c:v>
                </c:pt>
                <c:pt idx="9">
                  <c:v>1.3290770294542784</c:v>
                </c:pt>
                <c:pt idx="10">
                  <c:v>1.3525751371894832</c:v>
                </c:pt>
                <c:pt idx="11">
                  <c:v>1.3766834835976041</c:v>
                </c:pt>
                <c:pt idx="12">
                  <c:v>1.4014102711931871</c:v>
                </c:pt>
                <c:pt idx="13">
                  <c:v>1.4267633960475758</c:v>
                </c:pt>
                <c:pt idx="14">
                  <c:v>1.4527504305293741</c:v>
                </c:pt>
                <c:pt idx="15">
                  <c:v>1.4793786060574874</c:v>
                </c:pt>
                <c:pt idx="16">
                  <c:v>1.506654795895602</c:v>
                </c:pt>
                <c:pt idx="17">
                  <c:v>1.5345854980175357</c:v>
                </c:pt>
                <c:pt idx="18">
                  <c:v>1.5631768180735848</c:v>
                </c:pt>
                <c:pt idx="19">
                  <c:v>1.5924344524885399</c:v>
                </c:pt>
                <c:pt idx="20">
                  <c:v>1.6223636717225371</c:v>
                </c:pt>
                <c:pt idx="21">
                  <c:v>1.6529693037263771</c:v>
                </c:pt>
                <c:pt idx="22">
                  <c:v>1.6842557176233652</c:v>
                </c:pt>
                <c:pt idx="23">
                  <c:v>1.7162268076500278</c:v>
                </c:pt>
                <c:pt idx="24">
                  <c:v>1.7488859773883441</c:v>
                </c:pt>
                <c:pt idx="25">
                  <c:v>1.7822361243224016</c:v>
                </c:pt>
                <c:pt idx="26">
                  <c:v>1.8162796247523969</c:v>
                </c:pt>
                <c:pt idx="27">
                  <c:v>1.8510183190990828</c:v>
                </c:pt>
                <c:pt idx="28">
                  <c:v>1.8864534976317657</c:v>
                </c:pt>
                <c:pt idx="29">
                  <c:v>1.9225858866527612</c:v>
                </c:pt>
                <c:pt idx="30">
                  <c:v>1.9594156351712044</c:v>
                </c:pt>
                <c:pt idx="31">
                  <c:v>1.9969423020987915</c:v>
                </c:pt>
                <c:pt idx="32">
                  <c:v>2.0351648439997705</c:v>
                </c:pt>
                <c:pt idx="33">
                  <c:v>2.0740816034270306</c:v>
                </c:pt>
                <c:pt idx="34">
                  <c:v>2.1136902978758214</c:v>
                </c:pt>
                <c:pt idx="35">
                  <c:v>2.1539880093858934</c:v>
                </c:pt>
                <c:pt idx="36">
                  <c:v>2.1949711748223244</c:v>
                </c:pt>
                <c:pt idx="37">
                  <c:v>2.2366355768646353</c:v>
                </c:pt>
                <c:pt idx="38">
                  <c:v>2.278976335732783</c:v>
                </c:pt>
                <c:pt idx="39">
                  <c:v>2.3219879016780367</c:v>
                </c:pt>
                <c:pt idx="40">
                  <c:v>2.3656640482654381</c:v>
                </c:pt>
                <c:pt idx="41">
                  <c:v>2.4099978664738089</c:v>
                </c:pt>
                <c:pt idx="42">
                  <c:v>2.4549817596379486</c:v>
                </c:pt>
                <c:pt idx="43">
                  <c:v>2.5006074392564321</c:v>
                </c:pt>
                <c:pt idx="44">
                  <c:v>2.5468659216873504</c:v>
                </c:pt>
                <c:pt idx="45">
                  <c:v>2.5937475257526521</c:v>
                </c:pt>
                <c:pt idx="46">
                  <c:v>2.6412418712705521</c:v>
                </c:pt>
                <c:pt idx="47">
                  <c:v>2.6893378785338928</c:v>
                </c:pt>
                <c:pt idx="48">
                  <c:v>2.7380237687506273</c:v>
                </c:pt>
                <c:pt idx="49">
                  <c:v>2.7872870654611215</c:v>
                </c:pt>
                <c:pt idx="50">
                  <c:v>2.8371145969451774</c:v>
                </c:pt>
                <c:pt idx="51">
                  <c:v>2.8874924996298117</c:v>
                </c:pt>
                <c:pt idx="52">
                  <c:v>2.9384062225071048</c:v>
                </c:pt>
                <c:pt idx="53">
                  <c:v>2.9898405325695165</c:v>
                </c:pt>
                <c:pt idx="54">
                  <c:v>3.0417795212680341</c:v>
                </c:pt>
                <c:pt idx="55">
                  <c:v>3.0942066119965776</c:v>
                </c:pt>
                <c:pt idx="56">
                  <c:v>3.1471045686041004</c:v>
                </c:pt>
                <c:pt idx="57">
                  <c:v>3.200455504933668</c:v>
                </c:pt>
                <c:pt idx="58">
                  <c:v>3.2542408953856494</c:v>
                </c:pt>
                <c:pt idx="59">
                  <c:v>3.3084415865002312</c:v>
                </c:pt>
                <c:pt idx="60">
                  <c:v>3.3630378095520062</c:v>
                </c:pt>
                <c:pt idx="61">
                  <c:v>3.418009194147456</c:v>
                </c:pt>
                <c:pt idx="62">
                  <c:v>3.4733347828138541</c:v>
                </c:pt>
                <c:pt idx="63">
                  <c:v>3.5289930465658941</c:v>
                </c:pt>
                <c:pt idx="64">
                  <c:v>3.58496190143426</c:v>
                </c:pt>
                <c:pt idx="65">
                  <c:v>3.6412187259380424</c:v>
                </c:pt>
                <c:pt idx="66">
                  <c:v>3.6977403794808446</c:v>
                </c:pt>
                <c:pt idx="67">
                  <c:v>3.7545032216481435</c:v>
                </c:pt>
                <c:pt idx="68">
                  <c:v>3.8114831323815013</c:v>
                </c:pt>
                <c:pt idx="69">
                  <c:v>3.8686555330029417</c:v>
                </c:pt>
                <c:pt idx="70">
                  <c:v>3.9259954080608459</c:v>
                </c:pt>
                <c:pt idx="71">
                  <c:v>3.983477327966753</c:v>
                </c:pt>
                <c:pt idx="72">
                  <c:v>4.0410754723903164</c:v>
                </c:pt>
                <c:pt idx="73">
                  <c:v>4.0987636543778727</c:v>
                </c:pt>
                <c:pt idx="74">
                  <c:v>4.1565153451583026</c:v>
                </c:pt>
                <c:pt idx="75">
                  <c:v>4.2143036995978109</c:v>
                </c:pt>
                <c:pt idx="76">
                  <c:v>4.2721015822638631</c:v>
                </c:pt>
                <c:pt idx="77">
                  <c:v>4.3298815940566779</c:v>
                </c:pt>
                <c:pt idx="78">
                  <c:v>4.3876160993651983</c:v>
                </c:pt>
                <c:pt idx="79">
                  <c:v>4.4452772537030132</c:v>
                </c:pt>
                <c:pt idx="80">
                  <c:v>4.5028370317783866</c:v>
                </c:pt>
                <c:pt idx="81">
                  <c:v>4.5602672559511781</c:v>
                </c:pt>
                <c:pt idx="82">
                  <c:v>4.6175396250284813</c:v>
                </c:pt>
                <c:pt idx="83">
                  <c:v>4.6746257433495861</c:v>
                </c:pt>
                <c:pt idx="84">
                  <c:v>4.7314971501100871</c:v>
                </c:pt>
                <c:pt idx="85">
                  <c:v>4.7881253488740825</c:v>
                </c:pt>
                <c:pt idx="86">
                  <c:v>4.8444818372228111</c:v>
                </c:pt>
                <c:pt idx="87">
                  <c:v>4.9005381364874534</c:v>
                </c:pt>
                <c:pt idx="88">
                  <c:v>4.9562658215134121</c:v>
                </c:pt>
                <c:pt idx="89">
                  <c:v>5.0116365504032219</c:v>
                </c:pt>
                <c:pt idx="90">
                  <c:v>5.0666220941848898</c:v>
                </c:pt>
                <c:pt idx="91">
                  <c:v>5.1211943663526123</c:v>
                </c:pt>
                <c:pt idx="92">
                  <c:v>5.1753254522269128</c:v>
                </c:pt>
                <c:pt idx="93">
                  <c:v>5.2289876380814064</c:v>
                </c:pt>
                <c:pt idx="94">
                  <c:v>5.2821534399839623</c:v>
                </c:pt>
                <c:pt idx="95">
                  <c:v>5.3347956323003896</c:v>
                </c:pt>
                <c:pt idx="96">
                  <c:v>5.3868872758096806</c:v>
                </c:pt>
                <c:pt idx="97">
                  <c:v>5.4384017453803786</c:v>
                </c:pt>
                <c:pt idx="98">
                  <c:v>5.4893127571588591</c:v>
                </c:pt>
                <c:pt idx="99">
                  <c:v>5.5395943952212523</c:v>
                </c:pt>
                <c:pt idx="100">
                  <c:v>5.5892211376419487</c:v>
                </c:pt>
                <c:pt idx="101">
                  <c:v>5.638167881933084</c:v>
                </c:pt>
                <c:pt idx="102">
                  <c:v>5.6864099698107431</c:v>
                </c:pt>
                <c:pt idx="103">
                  <c:v>5.7339232112453171</c:v>
                </c:pt>
                <c:pt idx="104">
                  <c:v>5.7806839077551473</c:v>
                </c:pt>
                <c:pt idx="105">
                  <c:v>5.8266688749042981</c:v>
                </c:pt>
                <c:pt idx="106">
                  <c:v>5.8718554639675222</c:v>
                </c:pt>
                <c:pt idx="107">
                  <c:v>5.916221582727113</c:v>
                </c:pt>
                <c:pt idx="108">
                  <c:v>5.9597457153688715</c:v>
                </c:pt>
                <c:pt idx="109">
                  <c:v>6.002406941446373</c:v>
                </c:pt>
                <c:pt idx="110">
                  <c:v>6.0441849538851695</c:v>
                </c:pt>
                <c:pt idx="111">
                  <c:v>6.0850600760008611</c:v>
                </c:pt>
                <c:pt idx="112">
                  <c:v>6.125013277507513</c:v>
                </c:pt>
                <c:pt idx="113">
                  <c:v>6.1640261894953055</c:v>
                </c:pt>
                <c:pt idx="114">
                  <c:v>6.2020811183590396</c:v>
                </c:pt>
                <c:pt idx="115">
                  <c:v>6.2391610586615274</c:v>
                </c:pt>
                <c:pt idx="116">
                  <c:v>6.2752497049187497</c:v>
                </c:pt>
                <c:pt idx="117">
                  <c:v>6.3103314622962046</c:v>
                </c:pt>
                <c:pt idx="118">
                  <c:v>6.3443914562087036</c:v>
                </c:pt>
                <c:pt idx="119">
                  <c:v>6.3774155408184274</c:v>
                </c:pt>
                <c:pt idx="120">
                  <c:v>6.409390306428973</c:v>
                </c:pt>
                <c:pt idx="121">
                  <c:v>6.440303085775632</c:v>
                </c:pt>
                <c:pt idx="122">
                  <c:v>6.4701419592150433</c:v>
                </c:pt>
                <c:pt idx="123">
                  <c:v>6.4988957588197982</c:v>
                </c:pt>
                <c:pt idx="124">
                  <c:v>6.5265540713865065</c:v>
                </c:pt>
                <c:pt idx="125">
                  <c:v>6.5531072403681501</c:v>
                </c:pt>
                <c:pt idx="126">
                  <c:v>6.5785463667443</c:v>
                </c:pt>
                <c:pt idx="127">
                  <c:v>6.6028633088451265</c:v>
                </c:pt>
                <c:pt idx="128">
                  <c:v>6.6260506811476887</c:v>
                </c:pt>
                <c:pt idx="129">
                  <c:v>6.6481018520652198</c:v>
                </c:pt>
                <c:pt idx="130">
                  <c:v>6.6690109407523863</c:v>
                </c:pt>
                <c:pt idx="131">
                  <c:v>6.6887728129518287</c:v>
                </c:pt>
                <c:pt idx="132">
                  <c:v>6.7073830759091306</c:v>
                </c:pt>
                <c:pt idx="133">
                  <c:v>6.7248380723854879</c:v>
                </c:pt>
                <c:pt idx="134">
                  <c:v>6.7411348737992505</c:v>
                </c:pt>
                <c:pt idx="135">
                  <c:v>6.7562712725289833</c:v>
                </c:pt>
                <c:pt idx="136">
                  <c:v>6.7702457734126824</c:v>
                </c:pt>
                <c:pt idx="137">
                  <c:v>6.783057584478926</c:v>
                </c:pt>
                <c:pt idx="138">
                  <c:v>6.7947066069473108</c:v>
                </c:pt>
                <c:pt idx="139">
                  <c:v>6.8051934245366503</c:v>
                </c:pt>
                <c:pt idx="140">
                  <c:v>6.8145192921205062</c:v>
                </c:pt>
                <c:pt idx="141">
                  <c:v>6.8226861237704926</c:v>
                </c:pt>
                <c:pt idx="142">
                  <c:v>6.8296964802287432</c:v>
                </c:pt>
                <c:pt idx="143">
                  <c:v>6.8355535558513285</c:v>
                </c:pt>
                <c:pt idx="144">
                  <c:v>6.8402611650650975</c:v>
                </c:pt>
                <c:pt idx="145">
                  <c:v>6.8438237283806149</c:v>
                </c:pt>
                <c:pt idx="146">
                  <c:v>6.846246258004177</c:v>
                </c:pt>
                <c:pt idx="147">
                  <c:v>6.8475343430917022</c:v>
                </c:pt>
                <c:pt idx="148">
                  <c:v>6.8476941346875169</c:v>
                </c:pt>
                <c:pt idx="149">
                  <c:v>6.8467323303903846</c:v>
                </c:pt>
                <c:pt idx="150">
                  <c:v>6.8446561587890553</c:v>
                </c:pt>
                <c:pt idx="151">
                  <c:v>6.8414733637088734</c:v>
                </c:pt>
                <c:pt idx="152">
                  <c:v>6.8371921883103361</c:v>
                </c:pt>
                <c:pt idx="153">
                  <c:v>6.831821359079651</c:v>
                </c:pt>
                <c:pt idx="154">
                  <c:v>6.8253700697504884</c:v>
                </c:pt>
                <c:pt idx="155">
                  <c:v>6.8178479651947708</c:v>
                </c:pt>
                <c:pt idx="156">
                  <c:v>6.8092651253195307</c:v>
                </c:pt>
                <c:pt idx="157">
                  <c:v>6.7996320490051474</c:v>
                </c:pt>
                <c:pt idx="158">
                  <c:v>6.7889596381191781</c:v>
                </c:pt>
                <c:pt idx="159">
                  <c:v>6.7772591816381986</c:v>
                </c:pt>
                <c:pt idx="160">
                  <c:v>6.7645423399087274</c:v>
                </c:pt>
                <c:pt idx="161">
                  <c:v>6.7508211290762983</c:v>
                </c:pt>
                <c:pt idx="162">
                  <c:v>6.7361079057102664</c:v>
                </c:pt>
                <c:pt idx="163">
                  <c:v>6.7204153516498373</c:v>
                </c:pt>
                <c:pt idx="164">
                  <c:v>6.7037564590950645</c:v>
                </c:pt>
                <c:pt idx="165">
                  <c:v>6.6861445159644832</c:v>
                </c:pt>
                <c:pt idx="166">
                  <c:v>6.6675930915391506</c:v>
                </c:pt>
                <c:pt idx="167">
                  <c:v>6.6481160224107452</c:v>
                </c:pt>
                <c:pt idx="168">
                  <c:v>6.6277273987493288</c:v>
                </c:pt>
                <c:pt idx="169">
                  <c:v>6.6064415509043375</c:v>
                </c:pt>
                <c:pt idx="170">
                  <c:v>6.5842730363502708</c:v>
                </c:pt>
                <c:pt idx="171">
                  <c:v>6.5612366269864113</c:v>
                </c:pt>
                <c:pt idx="172">
                  <c:v>6.5373472967979929</c:v>
                </c:pt>
                <c:pt idx="173">
                  <c:v>6.5126202098839778</c:v>
                </c:pt>
                <c:pt idx="174">
                  <c:v>6.4870707088548194</c:v>
                </c:pt>
                <c:pt idx="175">
                  <c:v>6.4607143036014074</c:v>
                </c:pt>
                <c:pt idx="176">
                  <c:v>6.4335666604346935</c:v>
                </c:pt>
                <c:pt idx="177">
                  <c:v>6.4056435915933641</c:v>
                </c:pt>
                <c:pt idx="178">
                  <c:v>6.3769610451154044</c:v>
                </c:pt>
                <c:pt idx="179">
                  <c:v>6.3475350950674176</c:v>
                </c:pt>
                <c:pt idx="180">
                  <c:v>6.3173819321241105</c:v>
                </c:pt>
                <c:pt idx="181">
                  <c:v>6.2865178544886717</c:v>
                </c:pt>
                <c:pt idx="182">
                  <c:v>6.2549592591433401</c:v>
                </c:pt>
                <c:pt idx="183">
                  <c:v>6.2227226334180532</c:v>
                </c:pt>
                <c:pt idx="184">
                  <c:v>6.1898245468638953</c:v>
                </c:pt>
                <c:pt idx="185">
                  <c:v>6.1562816434167225</c:v>
                </c:pt>
                <c:pt idx="186">
                  <c:v>6.12211063383549</c:v>
                </c:pt>
                <c:pt idx="187">
                  <c:v>6.0873282883986972</c:v>
                </c:pt>
                <c:pt idx="188">
                  <c:v>6.0519514298417061</c:v>
                </c:pt>
                <c:pt idx="189">
                  <c:v>6.015996926516805</c:v>
                </c:pt>
                <c:pt idx="190">
                  <c:v>5.9794816857575572</c:v>
                </c:pt>
                <c:pt idx="191">
                  <c:v>5.9424226474282751</c:v>
                </c:pt>
                <c:pt idx="192">
                  <c:v>5.9048367776393249</c:v>
                </c:pt>
                <c:pt idx="193">
                  <c:v>5.8667410626086731</c:v>
                </c:pt>
                <c:pt idx="194">
                  <c:v>5.8281525026500391</c:v>
                </c:pt>
                <c:pt idx="195">
                  <c:v>5.7890881062680588</c:v>
                </c:pt>
                <c:pt idx="196">
                  <c:v>5.7495648843410549</c:v>
                </c:pt>
                <c:pt idx="197">
                  <c:v>5.7095998443722547</c:v>
                </c:pt>
                <c:pt idx="198">
                  <c:v>5.6692099847907542</c:v>
                </c:pt>
                <c:pt idx="199">
                  <c:v>5.6284122892840172</c:v>
                </c:pt>
                <c:pt idx="200">
                  <c:v>5.5872237211442641</c:v>
                </c:pt>
              </c:numCache>
            </c:numRef>
          </c:xVal>
          <c:yVal>
            <c:numRef>
              <c:f>HedgeBedarf!$A$5:$A$205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5-7B36-4541-87D0-513C57A0EF16}"/>
            </c:ext>
          </c:extLst>
        </c:ser>
        <c:ser>
          <c:idx val="5"/>
          <c:order val="5"/>
          <c:tx>
            <c:v>ZeigerGesamt</c:v>
          </c:tx>
          <c:marker>
            <c:symbol val="picture"/>
            <c:spPr>
              <a:blipFill dpi="0" rotWithShape="1">
                <a:blip xmlns:r="http://schemas.openxmlformats.org/officeDocument/2006/relationships" r:embed="rId1"/>
                <a:srcRect/>
                <a:stretch>
                  <a:fillRect/>
                </a:stretch>
              </a:blipFill>
              <a:ln>
                <a:noFill/>
              </a:ln>
            </c:spPr>
          </c:marker>
          <c:xVal>
            <c:numRef>
              <c:f>Ueberhaenge!$Z$5</c:f>
              <c:numCache>
                <c:formatCode>General</c:formatCode>
                <c:ptCount val="1"/>
                <c:pt idx="0">
                  <c:v>7.1171561551365485</c:v>
                </c:pt>
              </c:numCache>
            </c:numRef>
          </c:xVal>
          <c:yVal>
            <c:numRef>
              <c:f>Ueberhaenge!$X$4</c:f>
              <c:numCache>
                <c:formatCode>#,##0.00</c:formatCode>
                <c:ptCount val="1"/>
                <c:pt idx="0">
                  <c:v>14776</c:v>
                </c:pt>
              </c:numCache>
            </c:numRef>
          </c:yVal>
          <c:smooth val="0"/>
          <c:extLst>
            <c:ext xmlns:c16="http://schemas.microsoft.com/office/drawing/2014/chart" uri="{C3380CC4-5D6E-409C-BE32-E72D297353CC}">
              <c16:uniqueId val="{00000006-7B36-4541-87D0-513C57A0EF1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7B36-4541-87D0-513C57A0EF16}"/>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-0.37967429910437067</c:v>
                      </c:pt>
                      <c:pt idx="1">
                        <c:v>-0.37435583060307115</c:v>
                      </c:pt>
                      <c:pt idx="2">
                        <c:v>-0.36855645713071855</c:v>
                      </c:pt>
                      <c:pt idx="3">
                        <c:v>-0.36226507063445557</c:v>
                      </c:pt>
                      <c:pt idx="4">
                        <c:v>-0.35547070036920647</c:v>
                      </c:pt>
                      <c:pt idx="5">
                        <c:v>-0.34816252907092771</c:v>
                      </c:pt>
                      <c:pt idx="6">
                        <c:v>-0.34032990934469159</c:v>
                      </c:pt>
                      <c:pt idx="7">
                        <c:v>-0.33196238024641173</c:v>
                      </c:pt>
                      <c:pt idx="8">
                        <c:v>-0.32304968403617496</c:v>
                      </c:pt>
                      <c:pt idx="9">
                        <c:v>-0.3135817830800896</c:v>
                      </c:pt>
                      <c:pt idx="10">
                        <c:v>-0.30354887687670723</c:v>
                      </c:pt>
                      <c:pt idx="11">
                        <c:v>-0.2929414191832081</c:v>
                      </c:pt>
                      <c:pt idx="12">
                        <c:v>-0.28175013521565001</c:v>
                      </c:pt>
                      <c:pt idx="13">
                        <c:v>-0.2699660388967533</c:v>
                      </c:pt>
                      <c:pt idx="14">
                        <c:v>-0.25758045012394509</c:v>
                      </c:pt>
                      <c:pt idx="15">
                        <c:v>-0.24458501202962399</c:v>
                      </c:pt>
                      <c:pt idx="16">
                        <c:v>-0.23097170820485755</c:v>
                      </c:pt>
                      <c:pt idx="17">
                        <c:v>-0.21673287985712197</c:v>
                      </c:pt>
                      <c:pt idx="18">
                        <c:v>-0.20186124287205309</c:v>
                      </c:pt>
                      <c:pt idx="19">
                        <c:v>-0.1863499047485728</c:v>
                      </c:pt>
                      <c:pt idx="20">
                        <c:v>-0.17019238137632425</c:v>
                      </c:pt>
                      <c:pt idx="21">
                        <c:v>-0.15338261362381325</c:v>
                      </c:pt>
                      <c:pt idx="22">
                        <c:v>-0.1359149837052776</c:v>
                      </c:pt>
                      <c:pt idx="23">
                        <c:v>-0.11778433129400402</c:v>
                      </c:pt>
                      <c:pt idx="24">
                        <c:v>-9.8985969349487737E-2</c:v>
                      </c:pt>
                      <c:pt idx="25">
                        <c:v>-7.9515699625616734E-2</c:v>
                      </c:pt>
                      <c:pt idx="26">
                        <c:v>-5.9369827826992551E-2</c:v>
                      </c:pt>
                      <c:pt idx="27">
                        <c:v>-3.8545178380349779E-2</c:v>
                      </c:pt>
                      <c:pt idx="28">
                        <c:v>-1.7039108788045963E-2</c:v>
                      </c:pt>
                      <c:pt idx="29">
                        <c:v>5.150476469268599E-3</c:v>
                      </c:pt>
                      <c:pt idx="30">
                        <c:v>2.8025112513593704E-2</c:v>
                      </c:pt>
                      <c:pt idx="31">
                        <c:v>5.1585761166710632E-2</c:v>
                      </c:pt>
                      <c:pt idx="32">
                        <c:v>7.5832798595729681E-2</c:v>
                      </c:pt>
                      <c:pt idx="33">
                        <c:v>0.10076600353887603</c:v>
                      </c:pt>
                      <c:pt idx="34">
                        <c:v>0.12638454614298203</c:v>
                      </c:pt>
                      <c:pt idx="35">
                        <c:v>0.15268697744343782</c:v>
                      </c:pt>
                      <c:pt idx="36">
                        <c:v>0.17967121951682111</c:v>
                      </c:pt>
                      <c:pt idx="37">
                        <c:v>0.2073345563357599</c:v>
                      </c:pt>
                      <c:pt idx="38">
                        <c:v>0.23567362535458408</c:v>
                      </c:pt>
                      <c:pt idx="39">
                        <c:v>0.26468440985369712</c:v>
                      </c:pt>
                      <c:pt idx="40">
                        <c:v>0.29436223206939599</c:v>
                      </c:pt>
                      <c:pt idx="41">
                        <c:v>0.32470174713499478</c:v>
                      </c:pt>
                      <c:pt idx="42">
                        <c:v>0.35569693785789042</c:v>
                      </c:pt>
                      <c:pt idx="43">
                        <c:v>0.38734111035597119</c:v>
                      </c:pt>
                      <c:pt idx="44">
                        <c:v>0.4196268905756198</c:v>
                      </c:pt>
                      <c:pt idx="45">
                        <c:v>0.4525462217119941</c:v>
                      </c:pt>
                      <c:pt idx="46">
                        <c:v>0.4860903625510038</c:v>
                      </c:pt>
                      <c:pt idx="47">
                        <c:v>0.52024988675082406</c:v>
                      </c:pt>
                      <c:pt idx="48">
                        <c:v>0.55501468307912816</c:v>
                      </c:pt>
                      <c:pt idx="49">
                        <c:v>0.59037395662068304</c:v>
                      </c:pt>
                      <c:pt idx="50">
                        <c:v>0.62631623096820477</c:v>
                      </c:pt>
                      <c:pt idx="51">
                        <c:v>0.66282935140748822</c:v>
                      </c:pt>
                      <c:pt idx="52">
                        <c:v>0.69990048910611524</c:v>
                      </c:pt>
                      <c:pt idx="53">
                        <c:v>0.73751614631311357</c:v>
                      </c:pt>
                      <c:pt idx="54">
                        <c:v>0.77566216257492915</c:v>
                      </c:pt>
                      <c:pt idx="55">
                        <c:v>0.81432372197113367</c:v>
                      </c:pt>
                      <c:pt idx="56">
                        <c:v>0.85348536137128339</c:v>
                      </c:pt>
                      <c:pt idx="57">
                        <c:v>0.89313097971222377</c:v>
                      </c:pt>
                      <c:pt idx="58">
                        <c:v>0.93324384829297879</c:v>
                      </c:pt>
                      <c:pt idx="59">
                        <c:v>0.97380662208239732</c:v>
                      </c:pt>
                      <c:pt idx="60">
                        <c:v>1.0148013520323746</c:v>
                      </c:pt>
                      <c:pt idx="61">
                        <c:v>1.05620949838742</c:v>
                      </c:pt>
                      <c:pt idx="62">
                        <c:v>1.0980119449791388</c:v>
                      </c:pt>
                      <c:pt idx="63">
                        <c:v>1.1401890144919269</c:v>
                      </c:pt>
                      <c:pt idx="64">
                        <c:v>1.1827204846841286</c:v>
                      </c:pt>
                      <c:pt idx="65">
                        <c:v>1.2255856055465582</c:v>
                      </c:pt>
                      <c:pt idx="66">
                        <c:v>1.2687631173782643</c:v>
                      </c:pt>
                      <c:pt idx="67">
                        <c:v>1.3122312697571301</c:v>
                      </c:pt>
                      <c:pt idx="68">
                        <c:v>1.3559678413809013</c:v>
                      </c:pt>
                      <c:pt idx="69">
                        <c:v>1.3999501607520279</c:v>
                      </c:pt>
                      <c:pt idx="70">
                        <c:v>1.4441551276776647</c:v>
                      </c:pt>
                      <c:pt idx="71">
                        <c:v>1.4885592355542983</c:v>
                      </c:pt>
                      <c:pt idx="72">
                        <c:v>1.5331385944042235</c:v>
                      </c:pt>
                      <c:pt idx="73">
                        <c:v>1.5778689546294458</c:v>
                      </c:pt>
                      <c:pt idx="74">
                        <c:v>1.6227257314466572</c:v>
                      </c:pt>
                      <c:pt idx="75">
                        <c:v>1.6676840299650268</c:v>
                      </c:pt>
                      <c:pt idx="76">
                        <c:v>1.7127186708670417</c:v>
                      </c:pt>
                      <c:pt idx="77">
                        <c:v>1.7578042166508783</c:v>
                      </c:pt>
                      <c:pt idx="78">
                        <c:v>1.8029149983912778</c:v>
                      </c:pt>
                      <c:pt idx="79">
                        <c:v>1.8480251429744605</c:v>
                      </c:pt>
                      <c:pt idx="80">
                        <c:v>1.8931086007612838</c:v>
                      </c:pt>
                      <c:pt idx="81">
                        <c:v>1.938139173631525</c:v>
                      </c:pt>
                      <c:pt idx="82">
                        <c:v>1.9830905433611448</c:v>
                      </c:pt>
                      <c:pt idx="83">
                        <c:v>2.0279363002832418</c:v>
                      </c:pt>
                      <c:pt idx="84">
                        <c:v>2.0726499721825857</c:v>
                      </c:pt>
                      <c:pt idx="85">
                        <c:v>2.1172050533727536</c:v>
                      </c:pt>
                      <c:pt idx="86">
                        <c:v>2.1615750339043003</c:v>
                      </c:pt>
                      <c:pt idx="87">
                        <c:v>2.2057334288517634</c:v>
                      </c:pt>
                      <c:pt idx="88">
                        <c:v>2.2496538076269301</c:v>
                      </c:pt>
                      <c:pt idx="89">
                        <c:v>2.293309823265596</c:v>
                      </c:pt>
                      <c:pt idx="90">
                        <c:v>2.3366752416347043</c:v>
                      </c:pt>
                      <c:pt idx="91">
                        <c:v>2.3797239705069364</c:v>
                      </c:pt>
                      <c:pt idx="92">
                        <c:v>2.4224300884498686</c:v>
                      </c:pt>
                      <c:pt idx="93">
                        <c:v>2.4647678734770393</c:v>
                      </c:pt>
                      <c:pt idx="94">
                        <c:v>2.5067118314087757</c:v>
                      </c:pt>
                      <c:pt idx="95">
                        <c:v>2.5482367238910655</c:v>
                      </c:pt>
                      <c:pt idx="96">
                        <c:v>2.5893175960215506</c:v>
                      </c:pt>
                      <c:pt idx="97">
                        <c:v>2.629929803532415</c:v>
                      </c:pt>
                      <c:pt idx="98">
                        <c:v>2.6700490394810124</c:v>
                      </c:pt>
                      <c:pt idx="99">
                        <c:v>2.7096513604001227</c:v>
                      </c:pt>
                      <c:pt idx="100">
                        <c:v>2.7487132118609052</c:v>
                      </c:pt>
                      <c:pt idx="101">
                        <c:v>2.7872114534030508</c:v>
                      </c:pt>
                      <c:pt idx="102">
                        <c:v>2.8251233827880613</c:v>
                      </c:pt>
                      <c:pt idx="103">
                        <c:v>2.8624267595331827</c:v>
                      </c:pt>
                      <c:pt idx="104">
                        <c:v>2.8990998276852791</c:v>
                      </c:pt>
                      <c:pt idx="105">
                        <c:v>2.9351213377956831</c:v>
                      </c:pt>
                      <c:pt idx="106">
                        <c:v>2.9704705680591381</c:v>
                      </c:pt>
                      <c:pt idx="107">
                        <c:v>3.005127344581791</c:v>
                      </c:pt>
                      <c:pt idx="108">
                        <c:v>3.0390720607455433</c:v>
                      </c:pt>
                      <c:pt idx="109">
                        <c:v>3.0722856956381346</c:v>
                      </c:pt>
                      <c:pt idx="110">
                        <c:v>3.1047498315207496</c:v>
                      </c:pt>
                      <c:pt idx="111">
                        <c:v>3.1364466703072531</c:v>
                      </c:pt>
                      <c:pt idx="112">
                        <c:v>3.1673590490316994</c:v>
                      </c:pt>
                      <c:pt idx="113">
                        <c:v>3.1974704542831649</c:v>
                      </c:pt>
                      <c:pt idx="114">
                        <c:v>3.2267650355897151</c:v>
                      </c:pt>
                      <c:pt idx="115">
                        <c:v>3.2552276177356916</c:v>
                      </c:pt>
                      <c:pt idx="116">
                        <c:v>3.2828437119994271</c:v>
                      </c:pt>
                      <c:pt idx="117">
                        <c:v>3.3095995263009383</c:v>
                      </c:pt>
                      <c:pt idx="118">
                        <c:v>3.3354819742520698</c:v>
                      </c:pt>
                      <c:pt idx="119">
                        <c:v>3.3604786831041182</c:v>
                      </c:pt>
                      <c:pt idx="120">
                        <c:v>3.3845780005907873</c:v>
                      </c:pt>
                      <c:pt idx="121">
                        <c:v>3.4077690006669878</c:v>
                      </c:pt>
                      <c:pt idx="122">
                        <c:v>3.4300414881467631</c:v>
                      </c:pt>
                      <c:pt idx="123">
                        <c:v>3.4513860022461671</c:v>
                      </c:pt>
                      <c:pt idx="124">
                        <c:v>3.4717938190397502</c:v>
                      </c:pt>
                      <c:pt idx="125">
                        <c:v>3.4912569528417396</c:v>
                      </c:pt>
                      <c:pt idx="126">
                        <c:v>3.5097681565256673</c:v>
                      </c:pt>
                      <c:pt idx="127">
                        <c:v>3.527320920798577</c:v>
                      </c:pt>
                      <c:pt idx="128">
                        <c:v>3.543909472448552</c:v>
                      </c:pt>
                      <c:pt idx="129">
                        <c:v>3.5595287715864155</c:v>
                      </c:pt>
                      <c:pt idx="130">
                        <c:v>3.5741745079049081</c:v>
                      </c:pt>
                      <c:pt idx="131">
                        <c:v>3.5878430959807464</c:v>
                      </c:pt>
                      <c:pt idx="132">
                        <c:v>3.6005316696470215</c:v>
                      </c:pt>
                      <c:pt idx="133">
                        <c:v>3.6122380754654038</c:v>
                      </c:pt>
                      <c:pt idx="134">
                        <c:v>3.6229608653295102</c:v>
                      </c:pt>
                      <c:pt idx="135">
                        <c:v>3.6326992882323754</c:v>
                      </c:pt>
                      <c:pt idx="136">
                        <c:v>3.6414532812328351</c:v>
                      </c:pt>
                      <c:pt idx="137">
                        <c:v>3.6492234596568509</c:v>
                      </c:pt>
                      <c:pt idx="138">
                        <c:v>3.6560111065713548</c:v>
                      </c:pt>
                      <c:pt idx="139">
                        <c:v>3.6618181615693155</c:v>
                      </c:pt>
                      <c:pt idx="140">
                        <c:v>3.6666472089058377</c:v>
                      </c:pt>
                      <c:pt idx="141">
                        <c:v>3.6705014650259602</c:v>
                      </c:pt>
                      <c:pt idx="142">
                        <c:v>3.6733847655257872</c:v>
                      </c:pt>
                      <c:pt idx="143">
                        <c:v>3.675301551588944</c:v>
                      </c:pt>
                      <c:pt idx="144">
                        <c:v>3.6762568559411144</c:v>
                      </c:pt>
                      <c:pt idx="145">
                        <c:v>3.676256288365535</c:v>
                      </c:pt>
                      <c:pt idx="146">
                        <c:v>3.6753060208226542</c:v>
                      </c:pt>
                      <c:pt idx="147">
                        <c:v>3.6734127722170511</c:v>
                      </c:pt>
                      <c:pt idx="148">
                        <c:v>3.6705837928547709</c:v>
                      </c:pt>
                      <c:pt idx="149">
                        <c:v>3.6668268486337774</c:v>
                      </c:pt>
                      <c:pt idx="150">
                        <c:v>3.6621502050099322</c:v>
                      </c:pt>
                      <c:pt idx="151">
                        <c:v>3.6565626107803628</c:v>
                      </c:pt>
                      <c:pt idx="152">
                        <c:v>3.6500732817252874</c:v>
                      </c:pt>
                      <c:pt idx="153">
                        <c:v>3.6426918841486082</c:v>
                      </c:pt>
                      <c:pt idx="154">
                        <c:v>3.6344285183567009</c:v>
                      </c:pt>
                      <c:pt idx="155">
                        <c:v>3.6252937021134928</c:v>
                      </c:pt>
                      <c:pt idx="156">
                        <c:v>3.6152983541090671</c:v>
                      </c:pt>
                      <c:pt idx="157">
                        <c:v>3.604453777477358</c:v>
                      </c:pt>
                      <c:pt idx="158">
                        <c:v>3.5927716433973815</c:v>
                      </c:pt>
                      <c:pt idx="159">
                        <c:v>3.5802639748106602</c:v>
                      </c:pt>
                      <c:pt idx="160">
                        <c:v>3.5669431302861083</c:v>
                      </c:pt>
                      <c:pt idx="161">
                        <c:v>3.5528217880617361</c:v>
                      </c:pt>
                      <c:pt idx="162">
                        <c:v>3.5379129302909154</c:v>
                      </c:pt>
                      <c:pt idx="163">
                        <c:v>3.522229827518975</c:v>
                      </c:pt>
                      <c:pt idx="164">
                        <c:v>3.5057860234140796</c:v>
                      </c:pt>
                      <c:pt idx="165">
                        <c:v>3.4885953197742658</c:v>
                      </c:pt>
                      <c:pt idx="166">
                        <c:v>3.4706717618306584</c:v>
                      </c:pt>
                      <c:pt idx="167">
                        <c:v>3.452029623864711</c:v>
                      </c:pt>
                      <c:pt idx="168">
                        <c:v>3.4326833951552884</c:v>
                      </c:pt>
                      <c:pt idx="169">
                        <c:v>3.4126477662694117</c:v>
                      </c:pt>
                      <c:pt idx="170">
                        <c:v>3.391937615708291</c:v>
                      </c:pt>
                      <c:pt idx="171">
                        <c:v>3.3705679969182185</c:v>
                      </c:pt>
                      <c:pt idx="172">
                        <c:v>3.3485541256739428</c:v>
                      </c:pt>
                      <c:pt idx="173">
                        <c:v>3.3259113678398768</c:v>
                      </c:pt>
                      <c:pt idx="174">
                        <c:v>3.3026552275127163</c:v>
                      </c:pt>
                      <c:pt idx="175">
                        <c:v>3.2788013355468859</c:v>
                      </c:pt>
                      <c:pt idx="176">
                        <c:v>3.2543654384624481</c:v>
                      </c:pt>
                      <c:pt idx="177">
                        <c:v>3.2293633877330872</c:v>
                      </c:pt>
                      <c:pt idx="178">
                        <c:v>3.2038111294501666</c:v>
                      </c:pt>
                      <c:pt idx="179">
                        <c:v>3.1777246943569137</c:v>
                      </c:pt>
                      <c:pt idx="180">
                        <c:v>3.1511201882452999</c:v>
                      </c:pt>
                      <c:pt idx="181">
                        <c:v>3.1240137827065548</c:v>
                      </c:pt>
                      <c:pt idx="182">
                        <c:v>3.0964217062247248</c:v>
                      </c:pt>
                      <c:pt idx="183">
                        <c:v>3.0683602356013959</c:v>
                      </c:pt>
                      <c:pt idx="184">
                        <c:v>3.0398456876983802</c:v>
                      </c:pt>
                      <c:pt idx="185">
                        <c:v>3.0108944114839806</c:v>
                      </c:pt>
                      <c:pt idx="186">
                        <c:v>2.9815227803674254</c:v>
                      </c:pt>
                      <c:pt idx="187">
                        <c:v>2.9517471848051064</c:v>
                      </c:pt>
                      <c:pt idx="188">
                        <c:v>2.9215840251614495</c:v>
                      </c:pt>
                      <c:pt idx="189">
                        <c:v>2.8910497048064885</c:v>
                      </c:pt>
                      <c:pt idx="190">
                        <c:v>2.8601606234317329</c:v>
                      </c:pt>
                      <c:pt idx="191">
                        <c:v>2.8289331705653677</c:v>
                      </c:pt>
                      <c:pt idx="192">
                        <c:v>2.7973837192675499</c:v>
                      </c:pt>
                      <c:pt idx="193">
                        <c:v>2.7655286199863571</c:v>
                      </c:pt>
                      <c:pt idx="194">
                        <c:v>2.7333841945548367</c:v>
                      </c:pt>
                      <c:pt idx="195">
                        <c:v>2.7009667303096747</c:v>
                      </c:pt>
                      <c:pt idx="196">
                        <c:v>2.6682924743121452</c:v>
                      </c:pt>
                      <c:pt idx="197">
                        <c:v>2.6353776276523142</c:v>
                      </c:pt>
                      <c:pt idx="198">
                        <c:v>2.6022383398178239</c:v>
                      </c:pt>
                      <c:pt idx="199">
                        <c:v>2.5688907031091364</c:v>
                      </c:pt>
                      <c:pt idx="200">
                        <c:v>2.5353507470836916</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xmlns:c15="http://schemas.microsoft.com/office/drawing/2012/chart">
                  <c:ext xmlns:c16="http://schemas.microsoft.com/office/drawing/2014/chart" uri="{C3380CC4-5D6E-409C-BE32-E72D297353CC}">
                    <c16:uniqueId val="{00000000-7B36-4541-87D0-513C57A0EF16}"/>
                  </c:ext>
                </c:extLst>
              </c15:ser>
            </c15:filteredScatterSeries>
            <c15:filteredScatterSeries>
              <c15:ser>
                <c:idx val="2"/>
                <c:order val="2"/>
                <c:tx>
                  <c:v>Zeiger</c:v>
                </c:tx>
                <c:spPr>
                  <a:ln w="19050" cap="rnd">
                    <a:solidFill>
                      <a:schemeClr val="accent3"/>
                    </a:solidFill>
                    <a:round/>
                  </a:ln>
                  <a:effectLst/>
                </c:spPr>
                <c:marker>
                  <c:symbol val="picture"/>
                  <c:spPr>
                    <a:ln w="9525">
                      <a:noFill/>
                    </a:ln>
                    <a:effectLst/>
                  </c:spPr>
                </c:marker>
                <c:xVal>
                  <c:numRef>
                    <c:extLst xmlns:c15="http://schemas.microsoft.com/office/drawing/2012/chart">
                      <c:ext xmlns:c15="http://schemas.microsoft.com/office/drawing/2012/chart" uri="{02D57815-91ED-43cb-92C2-25804820EDAC}">
                        <c15:formulaRef>
                          <c15:sqref>Ueberhaenge!$Z$4</c15:sqref>
                        </c15:formulaRef>
                      </c:ext>
                    </c:extLst>
                    <c:numCache>
                      <c:formatCode>General</c:formatCode>
                      <c:ptCount val="1"/>
                      <c:pt idx="0">
                        <c:v>3.7730456369614398</c:v>
                      </c:pt>
                    </c:numCache>
                  </c:numRef>
                </c:xVal>
                <c:yVal>
                  <c:numRef>
                    <c:extLst xmlns:c15="http://schemas.microsoft.com/office/drawing/2012/chart">
                      <c:ext xmlns:c15="http://schemas.microsoft.com/office/drawing/2012/chart" uri="{02D57815-91ED-43cb-92C2-25804820EDAC}">
                        <c15:formulaRef>
                          <c15:sqref>Ueberhaenge!$X$4</c15:sqref>
                        </c15:formulaRef>
                      </c:ext>
                    </c:extLst>
                    <c:numCache>
                      <c:formatCode>#,##0.00</c:formatCode>
                      <c:ptCount val="1"/>
                      <c:pt idx="0">
                        <c:v>14776</c:v>
                      </c:pt>
                    </c:numCache>
                  </c:numRef>
                </c:yVal>
                <c:smooth val="0"/>
                <c:extLst xmlns:c15="http://schemas.microsoft.com/office/drawing/2012/chart">
                  <c:ext xmlns:c16="http://schemas.microsoft.com/office/drawing/2014/chart" uri="{C3380CC4-5D6E-409C-BE32-E72D297353CC}">
                    <c16:uniqueId val="{00000001-7B36-4541-87D0-513C57A0EF16}"/>
                  </c:ext>
                </c:extLst>
              </c15:ser>
            </c15:filteredScatterSeries>
          </c:ext>
        </c:extLst>
      </c:scatterChart>
      <c:valAx>
        <c:axId val="1294953968"/>
        <c:scaling>
          <c:orientation val="minMax"/>
          <c:max val="15"/>
          <c:min val="-15"/>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majorUnit val="5"/>
      </c:valAx>
      <c:valAx>
        <c:axId val="1858415040"/>
        <c:scaling>
          <c:orientation val="minMax"/>
          <c:max val="15300"/>
          <c:min val="143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Infos!$A$24</c:f>
          <c:strCache>
            <c:ptCount val="1"/>
            <c:pt idx="0">
              <c:v>Änderung des Hedgebedarfs für den Frontmonat (Kontrakte/P) - 25 Tage bis Verfall  - 23.10.2023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8.0889812572078959E-2"/>
          <c:y val="5.5611106144529528E-2"/>
          <c:w val="0.86987729658792656"/>
          <c:h val="0.77736111111111106"/>
        </c:manualLayout>
      </c:layout>
      <c:lineChart>
        <c:grouping val="stacked"/>
        <c:varyColors val="0"/>
        <c:ser>
          <c:idx val="3"/>
          <c:order val="2"/>
          <c:tx>
            <c:v>11/18</c:v>
          </c:tx>
          <c:spPr>
            <a:ln w="28575" cap="rnd">
              <a:solidFill>
                <a:schemeClr val="accent4"/>
              </a:solidFill>
              <a:round/>
            </a:ln>
            <a:effectLst/>
          </c:spPr>
          <c:marker>
            <c:symbol val="circle"/>
            <c:size val="5"/>
            <c:spPr>
              <a:noFill/>
              <a:ln w="9525">
                <a:noFill/>
              </a:ln>
              <a:effectLst/>
            </c:spPr>
          </c:marker>
          <c:cat>
            <c:numRef>
              <c:f>'HedgeBedarf+01'!$A$5:$A$205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f>'HedgeBedarf+01'!$C$5:$C$205</c:f>
              <c:numCache>
                <c:formatCode>0.0</c:formatCode>
                <c:ptCount val="201"/>
                <c:pt idx="0">
                  <c:v>1.5232460698332324</c:v>
                </c:pt>
                <c:pt idx="1">
                  <c:v>1.5363447593772459</c:v>
                </c:pt>
                <c:pt idx="2">
                  <c:v>1.5494879892639621</c:v>
                </c:pt>
                <c:pt idx="3">
                  <c:v>1.5626748464790878</c:v>
                </c:pt>
                <c:pt idx="4">
                  <c:v>1.5759044003994882</c:v>
                </c:pt>
                <c:pt idx="5">
                  <c:v>1.5891757027616755</c:v>
                </c:pt>
                <c:pt idx="6">
                  <c:v>1.6024877876344727</c:v>
                </c:pt>
                <c:pt idx="7">
                  <c:v>1.6158396713959078</c:v>
                </c:pt>
                <c:pt idx="8">
                  <c:v>1.6292303527144054</c:v>
                </c:pt>
                <c:pt idx="9">
                  <c:v>1.642658812534368</c:v>
                </c:pt>
                <c:pt idx="10">
                  <c:v>1.6561240140661904</c:v>
                </c:pt>
                <c:pt idx="11">
                  <c:v>1.6696249027808121</c:v>
                </c:pt>
                <c:pt idx="12">
                  <c:v>1.683160406408837</c:v>
                </c:pt>
                <c:pt idx="13">
                  <c:v>1.6967294349443292</c:v>
                </c:pt>
                <c:pt idx="14">
                  <c:v>1.7103308806533193</c:v>
                </c:pt>
                <c:pt idx="15">
                  <c:v>1.7239636180871114</c:v>
                </c:pt>
                <c:pt idx="16">
                  <c:v>1.7376265041004595</c:v>
                </c:pt>
                <c:pt idx="17">
                  <c:v>1.7513183778746577</c:v>
                </c:pt>
                <c:pt idx="18">
                  <c:v>1.7650380609456378</c:v>
                </c:pt>
                <c:pt idx="19">
                  <c:v>1.7787843572371127</c:v>
                </c:pt>
                <c:pt idx="20">
                  <c:v>1.7925560530988613</c:v>
                </c:pt>
                <c:pt idx="21">
                  <c:v>1.8063519173501903</c:v>
                </c:pt>
                <c:pt idx="22">
                  <c:v>1.8201707013286428</c:v>
                </c:pt>
                <c:pt idx="23">
                  <c:v>1.8340111389440319</c:v>
                </c:pt>
                <c:pt idx="24">
                  <c:v>1.8478719467378317</c:v>
                </c:pt>
                <c:pt idx="25">
                  <c:v>1.8617518239480184</c:v>
                </c:pt>
                <c:pt idx="26">
                  <c:v>1.8756494525793894</c:v>
                </c:pt>
                <c:pt idx="27">
                  <c:v>1.8895634974794326</c:v>
                </c:pt>
                <c:pt idx="28">
                  <c:v>1.9034926064198117</c:v>
                </c:pt>
                <c:pt idx="29">
                  <c:v>1.9174354101834925</c:v>
                </c:pt>
                <c:pt idx="30">
                  <c:v>1.9313905226576107</c:v>
                </c:pt>
                <c:pt idx="31">
                  <c:v>1.945356540932081</c:v>
                </c:pt>
                <c:pt idx="32">
                  <c:v>1.9593320454040408</c:v>
                </c:pt>
                <c:pt idx="33">
                  <c:v>1.9733155998881546</c:v>
                </c:pt>
                <c:pt idx="34">
                  <c:v>1.9873057517328394</c:v>
                </c:pt>
                <c:pt idx="35">
                  <c:v>2.0013010319424556</c:v>
                </c:pt>
                <c:pt idx="36">
                  <c:v>2.0152999553055033</c:v>
                </c:pt>
                <c:pt idx="37">
                  <c:v>2.0293010205288753</c:v>
                </c:pt>
                <c:pt idx="38">
                  <c:v>2.0433027103781991</c:v>
                </c:pt>
                <c:pt idx="39">
                  <c:v>2.0573034918243396</c:v>
                </c:pt>
                <c:pt idx="40">
                  <c:v>2.0713018161960419</c:v>
                </c:pt>
                <c:pt idx="41">
                  <c:v>2.085296119338814</c:v>
                </c:pt>
                <c:pt idx="42">
                  <c:v>2.0992848217800582</c:v>
                </c:pt>
                <c:pt idx="43">
                  <c:v>2.113266328900461</c:v>
                </c:pt>
                <c:pt idx="44">
                  <c:v>2.1272390311117304</c:v>
                </c:pt>
                <c:pt idx="45">
                  <c:v>2.1412013040406581</c:v>
                </c:pt>
                <c:pt idx="46">
                  <c:v>2.1551515087195483</c:v>
                </c:pt>
                <c:pt idx="47">
                  <c:v>2.1690879917830688</c:v>
                </c:pt>
                <c:pt idx="48">
                  <c:v>2.183009085671499</c:v>
                </c:pt>
                <c:pt idx="49">
                  <c:v>2.1969131088404383</c:v>
                </c:pt>
                <c:pt idx="50">
                  <c:v>2.2107983659769728</c:v>
                </c:pt>
                <c:pt idx="51">
                  <c:v>2.2246631482223234</c:v>
                </c:pt>
                <c:pt idx="52">
                  <c:v>2.2385057334009897</c:v>
                </c:pt>
                <c:pt idx="53">
                  <c:v>2.2523243862564031</c:v>
                </c:pt>
                <c:pt idx="54">
                  <c:v>2.2661173586931049</c:v>
                </c:pt>
                <c:pt idx="55">
                  <c:v>2.2798828900254438</c:v>
                </c:pt>
                <c:pt idx="56">
                  <c:v>2.2936192072328172</c:v>
                </c:pt>
                <c:pt idx="57">
                  <c:v>2.307324525221444</c:v>
                </c:pt>
                <c:pt idx="58">
                  <c:v>2.3209970470926704</c:v>
                </c:pt>
                <c:pt idx="59">
                  <c:v>2.3346349644178339</c:v>
                </c:pt>
                <c:pt idx="60">
                  <c:v>2.3482364575196315</c:v>
                </c:pt>
                <c:pt idx="61">
                  <c:v>2.3617996957600362</c:v>
                </c:pt>
                <c:pt idx="62">
                  <c:v>2.3753228378347155</c:v>
                </c:pt>
                <c:pt idx="63">
                  <c:v>2.388804032073967</c:v>
                </c:pt>
                <c:pt idx="64">
                  <c:v>2.4022414167501314</c:v>
                </c:pt>
                <c:pt idx="65">
                  <c:v>2.4156331203914845</c:v>
                </c:pt>
                <c:pt idx="66">
                  <c:v>2.4289772621025802</c:v>
                </c:pt>
                <c:pt idx="67">
                  <c:v>2.4422719518910134</c:v>
                </c:pt>
                <c:pt idx="68">
                  <c:v>2.4555152910005997</c:v>
                </c:pt>
                <c:pt idx="69">
                  <c:v>2.468705372250914</c:v>
                </c:pt>
                <c:pt idx="70">
                  <c:v>2.4818402803831812</c:v>
                </c:pt>
                <c:pt idx="71">
                  <c:v>2.4949180924124548</c:v>
                </c:pt>
                <c:pt idx="72">
                  <c:v>2.5079368779860927</c:v>
                </c:pt>
                <c:pt idx="73">
                  <c:v>2.5208946997484274</c:v>
                </c:pt>
                <c:pt idx="74">
                  <c:v>2.5337896137116451</c:v>
                </c:pt>
                <c:pt idx="75">
                  <c:v>2.5466196696327841</c:v>
                </c:pt>
                <c:pt idx="76">
                  <c:v>2.5593829113968218</c:v>
                </c:pt>
                <c:pt idx="77">
                  <c:v>2.5720773774057992</c:v>
                </c:pt>
                <c:pt idx="78">
                  <c:v>2.5847011009739203</c:v>
                </c:pt>
                <c:pt idx="79">
                  <c:v>2.5972521107285531</c:v>
                </c:pt>
                <c:pt idx="80">
                  <c:v>2.6097284310171029</c:v>
                </c:pt>
                <c:pt idx="81">
                  <c:v>2.6221280823196529</c:v>
                </c:pt>
                <c:pt idx="82">
                  <c:v>2.6344490816673365</c:v>
                </c:pt>
                <c:pt idx="83">
                  <c:v>2.6466894430663443</c:v>
                </c:pt>
                <c:pt idx="84">
                  <c:v>2.6588471779275014</c:v>
                </c:pt>
                <c:pt idx="85">
                  <c:v>2.6709202955013289</c:v>
                </c:pt>
                <c:pt idx="86">
                  <c:v>2.6829068033185108</c:v>
                </c:pt>
                <c:pt idx="87">
                  <c:v>2.69480470763569</c:v>
                </c:pt>
                <c:pt idx="88">
                  <c:v>2.7066120138864815</c:v>
                </c:pt>
                <c:pt idx="89">
                  <c:v>2.7183267271376259</c:v>
                </c:pt>
                <c:pt idx="90">
                  <c:v>2.729946852550186</c:v>
                </c:pt>
                <c:pt idx="91">
                  <c:v>2.7414703958456759</c:v>
                </c:pt>
                <c:pt idx="92">
                  <c:v>2.7528953637770437</c:v>
                </c:pt>
                <c:pt idx="93">
                  <c:v>2.7642197646043671</c:v>
                </c:pt>
                <c:pt idx="94">
                  <c:v>2.7754416085751865</c:v>
                </c:pt>
                <c:pt idx="95">
                  <c:v>2.7865589084093245</c:v>
                </c:pt>
                <c:pt idx="96">
                  <c:v>2.7975696797881304</c:v>
                </c:pt>
                <c:pt idx="97">
                  <c:v>2.8084719418479631</c:v>
                </c:pt>
                <c:pt idx="98">
                  <c:v>2.8192637176778468</c:v>
                </c:pt>
                <c:pt idx="99">
                  <c:v>2.8299430348211292</c:v>
                </c:pt>
                <c:pt idx="100">
                  <c:v>2.8405079257810435</c:v>
                </c:pt>
                <c:pt idx="101">
                  <c:v>2.8509564285300328</c:v>
                </c:pt>
                <c:pt idx="102">
                  <c:v>2.8612865870226813</c:v>
                </c:pt>
                <c:pt idx="103">
                  <c:v>2.8714964517121349</c:v>
                </c:pt>
                <c:pt idx="104">
                  <c:v>2.8815840800698682</c:v>
                </c:pt>
                <c:pt idx="105">
                  <c:v>2.891547537108615</c:v>
                </c:pt>
                <c:pt idx="106">
                  <c:v>2.9013848959083837</c:v>
                </c:pt>
                <c:pt idx="107">
                  <c:v>2.9110942381453215</c:v>
                </c:pt>
                <c:pt idx="108">
                  <c:v>2.9206736546233287</c:v>
                </c:pt>
                <c:pt idx="109">
                  <c:v>2.9301212458082384</c:v>
                </c:pt>
                <c:pt idx="110">
                  <c:v>2.9394351223644204</c:v>
                </c:pt>
                <c:pt idx="111">
                  <c:v>2.9486134056936084</c:v>
                </c:pt>
                <c:pt idx="112">
                  <c:v>2.9576542284758136</c:v>
                </c:pt>
                <c:pt idx="113">
                  <c:v>2.9665557352121406</c:v>
                </c:pt>
                <c:pt idx="114">
                  <c:v>2.975316082769325</c:v>
                </c:pt>
                <c:pt idx="115">
                  <c:v>2.9839334409258358</c:v>
                </c:pt>
                <c:pt idx="116">
                  <c:v>2.9924059929193221</c:v>
                </c:pt>
                <c:pt idx="117">
                  <c:v>3.0007319359952662</c:v>
                </c:pt>
                <c:pt idx="118">
                  <c:v>3.0089094819566338</c:v>
                </c:pt>
                <c:pt idx="119">
                  <c:v>3.0169368577143088</c:v>
                </c:pt>
                <c:pt idx="120">
                  <c:v>3.0248123058381857</c:v>
                </c:pt>
                <c:pt idx="121">
                  <c:v>3.0325340851086446</c:v>
                </c:pt>
                <c:pt idx="122">
                  <c:v>3.0401004710682802</c:v>
                </c:pt>
                <c:pt idx="123">
                  <c:v>3.0475097565736311</c:v>
                </c:pt>
                <c:pt idx="124">
                  <c:v>3.0547602523467567</c:v>
                </c:pt>
                <c:pt idx="125">
                  <c:v>3.0618502875264104</c:v>
                </c:pt>
                <c:pt idx="126">
                  <c:v>3.0687782102186327</c:v>
                </c:pt>
                <c:pt idx="127">
                  <c:v>3.0755423880465491</c:v>
                </c:pt>
                <c:pt idx="128">
                  <c:v>3.0821412086991371</c:v>
                </c:pt>
                <c:pt idx="129">
                  <c:v>3.0885730804788043</c:v>
                </c:pt>
                <c:pt idx="130">
                  <c:v>3.0948364328474778</c:v>
                </c:pt>
                <c:pt idx="131">
                  <c:v>3.1009297169710828</c:v>
                </c:pt>
                <c:pt idx="132">
                  <c:v>3.1068514062621091</c:v>
                </c:pt>
                <c:pt idx="133">
                  <c:v>3.1125999969200846</c:v>
                </c:pt>
                <c:pt idx="134">
                  <c:v>3.1181740084697402</c:v>
                </c:pt>
                <c:pt idx="135">
                  <c:v>3.1235719842966079</c:v>
                </c:pt>
                <c:pt idx="136">
                  <c:v>3.1287924921798469</c:v>
                </c:pt>
                <c:pt idx="137">
                  <c:v>3.1338341248220751</c:v>
                </c:pt>
                <c:pt idx="138">
                  <c:v>3.138695500375956</c:v>
                </c:pt>
                <c:pt idx="139">
                  <c:v>3.1433752629673348</c:v>
                </c:pt>
                <c:pt idx="140">
                  <c:v>3.1478720832146689</c:v>
                </c:pt>
                <c:pt idx="141">
                  <c:v>3.1521846587445324</c:v>
                </c:pt>
                <c:pt idx="142">
                  <c:v>3.156311714702956</c:v>
                </c:pt>
                <c:pt idx="143">
                  <c:v>3.1602520042623845</c:v>
                </c:pt>
                <c:pt idx="144">
                  <c:v>3.1640043091239827</c:v>
                </c:pt>
                <c:pt idx="145">
                  <c:v>3.1675674400150804</c:v>
                </c:pt>
                <c:pt idx="146">
                  <c:v>3.1709402371815232</c:v>
                </c:pt>
                <c:pt idx="147">
                  <c:v>3.1741215708746515</c:v>
                </c:pt>
                <c:pt idx="148">
                  <c:v>3.1771103418327455</c:v>
                </c:pt>
                <c:pt idx="149">
                  <c:v>3.1799054817566077</c:v>
                </c:pt>
                <c:pt idx="150">
                  <c:v>3.1825059537791232</c:v>
                </c:pt>
                <c:pt idx="151">
                  <c:v>3.1849107529285106</c:v>
                </c:pt>
                <c:pt idx="152">
                  <c:v>3.1871189065850483</c:v>
                </c:pt>
                <c:pt idx="153">
                  <c:v>3.1891294749310433</c:v>
                </c:pt>
                <c:pt idx="154">
                  <c:v>3.1909415513937875</c:v>
                </c:pt>
                <c:pt idx="155">
                  <c:v>3.1925542630812775</c:v>
                </c:pt>
                <c:pt idx="156">
                  <c:v>3.193966771210464</c:v>
                </c:pt>
                <c:pt idx="157">
                  <c:v>3.1951782715277899</c:v>
                </c:pt>
                <c:pt idx="158">
                  <c:v>3.1961879947217966</c:v>
                </c:pt>
                <c:pt idx="159">
                  <c:v>3.1969952068275385</c:v>
                </c:pt>
                <c:pt idx="160">
                  <c:v>3.1975992096226191</c:v>
                </c:pt>
                <c:pt idx="161">
                  <c:v>3.1979993410145622</c:v>
                </c:pt>
                <c:pt idx="162">
                  <c:v>3.198194975419351</c:v>
                </c:pt>
                <c:pt idx="163">
                  <c:v>3.1981855241308619</c:v>
                </c:pt>
                <c:pt idx="164">
                  <c:v>3.1979704356809853</c:v>
                </c:pt>
                <c:pt idx="165">
                  <c:v>3.1975491961902174</c:v>
                </c:pt>
                <c:pt idx="166">
                  <c:v>3.1969213297084922</c:v>
                </c:pt>
                <c:pt idx="167">
                  <c:v>3.1960863985460346</c:v>
                </c:pt>
                <c:pt idx="168">
                  <c:v>3.1950440035940408</c:v>
                </c:pt>
                <c:pt idx="169">
                  <c:v>3.1937937846349254</c:v>
                </c:pt>
                <c:pt idx="170">
                  <c:v>3.1923354206419798</c:v>
                </c:pt>
                <c:pt idx="171">
                  <c:v>3.1906686300681928</c:v>
                </c:pt>
                <c:pt idx="172">
                  <c:v>3.1887931711240505</c:v>
                </c:pt>
                <c:pt idx="173">
                  <c:v>3.186708842044101</c:v>
                </c:pt>
                <c:pt idx="174">
                  <c:v>3.1844154813421026</c:v>
                </c:pt>
                <c:pt idx="175">
                  <c:v>3.1819129680545215</c:v>
                </c:pt>
                <c:pt idx="176">
                  <c:v>3.1792012219722454</c:v>
                </c:pt>
                <c:pt idx="177">
                  <c:v>3.1762802038602769</c:v>
                </c:pt>
                <c:pt idx="178">
                  <c:v>3.1731499156652374</c:v>
                </c:pt>
                <c:pt idx="179">
                  <c:v>3.1698104007105039</c:v>
                </c:pt>
                <c:pt idx="180">
                  <c:v>3.1662617438788101</c:v>
                </c:pt>
                <c:pt idx="181">
                  <c:v>3.1625040717821165</c:v>
                </c:pt>
                <c:pt idx="182">
                  <c:v>3.1585375529186153</c:v>
                </c:pt>
                <c:pt idx="183">
                  <c:v>3.1543623978166577</c:v>
                </c:pt>
                <c:pt idx="184">
                  <c:v>3.1499788591655151</c:v>
                </c:pt>
                <c:pt idx="185">
                  <c:v>3.1453872319327423</c:v>
                </c:pt>
                <c:pt idx="186">
                  <c:v>3.1405878534680651</c:v>
                </c:pt>
                <c:pt idx="187">
                  <c:v>3.1355811035935908</c:v>
                </c:pt>
                <c:pt idx="188">
                  <c:v>3.1303674046802561</c:v>
                </c:pt>
                <c:pt idx="189">
                  <c:v>3.1249472217103165</c:v>
                </c:pt>
                <c:pt idx="190">
                  <c:v>3.1193210623258238</c:v>
                </c:pt>
                <c:pt idx="191">
                  <c:v>3.1134894768629073</c:v>
                </c:pt>
                <c:pt idx="192">
                  <c:v>3.1074530583717754</c:v>
                </c:pt>
                <c:pt idx="193">
                  <c:v>3.101212442622316</c:v>
                </c:pt>
                <c:pt idx="194">
                  <c:v>3.0947683080952024</c:v>
                </c:pt>
                <c:pt idx="195">
                  <c:v>3.0881213759583845</c:v>
                </c:pt>
                <c:pt idx="196">
                  <c:v>3.0812724100289097</c:v>
                </c:pt>
                <c:pt idx="197">
                  <c:v>3.07422221671994</c:v>
                </c:pt>
                <c:pt idx="198">
                  <c:v>3.0669716449729307</c:v>
                </c:pt>
                <c:pt idx="199">
                  <c:v>3.0595215861748808</c:v>
                </c:pt>
                <c:pt idx="200">
                  <c:v>3.051872974060573</c:v>
                </c:pt>
              </c:numCache>
            </c:numRef>
          </c:val>
          <c:smooth val="0"/>
          <c:extLst>
            <c:ext xmlns:c16="http://schemas.microsoft.com/office/drawing/2014/chart" uri="{C3380CC4-5D6E-409C-BE32-E72D297353CC}">
              <c16:uniqueId val="{00000001-B3E1-4B1F-B004-6517087B68E3}"/>
            </c:ext>
          </c:extLst>
        </c:ser>
        <c:ser>
          <c:idx val="0"/>
          <c:order val="3"/>
          <c:tx>
            <c:v>10+11/18</c:v>
          </c:tx>
          <c:spPr>
            <a:ln w="28575" cap="rnd">
              <a:solidFill>
                <a:schemeClr val="accent1"/>
              </a:solidFill>
              <a:round/>
            </a:ln>
            <a:effectLst/>
          </c:spPr>
          <c:marker>
            <c:symbol val="circle"/>
            <c:size val="5"/>
            <c:spPr>
              <a:noFill/>
              <a:ln w="9525">
                <a:noFill/>
              </a:ln>
              <a:effectLst/>
            </c:spPr>
          </c:marker>
          <c:cat>
            <c:numRef>
              <c:f>'HedgeBedarf+01'!$A$5:$A$205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f>HedgeBedarf!$C$6:$C$205</c:f>
              <c:numCache>
                <c:formatCode>0.0</c:formatCode>
                <c:ptCount val="200"/>
                <c:pt idx="0">
                  <c:v>-0.37435583060307115</c:v>
                </c:pt>
                <c:pt idx="1">
                  <c:v>-0.36855645713071855</c:v>
                </c:pt>
                <c:pt idx="2">
                  <c:v>-0.36226507063445557</c:v>
                </c:pt>
                <c:pt idx="3">
                  <c:v>-0.35547070036920647</c:v>
                </c:pt>
                <c:pt idx="4">
                  <c:v>-0.34816252907092771</c:v>
                </c:pt>
                <c:pt idx="5">
                  <c:v>-0.34032990934469159</c:v>
                </c:pt>
                <c:pt idx="6">
                  <c:v>-0.33196238024641173</c:v>
                </c:pt>
                <c:pt idx="7">
                  <c:v>-0.32304968403617496</c:v>
                </c:pt>
                <c:pt idx="8">
                  <c:v>-0.3135817830800896</c:v>
                </c:pt>
                <c:pt idx="9">
                  <c:v>-0.30354887687670723</c:v>
                </c:pt>
                <c:pt idx="10">
                  <c:v>-0.2929414191832081</c:v>
                </c:pt>
                <c:pt idx="11">
                  <c:v>-0.28175013521565001</c:v>
                </c:pt>
                <c:pt idx="12">
                  <c:v>-0.2699660388967533</c:v>
                </c:pt>
                <c:pt idx="13">
                  <c:v>-0.25758045012394509</c:v>
                </c:pt>
                <c:pt idx="14">
                  <c:v>-0.24458501202962399</c:v>
                </c:pt>
                <c:pt idx="15">
                  <c:v>-0.23097170820485755</c:v>
                </c:pt>
                <c:pt idx="16">
                  <c:v>-0.21673287985712197</c:v>
                </c:pt>
                <c:pt idx="17">
                  <c:v>-0.20186124287205309</c:v>
                </c:pt>
                <c:pt idx="18">
                  <c:v>-0.1863499047485728</c:v>
                </c:pt>
                <c:pt idx="19">
                  <c:v>-0.17019238137632425</c:v>
                </c:pt>
                <c:pt idx="20">
                  <c:v>-0.15338261362381325</c:v>
                </c:pt>
                <c:pt idx="21">
                  <c:v>-0.1359149837052776</c:v>
                </c:pt>
                <c:pt idx="22">
                  <c:v>-0.11778433129400402</c:v>
                </c:pt>
                <c:pt idx="23">
                  <c:v>-9.8985969349487737E-2</c:v>
                </c:pt>
                <c:pt idx="24">
                  <c:v>-7.9515699625616734E-2</c:v>
                </c:pt>
                <c:pt idx="25">
                  <c:v>-5.9369827826992551E-2</c:v>
                </c:pt>
                <c:pt idx="26">
                  <c:v>-3.8545178380349779E-2</c:v>
                </c:pt>
                <c:pt idx="27">
                  <c:v>-1.7039108788045963E-2</c:v>
                </c:pt>
                <c:pt idx="28">
                  <c:v>5.150476469268599E-3</c:v>
                </c:pt>
                <c:pt idx="29">
                  <c:v>2.8025112513593704E-2</c:v>
                </c:pt>
                <c:pt idx="30">
                  <c:v>5.1585761166710632E-2</c:v>
                </c:pt>
                <c:pt idx="31">
                  <c:v>7.5832798595729681E-2</c:v>
                </c:pt>
                <c:pt idx="32">
                  <c:v>0.10076600353887603</c:v>
                </c:pt>
                <c:pt idx="33">
                  <c:v>0.12638454614298203</c:v>
                </c:pt>
                <c:pt idx="34">
                  <c:v>0.15268697744343782</c:v>
                </c:pt>
                <c:pt idx="35">
                  <c:v>0.17967121951682111</c:v>
                </c:pt>
                <c:pt idx="36">
                  <c:v>0.2073345563357599</c:v>
                </c:pt>
                <c:pt idx="37">
                  <c:v>0.23567362535458408</c:v>
                </c:pt>
                <c:pt idx="38">
                  <c:v>0.26468440985369712</c:v>
                </c:pt>
                <c:pt idx="39">
                  <c:v>0.29436223206939599</c:v>
                </c:pt>
                <c:pt idx="40">
                  <c:v>0.32470174713499478</c:v>
                </c:pt>
                <c:pt idx="41">
                  <c:v>0.35569693785789042</c:v>
                </c:pt>
                <c:pt idx="42">
                  <c:v>0.38734111035597119</c:v>
                </c:pt>
                <c:pt idx="43">
                  <c:v>0.4196268905756198</c:v>
                </c:pt>
                <c:pt idx="44">
                  <c:v>0.4525462217119941</c:v>
                </c:pt>
                <c:pt idx="45">
                  <c:v>0.4860903625510038</c:v>
                </c:pt>
                <c:pt idx="46">
                  <c:v>0.52024988675082406</c:v>
                </c:pt>
                <c:pt idx="47">
                  <c:v>0.55501468307912816</c:v>
                </c:pt>
                <c:pt idx="48">
                  <c:v>0.59037395662068304</c:v>
                </c:pt>
                <c:pt idx="49">
                  <c:v>0.62631623096820477</c:v>
                </c:pt>
                <c:pt idx="50">
                  <c:v>0.66282935140748822</c:v>
                </c:pt>
                <c:pt idx="51">
                  <c:v>0.69990048910611524</c:v>
                </c:pt>
                <c:pt idx="52">
                  <c:v>0.73751614631311357</c:v>
                </c:pt>
                <c:pt idx="53">
                  <c:v>0.77566216257492915</c:v>
                </c:pt>
                <c:pt idx="54">
                  <c:v>0.81432372197113367</c:v>
                </c:pt>
                <c:pt idx="55">
                  <c:v>0.85348536137128339</c:v>
                </c:pt>
                <c:pt idx="56">
                  <c:v>0.89313097971222377</c:v>
                </c:pt>
                <c:pt idx="57">
                  <c:v>0.93324384829297879</c:v>
                </c:pt>
                <c:pt idx="58">
                  <c:v>0.97380662208239732</c:v>
                </c:pt>
                <c:pt idx="59">
                  <c:v>1.0148013520323746</c:v>
                </c:pt>
                <c:pt idx="60">
                  <c:v>1.05620949838742</c:v>
                </c:pt>
                <c:pt idx="61">
                  <c:v>1.0980119449791388</c:v>
                </c:pt>
                <c:pt idx="62">
                  <c:v>1.1401890144919269</c:v>
                </c:pt>
                <c:pt idx="63">
                  <c:v>1.1827204846841286</c:v>
                </c:pt>
                <c:pt idx="64">
                  <c:v>1.2255856055465582</c:v>
                </c:pt>
                <c:pt idx="65">
                  <c:v>1.2687631173782643</c:v>
                </c:pt>
                <c:pt idx="66">
                  <c:v>1.3122312697571301</c:v>
                </c:pt>
                <c:pt idx="67">
                  <c:v>1.3559678413809013</c:v>
                </c:pt>
                <c:pt idx="68">
                  <c:v>1.3999501607520279</c:v>
                </c:pt>
                <c:pt idx="69">
                  <c:v>1.4441551276776647</c:v>
                </c:pt>
                <c:pt idx="70">
                  <c:v>1.4885592355542983</c:v>
                </c:pt>
                <c:pt idx="71">
                  <c:v>1.5331385944042235</c:v>
                </c:pt>
                <c:pt idx="72">
                  <c:v>1.5778689546294458</c:v>
                </c:pt>
                <c:pt idx="73">
                  <c:v>1.6227257314466572</c:v>
                </c:pt>
                <c:pt idx="74">
                  <c:v>1.6676840299650268</c:v>
                </c:pt>
                <c:pt idx="75">
                  <c:v>1.7127186708670417</c:v>
                </c:pt>
                <c:pt idx="76">
                  <c:v>1.7578042166508783</c:v>
                </c:pt>
                <c:pt idx="77">
                  <c:v>1.8029149983912778</c:v>
                </c:pt>
                <c:pt idx="78">
                  <c:v>1.8480251429744605</c:v>
                </c:pt>
                <c:pt idx="79">
                  <c:v>1.8931086007612838</c:v>
                </c:pt>
                <c:pt idx="80">
                  <c:v>1.938139173631525</c:v>
                </c:pt>
                <c:pt idx="81">
                  <c:v>1.9830905433611448</c:v>
                </c:pt>
                <c:pt idx="82">
                  <c:v>2.0279363002832418</c:v>
                </c:pt>
                <c:pt idx="83">
                  <c:v>2.0726499721825857</c:v>
                </c:pt>
                <c:pt idx="84">
                  <c:v>2.1172050533727536</c:v>
                </c:pt>
                <c:pt idx="85">
                  <c:v>2.1615750339043003</c:v>
                </c:pt>
                <c:pt idx="86">
                  <c:v>2.2057334288517634</c:v>
                </c:pt>
                <c:pt idx="87">
                  <c:v>2.2496538076269301</c:v>
                </c:pt>
                <c:pt idx="88">
                  <c:v>2.293309823265596</c:v>
                </c:pt>
                <c:pt idx="89">
                  <c:v>2.3366752416347043</c:v>
                </c:pt>
                <c:pt idx="90">
                  <c:v>2.3797239705069364</c:v>
                </c:pt>
                <c:pt idx="91">
                  <c:v>2.4224300884498686</c:v>
                </c:pt>
                <c:pt idx="92">
                  <c:v>2.4647678734770393</c:v>
                </c:pt>
                <c:pt idx="93">
                  <c:v>2.5067118314087757</c:v>
                </c:pt>
                <c:pt idx="94">
                  <c:v>2.5482367238910655</c:v>
                </c:pt>
                <c:pt idx="95">
                  <c:v>2.5893175960215506</c:v>
                </c:pt>
                <c:pt idx="96">
                  <c:v>2.629929803532415</c:v>
                </c:pt>
                <c:pt idx="97">
                  <c:v>2.6700490394810124</c:v>
                </c:pt>
                <c:pt idx="98">
                  <c:v>2.7096513604001227</c:v>
                </c:pt>
                <c:pt idx="99">
                  <c:v>2.7487132118609052</c:v>
                </c:pt>
                <c:pt idx="100">
                  <c:v>2.7872114534030508</c:v>
                </c:pt>
                <c:pt idx="101">
                  <c:v>2.8251233827880613</c:v>
                </c:pt>
                <c:pt idx="102">
                  <c:v>2.8624267595331827</c:v>
                </c:pt>
                <c:pt idx="103">
                  <c:v>2.8990998276852791</c:v>
                </c:pt>
                <c:pt idx="104">
                  <c:v>2.9351213377956831</c:v>
                </c:pt>
                <c:pt idx="105">
                  <c:v>2.9704705680591381</c:v>
                </c:pt>
                <c:pt idx="106">
                  <c:v>3.005127344581791</c:v>
                </c:pt>
                <c:pt idx="107">
                  <c:v>3.0390720607455433</c:v>
                </c:pt>
                <c:pt idx="108">
                  <c:v>3.0722856956381346</c:v>
                </c:pt>
                <c:pt idx="109">
                  <c:v>3.1047498315207496</c:v>
                </c:pt>
                <c:pt idx="110">
                  <c:v>3.1364466703072531</c:v>
                </c:pt>
                <c:pt idx="111">
                  <c:v>3.1673590490316994</c:v>
                </c:pt>
                <c:pt idx="112">
                  <c:v>3.1974704542831649</c:v>
                </c:pt>
                <c:pt idx="113">
                  <c:v>3.2267650355897151</c:v>
                </c:pt>
                <c:pt idx="114">
                  <c:v>3.2552276177356916</c:v>
                </c:pt>
                <c:pt idx="115">
                  <c:v>3.2828437119994271</c:v>
                </c:pt>
                <c:pt idx="116">
                  <c:v>3.3095995263009383</c:v>
                </c:pt>
                <c:pt idx="117">
                  <c:v>3.3354819742520698</c:v>
                </c:pt>
                <c:pt idx="118">
                  <c:v>3.3604786831041182</c:v>
                </c:pt>
                <c:pt idx="119">
                  <c:v>3.3845780005907873</c:v>
                </c:pt>
                <c:pt idx="120">
                  <c:v>3.4077690006669878</c:v>
                </c:pt>
                <c:pt idx="121">
                  <c:v>3.4300414881467631</c:v>
                </c:pt>
                <c:pt idx="122">
                  <c:v>3.4513860022461671</c:v>
                </c:pt>
                <c:pt idx="123">
                  <c:v>3.4717938190397502</c:v>
                </c:pt>
                <c:pt idx="124">
                  <c:v>3.4912569528417396</c:v>
                </c:pt>
                <c:pt idx="125">
                  <c:v>3.5097681565256673</c:v>
                </c:pt>
                <c:pt idx="126">
                  <c:v>3.527320920798577</c:v>
                </c:pt>
                <c:pt idx="127">
                  <c:v>3.543909472448552</c:v>
                </c:pt>
                <c:pt idx="128">
                  <c:v>3.5595287715864155</c:v>
                </c:pt>
                <c:pt idx="129">
                  <c:v>3.5741745079049081</c:v>
                </c:pt>
                <c:pt idx="130">
                  <c:v>3.5878430959807464</c:v>
                </c:pt>
                <c:pt idx="131">
                  <c:v>3.6005316696470215</c:v>
                </c:pt>
                <c:pt idx="132">
                  <c:v>3.6122380754654038</c:v>
                </c:pt>
                <c:pt idx="133">
                  <c:v>3.6229608653295102</c:v>
                </c:pt>
                <c:pt idx="134">
                  <c:v>3.6326992882323754</c:v>
                </c:pt>
                <c:pt idx="135">
                  <c:v>3.6414532812328351</c:v>
                </c:pt>
                <c:pt idx="136">
                  <c:v>3.6492234596568509</c:v>
                </c:pt>
                <c:pt idx="137">
                  <c:v>3.6560111065713548</c:v>
                </c:pt>
                <c:pt idx="138">
                  <c:v>3.6618181615693155</c:v>
                </c:pt>
                <c:pt idx="139">
                  <c:v>3.6666472089058377</c:v>
                </c:pt>
                <c:pt idx="140">
                  <c:v>3.6705014650259602</c:v>
                </c:pt>
                <c:pt idx="141">
                  <c:v>3.6733847655257872</c:v>
                </c:pt>
                <c:pt idx="142">
                  <c:v>3.675301551588944</c:v>
                </c:pt>
                <c:pt idx="143">
                  <c:v>3.6762568559411144</c:v>
                </c:pt>
                <c:pt idx="144">
                  <c:v>3.676256288365535</c:v>
                </c:pt>
                <c:pt idx="145">
                  <c:v>3.6753060208226542</c:v>
                </c:pt>
                <c:pt idx="146">
                  <c:v>3.6734127722170511</c:v>
                </c:pt>
                <c:pt idx="147">
                  <c:v>3.6705837928547709</c:v>
                </c:pt>
                <c:pt idx="148">
                  <c:v>3.6668268486337774</c:v>
                </c:pt>
                <c:pt idx="149">
                  <c:v>3.6621502050099322</c:v>
                </c:pt>
                <c:pt idx="150">
                  <c:v>3.6565626107803628</c:v>
                </c:pt>
                <c:pt idx="151">
                  <c:v>3.6500732817252874</c:v>
                </c:pt>
                <c:pt idx="152">
                  <c:v>3.6426918841486082</c:v>
                </c:pt>
                <c:pt idx="153">
                  <c:v>3.6344285183567009</c:v>
                </c:pt>
                <c:pt idx="154">
                  <c:v>3.6252937021134928</c:v>
                </c:pt>
                <c:pt idx="155">
                  <c:v>3.6152983541090671</c:v>
                </c:pt>
                <c:pt idx="156">
                  <c:v>3.604453777477358</c:v>
                </c:pt>
                <c:pt idx="157">
                  <c:v>3.5927716433973815</c:v>
                </c:pt>
                <c:pt idx="158">
                  <c:v>3.5802639748106602</c:v>
                </c:pt>
                <c:pt idx="159">
                  <c:v>3.5669431302861083</c:v>
                </c:pt>
                <c:pt idx="160">
                  <c:v>3.5528217880617361</c:v>
                </c:pt>
                <c:pt idx="161">
                  <c:v>3.5379129302909154</c:v>
                </c:pt>
                <c:pt idx="162">
                  <c:v>3.522229827518975</c:v>
                </c:pt>
                <c:pt idx="163">
                  <c:v>3.5057860234140796</c:v>
                </c:pt>
                <c:pt idx="164">
                  <c:v>3.4885953197742658</c:v>
                </c:pt>
                <c:pt idx="165">
                  <c:v>3.4706717618306584</c:v>
                </c:pt>
                <c:pt idx="166">
                  <c:v>3.452029623864711</c:v>
                </c:pt>
                <c:pt idx="167">
                  <c:v>3.4326833951552884</c:v>
                </c:pt>
                <c:pt idx="168">
                  <c:v>3.4126477662694117</c:v>
                </c:pt>
                <c:pt idx="169">
                  <c:v>3.391937615708291</c:v>
                </c:pt>
                <c:pt idx="170">
                  <c:v>3.3705679969182185</c:v>
                </c:pt>
                <c:pt idx="171">
                  <c:v>3.3485541256739428</c:v>
                </c:pt>
                <c:pt idx="172">
                  <c:v>3.3259113678398768</c:v>
                </c:pt>
                <c:pt idx="173">
                  <c:v>3.3026552275127163</c:v>
                </c:pt>
                <c:pt idx="174">
                  <c:v>3.2788013355468859</c:v>
                </c:pt>
                <c:pt idx="175">
                  <c:v>3.2543654384624481</c:v>
                </c:pt>
                <c:pt idx="176">
                  <c:v>3.2293633877330872</c:v>
                </c:pt>
                <c:pt idx="177">
                  <c:v>3.2038111294501666</c:v>
                </c:pt>
                <c:pt idx="178">
                  <c:v>3.1777246943569137</c:v>
                </c:pt>
                <c:pt idx="179">
                  <c:v>3.1511201882452999</c:v>
                </c:pt>
                <c:pt idx="180">
                  <c:v>3.1240137827065548</c:v>
                </c:pt>
                <c:pt idx="181">
                  <c:v>3.0964217062247248</c:v>
                </c:pt>
                <c:pt idx="182">
                  <c:v>3.0683602356013959</c:v>
                </c:pt>
                <c:pt idx="183">
                  <c:v>3.0398456876983802</c:v>
                </c:pt>
                <c:pt idx="184">
                  <c:v>3.0108944114839806</c:v>
                </c:pt>
                <c:pt idx="185">
                  <c:v>2.9815227803674254</c:v>
                </c:pt>
                <c:pt idx="186">
                  <c:v>2.9517471848051064</c:v>
                </c:pt>
                <c:pt idx="187">
                  <c:v>2.9215840251614495</c:v>
                </c:pt>
                <c:pt idx="188">
                  <c:v>2.8910497048064885</c:v>
                </c:pt>
                <c:pt idx="189">
                  <c:v>2.8601606234317329</c:v>
                </c:pt>
                <c:pt idx="190">
                  <c:v>2.8289331705653677</c:v>
                </c:pt>
                <c:pt idx="191">
                  <c:v>2.7973837192675499</c:v>
                </c:pt>
                <c:pt idx="192">
                  <c:v>2.7655286199863571</c:v>
                </c:pt>
                <c:pt idx="193">
                  <c:v>2.7333841945548367</c:v>
                </c:pt>
                <c:pt idx="194">
                  <c:v>2.7009667303096747</c:v>
                </c:pt>
                <c:pt idx="195">
                  <c:v>2.6682924743121452</c:v>
                </c:pt>
                <c:pt idx="196">
                  <c:v>2.6353776276523142</c:v>
                </c:pt>
                <c:pt idx="197">
                  <c:v>2.6022383398178239</c:v>
                </c:pt>
                <c:pt idx="198">
                  <c:v>2.5688907031091364</c:v>
                </c:pt>
                <c:pt idx="199">
                  <c:v>2.5353507470836916</c:v>
                </c:pt>
              </c:numCache>
            </c:numRef>
          </c:val>
          <c:smooth val="0"/>
          <c:extLst>
            <c:ext xmlns:c16="http://schemas.microsoft.com/office/drawing/2014/chart" uri="{C3380CC4-5D6E-409C-BE32-E72D297353CC}">
              <c16:uniqueId val="{00000000-8F2C-4B20-AC59-CD4B5CF0F7D6}"/>
            </c:ext>
          </c:extLst>
        </c:ser>
        <c:dLbls>
          <c:showLegendKey val="0"/>
          <c:showVal val="0"/>
          <c:showCatName val="0"/>
          <c:showSerName val="0"/>
          <c:showPercent val="0"/>
          <c:showBubbleSize val="0"/>
        </c:dLbls>
        <c:marker val="1"/>
        <c:smooth val="0"/>
        <c:axId val="94321232"/>
        <c:axId val="1787430367"/>
        <c:extLst>
          <c:ext xmlns:c15="http://schemas.microsoft.com/office/drawing/2012/chart" uri="{02D57815-91ED-43cb-92C2-25804820EDAC}">
            <c15:filteredLineSeries>
              <c15:ser>
                <c:idx val="1"/>
                <c:order val="0"/>
                <c:tx>
                  <c:v>soll</c:v>
                </c:tx>
                <c:spPr>
                  <a:ln w="28575" cap="rnd">
                    <a:solidFill>
                      <a:schemeClr val="accent2"/>
                    </a:solidFill>
                    <a:round/>
                  </a:ln>
                  <a:effectLst/>
                </c:spPr>
                <c:marker>
                  <c:symbol val="circle"/>
                  <c:size val="5"/>
                  <c:spPr>
                    <a:solidFill>
                      <a:schemeClr val="accent1"/>
                    </a:solidFill>
                    <a:ln w="9525">
                      <a:solidFill>
                        <a:schemeClr val="accent2"/>
                      </a:solidFill>
                    </a:ln>
                    <a:effectLst/>
                  </c:spPr>
                </c:marker>
                <c:cat>
                  <c:numRef>
                    <c:extLst>
                      <c:ext uri="{02D57815-91ED-43cb-92C2-25804820EDAC}">
                        <c15:formulaRef>
                          <c15:sqref>'HedgeBedarf+01'!$A$5:$A$205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extLst>
                      <c:ext uri="{02D57815-91ED-43cb-92C2-25804820EDAC}">
                        <c15:formulaRef>
                          <c15:sqref>HedgeBedarf!$B$6:$B$205</c15:sqref>
                        </c15:formulaRef>
                      </c:ext>
                    </c:extLst>
                    <c:numCache>
                      <c:formatCode>0.0</c:formatCode>
                      <c:ptCount val="200"/>
                    </c:numCache>
                  </c:numRef>
                </c:val>
                <c:smooth val="0"/>
                <c:extLst>
                  <c:ext xmlns:c16="http://schemas.microsoft.com/office/drawing/2014/chart" uri="{C3380CC4-5D6E-409C-BE32-E72D297353CC}">
                    <c16:uniqueId val="{00000001-8F2C-4B20-AC59-CD4B5CF0F7D6}"/>
                  </c:ext>
                </c:extLst>
              </c15:ser>
            </c15:filteredLineSeries>
            <c15:filteredLineSeries>
              <c15:ser>
                <c:idx val="2"/>
                <c:order val="1"/>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'HedgeBedarf+01'!$A$5:$A$205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extLst xmlns:c15="http://schemas.microsoft.com/office/drawing/2012/chart">
                      <c:ext xmlns:c15="http://schemas.microsoft.com/office/drawing/2012/chart" uri="{02D57815-91ED-43cb-92C2-25804820EDAC}">
                        <c15:formulaRef>
                          <c15:sqref>Infos!$A$24</c15:sqref>
                        </c15:formulaRef>
                      </c:ext>
                    </c:extLst>
                    <c:numCache>
                      <c:formatCode>General</c:formatCode>
                      <c:ptCount val="1"/>
                      <c:pt idx="0">
                        <c:v>0</c:v>
                      </c:pt>
                    </c:numCache>
                  </c:numRef>
                </c:val>
                <c:smooth val="0"/>
                <c:extLst xmlns:c15="http://schemas.microsoft.com/office/drawing/2012/chart">
                  <c:ext xmlns:c16="http://schemas.microsoft.com/office/drawing/2014/chart" uri="{C3380CC4-5D6E-409C-BE32-E72D297353CC}">
                    <c16:uniqueId val="{00000000-B3E1-4B1F-B004-6517087B68E3}"/>
                  </c:ext>
                </c:extLst>
              </c15:ser>
            </c15:filteredLineSeries>
          </c:ext>
        </c:extLst>
      </c:lineChart>
      <c:catAx>
        <c:axId val="94321232"/>
        <c:scaling>
          <c:orientation val="minMax"/>
        </c:scaling>
        <c:delete val="0"/>
        <c:axPos val="b"/>
        <c:numFmt formatCode="0" sourceLinked="0"/>
        <c:majorTickMark val="cross"/>
        <c:minorTickMark val="none"/>
        <c:tickLblPos val="low"/>
        <c:spPr>
          <a:noFill/>
          <a:ln w="1270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87430367"/>
        <c:crosses val="autoZero"/>
        <c:auto val="1"/>
        <c:lblAlgn val="ctr"/>
        <c:lblOffset val="100"/>
        <c:tickLblSkip val="5"/>
        <c:tickMarkSkip val="5"/>
        <c:noMultiLvlLbl val="0"/>
      </c:catAx>
      <c:valAx>
        <c:axId val="178743036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321232"/>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Infos!$A$28</c:f>
          <c:strCache>
            <c:ptCount val="1"/>
            <c:pt idx="0">
              <c:v>Change in hedge requirement for front and following month (contracts/P, estimated) - 25 days until expiration    -   2023-10-23 (last trading day closing:  14776)</c:v>
            </c:pt>
          </c:strCache>
        </c:strRef>
      </c:tx>
      <c:layout>
        <c:manualLayout>
          <c:xMode val="edge"/>
          <c:yMode val="edge"/>
          <c:x val="9.2658909040231371E-2"/>
          <c:y val="1.2664110607644941E-2"/>
        </c:manualLayout>
      </c:layout>
      <c:overlay val="0"/>
      <c:spPr>
        <a:noFill/>
        <a:ln>
          <a:noFill/>
        </a:ln>
        <a:effectLst/>
      </c:spPr>
      <c:txPr>
        <a:bodyPr rot="0" spcFirstLastPara="1" vertOverflow="ellipsis" vert="horz" wrap="square" anchor="ctr" anchorCtr="1"/>
        <a:lstStyle/>
        <a:p>
          <a:pPr>
            <a:defRPr sz="124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8.0889812572078959E-2"/>
          <c:y val="8.3131927417525273E-2"/>
          <c:w val="0.86987729658792656"/>
          <c:h val="0.74984026714767382"/>
        </c:manualLayout>
      </c:layout>
      <c:barChart>
        <c:barDir val="col"/>
        <c:grouping val="clustered"/>
        <c:varyColors val="0"/>
        <c:ser>
          <c:idx val="4"/>
          <c:order val="4"/>
          <c:tx>
            <c:strRef>
              <c:f>Infos!$A$35</c:f>
              <c:strCache>
                <c:ptCount val="1"/>
                <c:pt idx="0">
                  <c:v>last trading day close</c:v>
                </c:pt>
              </c:strCache>
            </c:strRef>
          </c:tx>
          <c:spPr>
            <a:solidFill>
              <a:srgbClr val="FF0000"/>
            </a:solidFill>
            <a:ln>
              <a:noFill/>
            </a:ln>
            <a:effectLst/>
          </c:spPr>
          <c:invertIfNegative val="0"/>
          <c:val>
            <c:numRef>
              <c:f>'HedgeBedarf+01'!$B$5:$B$205</c:f>
              <c:numCache>
                <c:formatCode>0.0</c:formatCode>
                <c:ptCount val="201"/>
                <c:pt idx="122">
                  <c:v>6.4701419592150433</c:v>
                </c:pt>
              </c:numCache>
            </c:numRef>
          </c:val>
          <c:extLst>
            <c:ext xmlns:c16="http://schemas.microsoft.com/office/drawing/2014/chart" uri="{C3380CC4-5D6E-409C-BE32-E72D297353CC}">
              <c16:uniqueId val="{00000001-1237-4191-875D-C08782277AF8}"/>
            </c:ext>
          </c:extLst>
        </c:ser>
        <c:dLbls>
          <c:showLegendKey val="0"/>
          <c:showVal val="0"/>
          <c:showCatName val="0"/>
          <c:showSerName val="0"/>
          <c:showPercent val="0"/>
          <c:showBubbleSize val="0"/>
        </c:dLbls>
        <c:gapWidth val="150"/>
        <c:axId val="1768450943"/>
        <c:axId val="1699212735"/>
        <c:extLst>
          <c:ext xmlns:c15="http://schemas.microsoft.com/office/drawing/2012/chart" uri="{02D57815-91ED-43cb-92C2-25804820EDAC}">
            <c15:filteredBarSeries>
              <c15:ser>
                <c:idx val="1"/>
                <c:order val="0"/>
                <c:tx>
                  <c:v>soll</c:v>
                </c:tx>
                <c:spPr>
                  <a:solidFill>
                    <a:schemeClr val="accent2"/>
                  </a:solidFill>
                  <a:ln>
                    <a:noFill/>
                  </a:ln>
                  <a:effectLst/>
                </c:spPr>
                <c:invertIfNegative val="0"/>
                <c:cat>
                  <c:numRef>
                    <c:extLst>
                      <c:ext uri="{02D57815-91ED-43cb-92C2-25804820EDAC}">
                        <c15:formulaRef>
                          <c15:sqref>'HedgeBedarf+01'!$A$5:$A$205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extLst>
                      <c:ext uri="{02D57815-91ED-43cb-92C2-25804820EDAC}">
                        <c15:formulaRef>
                          <c15:sqref>HedgeBedarf!$B$6:$B$205</c15:sqref>
                        </c15:formulaRef>
                      </c:ext>
                    </c:extLst>
                    <c:numCache>
                      <c:formatCode>0.0</c:formatCode>
                      <c:ptCount val="200"/>
                    </c:numCache>
                  </c:numRef>
                </c:val>
                <c:extLst>
                  <c:ext xmlns:c16="http://schemas.microsoft.com/office/drawing/2014/chart" uri="{C3380CC4-5D6E-409C-BE32-E72D297353CC}">
                    <c16:uniqueId val="{00000002-8ABD-46FD-B6E9-6AE3ABB16F45}"/>
                  </c:ext>
                </c:extLst>
              </c15:ser>
            </c15:filteredBarSeries>
            <c15:filteredBarSeries>
              <c15:ser>
                <c:idx val="2"/>
                <c:order val="1"/>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'HedgeBedarf+01'!$A$5:$A$205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extLst xmlns:c15="http://schemas.microsoft.com/office/drawing/2012/chart">
                      <c:ext xmlns:c15="http://schemas.microsoft.com/office/drawing/2012/chart" uri="{02D57815-91ED-43cb-92C2-25804820EDAC}">
                        <c15:formulaRef>
                          <c15:sqref>Infos!$A$24</c15:sqref>
                        </c15:formulaRef>
                      </c:ext>
                    </c:extLst>
                    <c:numCache>
                      <c:formatCode>General</c:formatCode>
                      <c:ptCount val="1"/>
                      <c:pt idx="0">
                        <c:v>0</c:v>
                      </c:pt>
                    </c:numCache>
                  </c:numRef>
                </c:val>
                <c:extLst xmlns:c15="http://schemas.microsoft.com/office/drawing/2012/chart">
                  <c:ext xmlns:c16="http://schemas.microsoft.com/office/drawing/2014/chart" uri="{C3380CC4-5D6E-409C-BE32-E72D297353CC}">
                    <c16:uniqueId val="{00000003-8ABD-46FD-B6E9-6AE3ABB16F45}"/>
                  </c:ext>
                </c:extLst>
              </c15:ser>
            </c15:filteredBarSeries>
          </c:ext>
        </c:extLst>
      </c:barChart>
      <c:lineChart>
        <c:grouping val="stacked"/>
        <c:varyColors val="0"/>
        <c:ser>
          <c:idx val="3"/>
          <c:order val="2"/>
          <c:tx>
            <c:strRef>
              <c:f>Infos!$B$32</c:f>
              <c:strCache>
                <c:ptCount val="1"/>
                <c:pt idx="0">
                  <c:v>2023-12</c:v>
                </c:pt>
              </c:strCache>
            </c:strRef>
          </c:tx>
          <c:spPr>
            <a:ln w="28575" cap="rnd">
              <a:solidFill>
                <a:schemeClr val="accent4"/>
              </a:solidFill>
              <a:round/>
            </a:ln>
            <a:effectLst/>
          </c:spPr>
          <c:marker>
            <c:symbol val="none"/>
          </c:marker>
          <c:cat>
            <c:numRef>
              <c:f>'HedgeBedarf+01'!$A$5:$A$205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f>'HedgeBedarf+01'!$C$5:$C$205</c:f>
              <c:numCache>
                <c:formatCode>0.0</c:formatCode>
                <c:ptCount val="201"/>
                <c:pt idx="0">
                  <c:v>1.5232460698332324</c:v>
                </c:pt>
                <c:pt idx="1">
                  <c:v>1.5363447593772459</c:v>
                </c:pt>
                <c:pt idx="2">
                  <c:v>1.5494879892639621</c:v>
                </c:pt>
                <c:pt idx="3">
                  <c:v>1.5626748464790878</c:v>
                </c:pt>
                <c:pt idx="4">
                  <c:v>1.5759044003994882</c:v>
                </c:pt>
                <c:pt idx="5">
                  <c:v>1.5891757027616755</c:v>
                </c:pt>
                <c:pt idx="6">
                  <c:v>1.6024877876344727</c:v>
                </c:pt>
                <c:pt idx="7">
                  <c:v>1.6158396713959078</c:v>
                </c:pt>
                <c:pt idx="8">
                  <c:v>1.6292303527144054</c:v>
                </c:pt>
                <c:pt idx="9">
                  <c:v>1.642658812534368</c:v>
                </c:pt>
                <c:pt idx="10">
                  <c:v>1.6561240140661904</c:v>
                </c:pt>
                <c:pt idx="11">
                  <c:v>1.6696249027808121</c:v>
                </c:pt>
                <c:pt idx="12">
                  <c:v>1.683160406408837</c:v>
                </c:pt>
                <c:pt idx="13">
                  <c:v>1.6967294349443292</c:v>
                </c:pt>
                <c:pt idx="14">
                  <c:v>1.7103308806533193</c:v>
                </c:pt>
                <c:pt idx="15">
                  <c:v>1.7239636180871114</c:v>
                </c:pt>
                <c:pt idx="16">
                  <c:v>1.7376265041004595</c:v>
                </c:pt>
                <c:pt idx="17">
                  <c:v>1.7513183778746577</c:v>
                </c:pt>
                <c:pt idx="18">
                  <c:v>1.7650380609456378</c:v>
                </c:pt>
                <c:pt idx="19">
                  <c:v>1.7787843572371127</c:v>
                </c:pt>
                <c:pt idx="20">
                  <c:v>1.7925560530988613</c:v>
                </c:pt>
                <c:pt idx="21">
                  <c:v>1.8063519173501903</c:v>
                </c:pt>
                <c:pt idx="22">
                  <c:v>1.8201707013286428</c:v>
                </c:pt>
                <c:pt idx="23">
                  <c:v>1.8340111389440319</c:v>
                </c:pt>
                <c:pt idx="24">
                  <c:v>1.8478719467378317</c:v>
                </c:pt>
                <c:pt idx="25">
                  <c:v>1.8617518239480184</c:v>
                </c:pt>
                <c:pt idx="26">
                  <c:v>1.8756494525793894</c:v>
                </c:pt>
                <c:pt idx="27">
                  <c:v>1.8895634974794326</c:v>
                </c:pt>
                <c:pt idx="28">
                  <c:v>1.9034926064198117</c:v>
                </c:pt>
                <c:pt idx="29">
                  <c:v>1.9174354101834925</c:v>
                </c:pt>
                <c:pt idx="30">
                  <c:v>1.9313905226576107</c:v>
                </c:pt>
                <c:pt idx="31">
                  <c:v>1.945356540932081</c:v>
                </c:pt>
                <c:pt idx="32">
                  <c:v>1.9593320454040408</c:v>
                </c:pt>
                <c:pt idx="33">
                  <c:v>1.9733155998881546</c:v>
                </c:pt>
                <c:pt idx="34">
                  <c:v>1.9873057517328394</c:v>
                </c:pt>
                <c:pt idx="35">
                  <c:v>2.0013010319424556</c:v>
                </c:pt>
                <c:pt idx="36">
                  <c:v>2.0152999553055033</c:v>
                </c:pt>
                <c:pt idx="37">
                  <c:v>2.0293010205288753</c:v>
                </c:pt>
                <c:pt idx="38">
                  <c:v>2.0433027103781991</c:v>
                </c:pt>
                <c:pt idx="39">
                  <c:v>2.0573034918243396</c:v>
                </c:pt>
                <c:pt idx="40">
                  <c:v>2.0713018161960419</c:v>
                </c:pt>
                <c:pt idx="41">
                  <c:v>2.085296119338814</c:v>
                </c:pt>
                <c:pt idx="42">
                  <c:v>2.0992848217800582</c:v>
                </c:pt>
                <c:pt idx="43">
                  <c:v>2.113266328900461</c:v>
                </c:pt>
                <c:pt idx="44">
                  <c:v>2.1272390311117304</c:v>
                </c:pt>
                <c:pt idx="45">
                  <c:v>2.1412013040406581</c:v>
                </c:pt>
                <c:pt idx="46">
                  <c:v>2.1551515087195483</c:v>
                </c:pt>
                <c:pt idx="47">
                  <c:v>2.1690879917830688</c:v>
                </c:pt>
                <c:pt idx="48">
                  <c:v>2.183009085671499</c:v>
                </c:pt>
                <c:pt idx="49">
                  <c:v>2.1969131088404383</c:v>
                </c:pt>
                <c:pt idx="50">
                  <c:v>2.2107983659769728</c:v>
                </c:pt>
                <c:pt idx="51">
                  <c:v>2.2246631482223234</c:v>
                </c:pt>
                <c:pt idx="52">
                  <c:v>2.2385057334009897</c:v>
                </c:pt>
                <c:pt idx="53">
                  <c:v>2.2523243862564031</c:v>
                </c:pt>
                <c:pt idx="54">
                  <c:v>2.2661173586931049</c:v>
                </c:pt>
                <c:pt idx="55">
                  <c:v>2.2798828900254438</c:v>
                </c:pt>
                <c:pt idx="56">
                  <c:v>2.2936192072328172</c:v>
                </c:pt>
                <c:pt idx="57">
                  <c:v>2.307324525221444</c:v>
                </c:pt>
                <c:pt idx="58">
                  <c:v>2.3209970470926704</c:v>
                </c:pt>
                <c:pt idx="59">
                  <c:v>2.3346349644178339</c:v>
                </c:pt>
                <c:pt idx="60">
                  <c:v>2.3482364575196315</c:v>
                </c:pt>
                <c:pt idx="61">
                  <c:v>2.3617996957600362</c:v>
                </c:pt>
                <c:pt idx="62">
                  <c:v>2.3753228378347155</c:v>
                </c:pt>
                <c:pt idx="63">
                  <c:v>2.388804032073967</c:v>
                </c:pt>
                <c:pt idx="64">
                  <c:v>2.4022414167501314</c:v>
                </c:pt>
                <c:pt idx="65">
                  <c:v>2.4156331203914845</c:v>
                </c:pt>
                <c:pt idx="66">
                  <c:v>2.4289772621025802</c:v>
                </c:pt>
                <c:pt idx="67">
                  <c:v>2.4422719518910134</c:v>
                </c:pt>
                <c:pt idx="68">
                  <c:v>2.4555152910005997</c:v>
                </c:pt>
                <c:pt idx="69">
                  <c:v>2.468705372250914</c:v>
                </c:pt>
                <c:pt idx="70">
                  <c:v>2.4818402803831812</c:v>
                </c:pt>
                <c:pt idx="71">
                  <c:v>2.4949180924124548</c:v>
                </c:pt>
                <c:pt idx="72">
                  <c:v>2.5079368779860927</c:v>
                </c:pt>
                <c:pt idx="73">
                  <c:v>2.5208946997484274</c:v>
                </c:pt>
                <c:pt idx="74">
                  <c:v>2.5337896137116451</c:v>
                </c:pt>
                <c:pt idx="75">
                  <c:v>2.5466196696327841</c:v>
                </c:pt>
                <c:pt idx="76">
                  <c:v>2.5593829113968218</c:v>
                </c:pt>
                <c:pt idx="77">
                  <c:v>2.5720773774057992</c:v>
                </c:pt>
                <c:pt idx="78">
                  <c:v>2.5847011009739203</c:v>
                </c:pt>
                <c:pt idx="79">
                  <c:v>2.5972521107285531</c:v>
                </c:pt>
                <c:pt idx="80">
                  <c:v>2.6097284310171029</c:v>
                </c:pt>
                <c:pt idx="81">
                  <c:v>2.6221280823196529</c:v>
                </c:pt>
                <c:pt idx="82">
                  <c:v>2.6344490816673365</c:v>
                </c:pt>
                <c:pt idx="83">
                  <c:v>2.6466894430663443</c:v>
                </c:pt>
                <c:pt idx="84">
                  <c:v>2.6588471779275014</c:v>
                </c:pt>
                <c:pt idx="85">
                  <c:v>2.6709202955013289</c:v>
                </c:pt>
                <c:pt idx="86">
                  <c:v>2.6829068033185108</c:v>
                </c:pt>
                <c:pt idx="87">
                  <c:v>2.69480470763569</c:v>
                </c:pt>
                <c:pt idx="88">
                  <c:v>2.7066120138864815</c:v>
                </c:pt>
                <c:pt idx="89">
                  <c:v>2.7183267271376259</c:v>
                </c:pt>
                <c:pt idx="90">
                  <c:v>2.729946852550186</c:v>
                </c:pt>
                <c:pt idx="91">
                  <c:v>2.7414703958456759</c:v>
                </c:pt>
                <c:pt idx="92">
                  <c:v>2.7528953637770437</c:v>
                </c:pt>
                <c:pt idx="93">
                  <c:v>2.7642197646043671</c:v>
                </c:pt>
                <c:pt idx="94">
                  <c:v>2.7754416085751865</c:v>
                </c:pt>
                <c:pt idx="95">
                  <c:v>2.7865589084093245</c:v>
                </c:pt>
                <c:pt idx="96">
                  <c:v>2.7975696797881304</c:v>
                </c:pt>
                <c:pt idx="97">
                  <c:v>2.8084719418479631</c:v>
                </c:pt>
                <c:pt idx="98">
                  <c:v>2.8192637176778468</c:v>
                </c:pt>
                <c:pt idx="99">
                  <c:v>2.8299430348211292</c:v>
                </c:pt>
                <c:pt idx="100">
                  <c:v>2.8405079257810435</c:v>
                </c:pt>
                <c:pt idx="101">
                  <c:v>2.8509564285300328</c:v>
                </c:pt>
                <c:pt idx="102">
                  <c:v>2.8612865870226813</c:v>
                </c:pt>
                <c:pt idx="103">
                  <c:v>2.8714964517121349</c:v>
                </c:pt>
                <c:pt idx="104">
                  <c:v>2.8815840800698682</c:v>
                </c:pt>
                <c:pt idx="105">
                  <c:v>2.891547537108615</c:v>
                </c:pt>
                <c:pt idx="106">
                  <c:v>2.9013848959083837</c:v>
                </c:pt>
                <c:pt idx="107">
                  <c:v>2.9110942381453215</c:v>
                </c:pt>
                <c:pt idx="108">
                  <c:v>2.9206736546233287</c:v>
                </c:pt>
                <c:pt idx="109">
                  <c:v>2.9301212458082384</c:v>
                </c:pt>
                <c:pt idx="110">
                  <c:v>2.9394351223644204</c:v>
                </c:pt>
                <c:pt idx="111">
                  <c:v>2.9486134056936084</c:v>
                </c:pt>
                <c:pt idx="112">
                  <c:v>2.9576542284758136</c:v>
                </c:pt>
                <c:pt idx="113">
                  <c:v>2.9665557352121406</c:v>
                </c:pt>
                <c:pt idx="114">
                  <c:v>2.975316082769325</c:v>
                </c:pt>
                <c:pt idx="115">
                  <c:v>2.9839334409258358</c:v>
                </c:pt>
                <c:pt idx="116">
                  <c:v>2.9924059929193221</c:v>
                </c:pt>
                <c:pt idx="117">
                  <c:v>3.0007319359952662</c:v>
                </c:pt>
                <c:pt idx="118">
                  <c:v>3.0089094819566338</c:v>
                </c:pt>
                <c:pt idx="119">
                  <c:v>3.0169368577143088</c:v>
                </c:pt>
                <c:pt idx="120">
                  <c:v>3.0248123058381857</c:v>
                </c:pt>
                <c:pt idx="121">
                  <c:v>3.0325340851086446</c:v>
                </c:pt>
                <c:pt idx="122">
                  <c:v>3.0401004710682802</c:v>
                </c:pt>
                <c:pt idx="123">
                  <c:v>3.0475097565736311</c:v>
                </c:pt>
                <c:pt idx="124">
                  <c:v>3.0547602523467567</c:v>
                </c:pt>
                <c:pt idx="125">
                  <c:v>3.0618502875264104</c:v>
                </c:pt>
                <c:pt idx="126">
                  <c:v>3.0687782102186327</c:v>
                </c:pt>
                <c:pt idx="127">
                  <c:v>3.0755423880465491</c:v>
                </c:pt>
                <c:pt idx="128">
                  <c:v>3.0821412086991371</c:v>
                </c:pt>
                <c:pt idx="129">
                  <c:v>3.0885730804788043</c:v>
                </c:pt>
                <c:pt idx="130">
                  <c:v>3.0948364328474778</c:v>
                </c:pt>
                <c:pt idx="131">
                  <c:v>3.1009297169710828</c:v>
                </c:pt>
                <c:pt idx="132">
                  <c:v>3.1068514062621091</c:v>
                </c:pt>
                <c:pt idx="133">
                  <c:v>3.1125999969200846</c:v>
                </c:pt>
                <c:pt idx="134">
                  <c:v>3.1181740084697402</c:v>
                </c:pt>
                <c:pt idx="135">
                  <c:v>3.1235719842966079</c:v>
                </c:pt>
                <c:pt idx="136">
                  <c:v>3.1287924921798469</c:v>
                </c:pt>
                <c:pt idx="137">
                  <c:v>3.1338341248220751</c:v>
                </c:pt>
                <c:pt idx="138">
                  <c:v>3.138695500375956</c:v>
                </c:pt>
                <c:pt idx="139">
                  <c:v>3.1433752629673348</c:v>
                </c:pt>
                <c:pt idx="140">
                  <c:v>3.1478720832146689</c:v>
                </c:pt>
                <c:pt idx="141">
                  <c:v>3.1521846587445324</c:v>
                </c:pt>
                <c:pt idx="142">
                  <c:v>3.156311714702956</c:v>
                </c:pt>
                <c:pt idx="143">
                  <c:v>3.1602520042623845</c:v>
                </c:pt>
                <c:pt idx="144">
                  <c:v>3.1640043091239827</c:v>
                </c:pt>
                <c:pt idx="145">
                  <c:v>3.1675674400150804</c:v>
                </c:pt>
                <c:pt idx="146">
                  <c:v>3.1709402371815232</c:v>
                </c:pt>
                <c:pt idx="147">
                  <c:v>3.1741215708746515</c:v>
                </c:pt>
                <c:pt idx="148">
                  <c:v>3.1771103418327455</c:v>
                </c:pt>
                <c:pt idx="149">
                  <c:v>3.1799054817566077</c:v>
                </c:pt>
                <c:pt idx="150">
                  <c:v>3.1825059537791232</c:v>
                </c:pt>
                <c:pt idx="151">
                  <c:v>3.1849107529285106</c:v>
                </c:pt>
                <c:pt idx="152">
                  <c:v>3.1871189065850483</c:v>
                </c:pt>
                <c:pt idx="153">
                  <c:v>3.1891294749310433</c:v>
                </c:pt>
                <c:pt idx="154">
                  <c:v>3.1909415513937875</c:v>
                </c:pt>
                <c:pt idx="155">
                  <c:v>3.1925542630812775</c:v>
                </c:pt>
                <c:pt idx="156">
                  <c:v>3.193966771210464</c:v>
                </c:pt>
                <c:pt idx="157">
                  <c:v>3.1951782715277899</c:v>
                </c:pt>
                <c:pt idx="158">
                  <c:v>3.1961879947217966</c:v>
                </c:pt>
                <c:pt idx="159">
                  <c:v>3.1969952068275385</c:v>
                </c:pt>
                <c:pt idx="160">
                  <c:v>3.1975992096226191</c:v>
                </c:pt>
                <c:pt idx="161">
                  <c:v>3.1979993410145622</c:v>
                </c:pt>
                <c:pt idx="162">
                  <c:v>3.198194975419351</c:v>
                </c:pt>
                <c:pt idx="163">
                  <c:v>3.1981855241308619</c:v>
                </c:pt>
                <c:pt idx="164">
                  <c:v>3.1979704356809853</c:v>
                </c:pt>
                <c:pt idx="165">
                  <c:v>3.1975491961902174</c:v>
                </c:pt>
                <c:pt idx="166">
                  <c:v>3.1969213297084922</c:v>
                </c:pt>
                <c:pt idx="167">
                  <c:v>3.1960863985460346</c:v>
                </c:pt>
                <c:pt idx="168">
                  <c:v>3.1950440035940408</c:v>
                </c:pt>
                <c:pt idx="169">
                  <c:v>3.1937937846349254</c:v>
                </c:pt>
                <c:pt idx="170">
                  <c:v>3.1923354206419798</c:v>
                </c:pt>
                <c:pt idx="171">
                  <c:v>3.1906686300681928</c:v>
                </c:pt>
                <c:pt idx="172">
                  <c:v>3.1887931711240505</c:v>
                </c:pt>
                <c:pt idx="173">
                  <c:v>3.186708842044101</c:v>
                </c:pt>
                <c:pt idx="174">
                  <c:v>3.1844154813421026</c:v>
                </c:pt>
                <c:pt idx="175">
                  <c:v>3.1819129680545215</c:v>
                </c:pt>
                <c:pt idx="176">
                  <c:v>3.1792012219722454</c:v>
                </c:pt>
                <c:pt idx="177">
                  <c:v>3.1762802038602769</c:v>
                </c:pt>
                <c:pt idx="178">
                  <c:v>3.1731499156652374</c:v>
                </c:pt>
                <c:pt idx="179">
                  <c:v>3.1698104007105039</c:v>
                </c:pt>
                <c:pt idx="180">
                  <c:v>3.1662617438788101</c:v>
                </c:pt>
                <c:pt idx="181">
                  <c:v>3.1625040717821165</c:v>
                </c:pt>
                <c:pt idx="182">
                  <c:v>3.1585375529186153</c:v>
                </c:pt>
                <c:pt idx="183">
                  <c:v>3.1543623978166577</c:v>
                </c:pt>
                <c:pt idx="184">
                  <c:v>3.1499788591655151</c:v>
                </c:pt>
                <c:pt idx="185">
                  <c:v>3.1453872319327423</c:v>
                </c:pt>
                <c:pt idx="186">
                  <c:v>3.1405878534680651</c:v>
                </c:pt>
                <c:pt idx="187">
                  <c:v>3.1355811035935908</c:v>
                </c:pt>
                <c:pt idx="188">
                  <c:v>3.1303674046802561</c:v>
                </c:pt>
                <c:pt idx="189">
                  <c:v>3.1249472217103165</c:v>
                </c:pt>
                <c:pt idx="190">
                  <c:v>3.1193210623258238</c:v>
                </c:pt>
                <c:pt idx="191">
                  <c:v>3.1134894768629073</c:v>
                </c:pt>
                <c:pt idx="192">
                  <c:v>3.1074530583717754</c:v>
                </c:pt>
                <c:pt idx="193">
                  <c:v>3.101212442622316</c:v>
                </c:pt>
                <c:pt idx="194">
                  <c:v>3.0947683080952024</c:v>
                </c:pt>
                <c:pt idx="195">
                  <c:v>3.0881213759583845</c:v>
                </c:pt>
                <c:pt idx="196">
                  <c:v>3.0812724100289097</c:v>
                </c:pt>
                <c:pt idx="197">
                  <c:v>3.07422221671994</c:v>
                </c:pt>
                <c:pt idx="198">
                  <c:v>3.0669716449729307</c:v>
                </c:pt>
                <c:pt idx="199">
                  <c:v>3.0595215861748808</c:v>
                </c:pt>
                <c:pt idx="200">
                  <c:v>3.051872974060573</c:v>
                </c:pt>
              </c:numCache>
            </c:numRef>
          </c:val>
          <c:smooth val="0"/>
          <c:extLst>
            <c:ext xmlns:c16="http://schemas.microsoft.com/office/drawing/2014/chart" uri="{C3380CC4-5D6E-409C-BE32-E72D297353CC}">
              <c16:uniqueId val="{00000000-8ABD-46FD-B6E9-6AE3ABB16F45}"/>
            </c:ext>
          </c:extLst>
        </c:ser>
        <c:ser>
          <c:idx val="0"/>
          <c:order val="3"/>
          <c:tx>
            <c:strRef>
              <c:f>Infos!$B$33</c:f>
              <c:strCache>
                <c:ptCount val="1"/>
                <c:pt idx="0">
                  <c:v>2023-11+2023-12</c:v>
                </c:pt>
              </c:strCache>
            </c:strRef>
          </c:tx>
          <c:spPr>
            <a:ln w="28575" cap="rnd">
              <a:solidFill>
                <a:schemeClr val="accent1"/>
              </a:solidFill>
              <a:round/>
            </a:ln>
            <a:effectLst/>
          </c:spPr>
          <c:marker>
            <c:symbol val="none"/>
          </c:marker>
          <c:cat>
            <c:numRef>
              <c:f>'HedgeBedarf+01'!$A$5:$A$205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f>HedgeBedarf!$C$6:$C$205</c:f>
              <c:numCache>
                <c:formatCode>0.0</c:formatCode>
                <c:ptCount val="200"/>
                <c:pt idx="0">
                  <c:v>-0.37435583060307115</c:v>
                </c:pt>
                <c:pt idx="1">
                  <c:v>-0.36855645713071855</c:v>
                </c:pt>
                <c:pt idx="2">
                  <c:v>-0.36226507063445557</c:v>
                </c:pt>
                <c:pt idx="3">
                  <c:v>-0.35547070036920647</c:v>
                </c:pt>
                <c:pt idx="4">
                  <c:v>-0.34816252907092771</c:v>
                </c:pt>
                <c:pt idx="5">
                  <c:v>-0.34032990934469159</c:v>
                </c:pt>
                <c:pt idx="6">
                  <c:v>-0.33196238024641173</c:v>
                </c:pt>
                <c:pt idx="7">
                  <c:v>-0.32304968403617496</c:v>
                </c:pt>
                <c:pt idx="8">
                  <c:v>-0.3135817830800896</c:v>
                </c:pt>
                <c:pt idx="9">
                  <c:v>-0.30354887687670723</c:v>
                </c:pt>
                <c:pt idx="10">
                  <c:v>-0.2929414191832081</c:v>
                </c:pt>
                <c:pt idx="11">
                  <c:v>-0.28175013521565001</c:v>
                </c:pt>
                <c:pt idx="12">
                  <c:v>-0.2699660388967533</c:v>
                </c:pt>
                <c:pt idx="13">
                  <c:v>-0.25758045012394509</c:v>
                </c:pt>
                <c:pt idx="14">
                  <c:v>-0.24458501202962399</c:v>
                </c:pt>
                <c:pt idx="15">
                  <c:v>-0.23097170820485755</c:v>
                </c:pt>
                <c:pt idx="16">
                  <c:v>-0.21673287985712197</c:v>
                </c:pt>
                <c:pt idx="17">
                  <c:v>-0.20186124287205309</c:v>
                </c:pt>
                <c:pt idx="18">
                  <c:v>-0.1863499047485728</c:v>
                </c:pt>
                <c:pt idx="19">
                  <c:v>-0.17019238137632425</c:v>
                </c:pt>
                <c:pt idx="20">
                  <c:v>-0.15338261362381325</c:v>
                </c:pt>
                <c:pt idx="21">
                  <c:v>-0.1359149837052776</c:v>
                </c:pt>
                <c:pt idx="22">
                  <c:v>-0.11778433129400402</c:v>
                </c:pt>
                <c:pt idx="23">
                  <c:v>-9.8985969349487737E-2</c:v>
                </c:pt>
                <c:pt idx="24">
                  <c:v>-7.9515699625616734E-2</c:v>
                </c:pt>
                <c:pt idx="25">
                  <c:v>-5.9369827826992551E-2</c:v>
                </c:pt>
                <c:pt idx="26">
                  <c:v>-3.8545178380349779E-2</c:v>
                </c:pt>
                <c:pt idx="27">
                  <c:v>-1.7039108788045963E-2</c:v>
                </c:pt>
                <c:pt idx="28">
                  <c:v>5.150476469268599E-3</c:v>
                </c:pt>
                <c:pt idx="29">
                  <c:v>2.8025112513593704E-2</c:v>
                </c:pt>
                <c:pt idx="30">
                  <c:v>5.1585761166710632E-2</c:v>
                </c:pt>
                <c:pt idx="31">
                  <c:v>7.5832798595729681E-2</c:v>
                </c:pt>
                <c:pt idx="32">
                  <c:v>0.10076600353887603</c:v>
                </c:pt>
                <c:pt idx="33">
                  <c:v>0.12638454614298203</c:v>
                </c:pt>
                <c:pt idx="34">
                  <c:v>0.15268697744343782</c:v>
                </c:pt>
                <c:pt idx="35">
                  <c:v>0.17967121951682111</c:v>
                </c:pt>
                <c:pt idx="36">
                  <c:v>0.2073345563357599</c:v>
                </c:pt>
                <c:pt idx="37">
                  <c:v>0.23567362535458408</c:v>
                </c:pt>
                <c:pt idx="38">
                  <c:v>0.26468440985369712</c:v>
                </c:pt>
                <c:pt idx="39">
                  <c:v>0.29436223206939599</c:v>
                </c:pt>
                <c:pt idx="40">
                  <c:v>0.32470174713499478</c:v>
                </c:pt>
                <c:pt idx="41">
                  <c:v>0.35569693785789042</c:v>
                </c:pt>
                <c:pt idx="42">
                  <c:v>0.38734111035597119</c:v>
                </c:pt>
                <c:pt idx="43">
                  <c:v>0.4196268905756198</c:v>
                </c:pt>
                <c:pt idx="44">
                  <c:v>0.4525462217119941</c:v>
                </c:pt>
                <c:pt idx="45">
                  <c:v>0.4860903625510038</c:v>
                </c:pt>
                <c:pt idx="46">
                  <c:v>0.52024988675082406</c:v>
                </c:pt>
                <c:pt idx="47">
                  <c:v>0.55501468307912816</c:v>
                </c:pt>
                <c:pt idx="48">
                  <c:v>0.59037395662068304</c:v>
                </c:pt>
                <c:pt idx="49">
                  <c:v>0.62631623096820477</c:v>
                </c:pt>
                <c:pt idx="50">
                  <c:v>0.66282935140748822</c:v>
                </c:pt>
                <c:pt idx="51">
                  <c:v>0.69990048910611524</c:v>
                </c:pt>
                <c:pt idx="52">
                  <c:v>0.73751614631311357</c:v>
                </c:pt>
                <c:pt idx="53">
                  <c:v>0.77566216257492915</c:v>
                </c:pt>
                <c:pt idx="54">
                  <c:v>0.81432372197113367</c:v>
                </c:pt>
                <c:pt idx="55">
                  <c:v>0.85348536137128339</c:v>
                </c:pt>
                <c:pt idx="56">
                  <c:v>0.89313097971222377</c:v>
                </c:pt>
                <c:pt idx="57">
                  <c:v>0.93324384829297879</c:v>
                </c:pt>
                <c:pt idx="58">
                  <c:v>0.97380662208239732</c:v>
                </c:pt>
                <c:pt idx="59">
                  <c:v>1.0148013520323746</c:v>
                </c:pt>
                <c:pt idx="60">
                  <c:v>1.05620949838742</c:v>
                </c:pt>
                <c:pt idx="61">
                  <c:v>1.0980119449791388</c:v>
                </c:pt>
                <c:pt idx="62">
                  <c:v>1.1401890144919269</c:v>
                </c:pt>
                <c:pt idx="63">
                  <c:v>1.1827204846841286</c:v>
                </c:pt>
                <c:pt idx="64">
                  <c:v>1.2255856055465582</c:v>
                </c:pt>
                <c:pt idx="65">
                  <c:v>1.2687631173782643</c:v>
                </c:pt>
                <c:pt idx="66">
                  <c:v>1.3122312697571301</c:v>
                </c:pt>
                <c:pt idx="67">
                  <c:v>1.3559678413809013</c:v>
                </c:pt>
                <c:pt idx="68">
                  <c:v>1.3999501607520279</c:v>
                </c:pt>
                <c:pt idx="69">
                  <c:v>1.4441551276776647</c:v>
                </c:pt>
                <c:pt idx="70">
                  <c:v>1.4885592355542983</c:v>
                </c:pt>
                <c:pt idx="71">
                  <c:v>1.5331385944042235</c:v>
                </c:pt>
                <c:pt idx="72">
                  <c:v>1.5778689546294458</c:v>
                </c:pt>
                <c:pt idx="73">
                  <c:v>1.6227257314466572</c:v>
                </c:pt>
                <c:pt idx="74">
                  <c:v>1.6676840299650268</c:v>
                </c:pt>
                <c:pt idx="75">
                  <c:v>1.7127186708670417</c:v>
                </c:pt>
                <c:pt idx="76">
                  <c:v>1.7578042166508783</c:v>
                </c:pt>
                <c:pt idx="77">
                  <c:v>1.8029149983912778</c:v>
                </c:pt>
                <c:pt idx="78">
                  <c:v>1.8480251429744605</c:v>
                </c:pt>
                <c:pt idx="79">
                  <c:v>1.8931086007612838</c:v>
                </c:pt>
                <c:pt idx="80">
                  <c:v>1.938139173631525</c:v>
                </c:pt>
                <c:pt idx="81">
                  <c:v>1.9830905433611448</c:v>
                </c:pt>
                <c:pt idx="82">
                  <c:v>2.0279363002832418</c:v>
                </c:pt>
                <c:pt idx="83">
                  <c:v>2.0726499721825857</c:v>
                </c:pt>
                <c:pt idx="84">
                  <c:v>2.1172050533727536</c:v>
                </c:pt>
                <c:pt idx="85">
                  <c:v>2.1615750339043003</c:v>
                </c:pt>
                <c:pt idx="86">
                  <c:v>2.2057334288517634</c:v>
                </c:pt>
                <c:pt idx="87">
                  <c:v>2.2496538076269301</c:v>
                </c:pt>
                <c:pt idx="88">
                  <c:v>2.293309823265596</c:v>
                </c:pt>
                <c:pt idx="89">
                  <c:v>2.3366752416347043</c:v>
                </c:pt>
                <c:pt idx="90">
                  <c:v>2.3797239705069364</c:v>
                </c:pt>
                <c:pt idx="91">
                  <c:v>2.4224300884498686</c:v>
                </c:pt>
                <c:pt idx="92">
                  <c:v>2.4647678734770393</c:v>
                </c:pt>
                <c:pt idx="93">
                  <c:v>2.5067118314087757</c:v>
                </c:pt>
                <c:pt idx="94">
                  <c:v>2.5482367238910655</c:v>
                </c:pt>
                <c:pt idx="95">
                  <c:v>2.5893175960215506</c:v>
                </c:pt>
                <c:pt idx="96">
                  <c:v>2.629929803532415</c:v>
                </c:pt>
                <c:pt idx="97">
                  <c:v>2.6700490394810124</c:v>
                </c:pt>
                <c:pt idx="98">
                  <c:v>2.7096513604001227</c:v>
                </c:pt>
                <c:pt idx="99">
                  <c:v>2.7487132118609052</c:v>
                </c:pt>
                <c:pt idx="100">
                  <c:v>2.7872114534030508</c:v>
                </c:pt>
                <c:pt idx="101">
                  <c:v>2.8251233827880613</c:v>
                </c:pt>
                <c:pt idx="102">
                  <c:v>2.8624267595331827</c:v>
                </c:pt>
                <c:pt idx="103">
                  <c:v>2.8990998276852791</c:v>
                </c:pt>
                <c:pt idx="104">
                  <c:v>2.9351213377956831</c:v>
                </c:pt>
                <c:pt idx="105">
                  <c:v>2.9704705680591381</c:v>
                </c:pt>
                <c:pt idx="106">
                  <c:v>3.005127344581791</c:v>
                </c:pt>
                <c:pt idx="107">
                  <c:v>3.0390720607455433</c:v>
                </c:pt>
                <c:pt idx="108">
                  <c:v>3.0722856956381346</c:v>
                </c:pt>
                <c:pt idx="109">
                  <c:v>3.1047498315207496</c:v>
                </c:pt>
                <c:pt idx="110">
                  <c:v>3.1364466703072531</c:v>
                </c:pt>
                <c:pt idx="111">
                  <c:v>3.1673590490316994</c:v>
                </c:pt>
                <c:pt idx="112">
                  <c:v>3.1974704542831649</c:v>
                </c:pt>
                <c:pt idx="113">
                  <c:v>3.2267650355897151</c:v>
                </c:pt>
                <c:pt idx="114">
                  <c:v>3.2552276177356916</c:v>
                </c:pt>
                <c:pt idx="115">
                  <c:v>3.2828437119994271</c:v>
                </c:pt>
                <c:pt idx="116">
                  <c:v>3.3095995263009383</c:v>
                </c:pt>
                <c:pt idx="117">
                  <c:v>3.3354819742520698</c:v>
                </c:pt>
                <c:pt idx="118">
                  <c:v>3.3604786831041182</c:v>
                </c:pt>
                <c:pt idx="119">
                  <c:v>3.3845780005907873</c:v>
                </c:pt>
                <c:pt idx="120">
                  <c:v>3.4077690006669878</c:v>
                </c:pt>
                <c:pt idx="121">
                  <c:v>3.4300414881467631</c:v>
                </c:pt>
                <c:pt idx="122">
                  <c:v>3.4513860022461671</c:v>
                </c:pt>
                <c:pt idx="123">
                  <c:v>3.4717938190397502</c:v>
                </c:pt>
                <c:pt idx="124">
                  <c:v>3.4912569528417396</c:v>
                </c:pt>
                <c:pt idx="125">
                  <c:v>3.5097681565256673</c:v>
                </c:pt>
                <c:pt idx="126">
                  <c:v>3.527320920798577</c:v>
                </c:pt>
                <c:pt idx="127">
                  <c:v>3.543909472448552</c:v>
                </c:pt>
                <c:pt idx="128">
                  <c:v>3.5595287715864155</c:v>
                </c:pt>
                <c:pt idx="129">
                  <c:v>3.5741745079049081</c:v>
                </c:pt>
                <c:pt idx="130">
                  <c:v>3.5878430959807464</c:v>
                </c:pt>
                <c:pt idx="131">
                  <c:v>3.6005316696470215</c:v>
                </c:pt>
                <c:pt idx="132">
                  <c:v>3.6122380754654038</c:v>
                </c:pt>
                <c:pt idx="133">
                  <c:v>3.6229608653295102</c:v>
                </c:pt>
                <c:pt idx="134">
                  <c:v>3.6326992882323754</c:v>
                </c:pt>
                <c:pt idx="135">
                  <c:v>3.6414532812328351</c:v>
                </c:pt>
                <c:pt idx="136">
                  <c:v>3.6492234596568509</c:v>
                </c:pt>
                <c:pt idx="137">
                  <c:v>3.6560111065713548</c:v>
                </c:pt>
                <c:pt idx="138">
                  <c:v>3.6618181615693155</c:v>
                </c:pt>
                <c:pt idx="139">
                  <c:v>3.6666472089058377</c:v>
                </c:pt>
                <c:pt idx="140">
                  <c:v>3.6705014650259602</c:v>
                </c:pt>
                <c:pt idx="141">
                  <c:v>3.6733847655257872</c:v>
                </c:pt>
                <c:pt idx="142">
                  <c:v>3.675301551588944</c:v>
                </c:pt>
                <c:pt idx="143">
                  <c:v>3.6762568559411144</c:v>
                </c:pt>
                <c:pt idx="144">
                  <c:v>3.676256288365535</c:v>
                </c:pt>
                <c:pt idx="145">
                  <c:v>3.6753060208226542</c:v>
                </c:pt>
                <c:pt idx="146">
                  <c:v>3.6734127722170511</c:v>
                </c:pt>
                <c:pt idx="147">
                  <c:v>3.6705837928547709</c:v>
                </c:pt>
                <c:pt idx="148">
                  <c:v>3.6668268486337774</c:v>
                </c:pt>
                <c:pt idx="149">
                  <c:v>3.6621502050099322</c:v>
                </c:pt>
                <c:pt idx="150">
                  <c:v>3.6565626107803628</c:v>
                </c:pt>
                <c:pt idx="151">
                  <c:v>3.6500732817252874</c:v>
                </c:pt>
                <c:pt idx="152">
                  <c:v>3.6426918841486082</c:v>
                </c:pt>
                <c:pt idx="153">
                  <c:v>3.6344285183567009</c:v>
                </c:pt>
                <c:pt idx="154">
                  <c:v>3.6252937021134928</c:v>
                </c:pt>
                <c:pt idx="155">
                  <c:v>3.6152983541090671</c:v>
                </c:pt>
                <c:pt idx="156">
                  <c:v>3.604453777477358</c:v>
                </c:pt>
                <c:pt idx="157">
                  <c:v>3.5927716433973815</c:v>
                </c:pt>
                <c:pt idx="158">
                  <c:v>3.5802639748106602</c:v>
                </c:pt>
                <c:pt idx="159">
                  <c:v>3.5669431302861083</c:v>
                </c:pt>
                <c:pt idx="160">
                  <c:v>3.5528217880617361</c:v>
                </c:pt>
                <c:pt idx="161">
                  <c:v>3.5379129302909154</c:v>
                </c:pt>
                <c:pt idx="162">
                  <c:v>3.522229827518975</c:v>
                </c:pt>
                <c:pt idx="163">
                  <c:v>3.5057860234140796</c:v>
                </c:pt>
                <c:pt idx="164">
                  <c:v>3.4885953197742658</c:v>
                </c:pt>
                <c:pt idx="165">
                  <c:v>3.4706717618306584</c:v>
                </c:pt>
                <c:pt idx="166">
                  <c:v>3.452029623864711</c:v>
                </c:pt>
                <c:pt idx="167">
                  <c:v>3.4326833951552884</c:v>
                </c:pt>
                <c:pt idx="168">
                  <c:v>3.4126477662694117</c:v>
                </c:pt>
                <c:pt idx="169">
                  <c:v>3.391937615708291</c:v>
                </c:pt>
                <c:pt idx="170">
                  <c:v>3.3705679969182185</c:v>
                </c:pt>
                <c:pt idx="171">
                  <c:v>3.3485541256739428</c:v>
                </c:pt>
                <c:pt idx="172">
                  <c:v>3.3259113678398768</c:v>
                </c:pt>
                <c:pt idx="173">
                  <c:v>3.3026552275127163</c:v>
                </c:pt>
                <c:pt idx="174">
                  <c:v>3.2788013355468859</c:v>
                </c:pt>
                <c:pt idx="175">
                  <c:v>3.2543654384624481</c:v>
                </c:pt>
                <c:pt idx="176">
                  <c:v>3.2293633877330872</c:v>
                </c:pt>
                <c:pt idx="177">
                  <c:v>3.2038111294501666</c:v>
                </c:pt>
                <c:pt idx="178">
                  <c:v>3.1777246943569137</c:v>
                </c:pt>
                <c:pt idx="179">
                  <c:v>3.1511201882452999</c:v>
                </c:pt>
                <c:pt idx="180">
                  <c:v>3.1240137827065548</c:v>
                </c:pt>
                <c:pt idx="181">
                  <c:v>3.0964217062247248</c:v>
                </c:pt>
                <c:pt idx="182">
                  <c:v>3.0683602356013959</c:v>
                </c:pt>
                <c:pt idx="183">
                  <c:v>3.0398456876983802</c:v>
                </c:pt>
                <c:pt idx="184">
                  <c:v>3.0108944114839806</c:v>
                </c:pt>
                <c:pt idx="185">
                  <c:v>2.9815227803674254</c:v>
                </c:pt>
                <c:pt idx="186">
                  <c:v>2.9517471848051064</c:v>
                </c:pt>
                <c:pt idx="187">
                  <c:v>2.9215840251614495</c:v>
                </c:pt>
                <c:pt idx="188">
                  <c:v>2.8910497048064885</c:v>
                </c:pt>
                <c:pt idx="189">
                  <c:v>2.8601606234317329</c:v>
                </c:pt>
                <c:pt idx="190">
                  <c:v>2.8289331705653677</c:v>
                </c:pt>
                <c:pt idx="191">
                  <c:v>2.7973837192675499</c:v>
                </c:pt>
                <c:pt idx="192">
                  <c:v>2.7655286199863571</c:v>
                </c:pt>
                <c:pt idx="193">
                  <c:v>2.7333841945548367</c:v>
                </c:pt>
                <c:pt idx="194">
                  <c:v>2.7009667303096747</c:v>
                </c:pt>
                <c:pt idx="195">
                  <c:v>2.6682924743121452</c:v>
                </c:pt>
                <c:pt idx="196">
                  <c:v>2.6353776276523142</c:v>
                </c:pt>
                <c:pt idx="197">
                  <c:v>2.6022383398178239</c:v>
                </c:pt>
                <c:pt idx="198">
                  <c:v>2.5688907031091364</c:v>
                </c:pt>
                <c:pt idx="199">
                  <c:v>2.5353507470836916</c:v>
                </c:pt>
              </c:numCache>
            </c:numRef>
          </c:val>
          <c:smooth val="0"/>
          <c:extLst>
            <c:ext xmlns:c16="http://schemas.microsoft.com/office/drawing/2014/chart" uri="{C3380CC4-5D6E-409C-BE32-E72D297353CC}">
              <c16:uniqueId val="{00000001-8ABD-46FD-B6E9-6AE3ABB16F45}"/>
            </c:ext>
          </c:extLst>
        </c:ser>
        <c:dLbls>
          <c:showLegendKey val="0"/>
          <c:showVal val="0"/>
          <c:showCatName val="0"/>
          <c:showSerName val="0"/>
          <c:showPercent val="0"/>
          <c:showBubbleSize val="0"/>
        </c:dLbls>
        <c:marker val="1"/>
        <c:smooth val="0"/>
        <c:axId val="94321232"/>
        <c:axId val="1787430367"/>
      </c:lineChart>
      <c:catAx>
        <c:axId val="94321232"/>
        <c:scaling>
          <c:orientation val="minMax"/>
        </c:scaling>
        <c:delete val="0"/>
        <c:axPos val="b"/>
        <c:numFmt formatCode="0" sourceLinked="0"/>
        <c:majorTickMark val="cross"/>
        <c:minorTickMark val="none"/>
        <c:tickLblPos val="low"/>
        <c:spPr>
          <a:noFill/>
          <a:ln w="1270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87430367"/>
        <c:crosses val="autoZero"/>
        <c:auto val="1"/>
        <c:lblAlgn val="ctr"/>
        <c:lblOffset val="100"/>
        <c:tickLblSkip val="5"/>
        <c:tickMarkSkip val="5"/>
        <c:noMultiLvlLbl val="0"/>
      </c:catAx>
      <c:valAx>
        <c:axId val="178743036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321232"/>
        <c:crossesAt val="1"/>
        <c:crossBetween val="between"/>
      </c:valAx>
      <c:valAx>
        <c:axId val="1699212735"/>
        <c:scaling>
          <c:orientation val="minMax"/>
        </c:scaling>
        <c:delete val="0"/>
        <c:axPos val="r"/>
        <c:numFmt formatCode="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68450943"/>
        <c:crosses val="max"/>
        <c:crossBetween val="between"/>
      </c:valAx>
      <c:catAx>
        <c:axId val="1768450943"/>
        <c:scaling>
          <c:orientation val="minMax"/>
        </c:scaling>
        <c:delete val="1"/>
        <c:axPos val="b"/>
        <c:majorTickMark val="out"/>
        <c:minorTickMark val="none"/>
        <c:tickLblPos val="nextTo"/>
        <c:crossAx val="16992127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HedgeBedarf!$A$5:$A$205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f>HedgeBedarf!$AR$5:$AR$205</c:f>
              <c:numCache>
                <c:formatCode>0.0</c:formatCode>
                <c:ptCount val="201"/>
                <c:pt idx="0">
                  <c:v>4.2114884208147263E-4</c:v>
                </c:pt>
                <c:pt idx="1">
                  <c:v>4.4992117706752453E-4</c:v>
                </c:pt>
                <c:pt idx="2">
                  <c:v>4.8053493447887066E-4</c:v>
                </c:pt>
                <c:pt idx="3">
                  <c:v>5.1309877904294097E-4</c:v>
                </c:pt>
                <c:pt idx="4">
                  <c:v>5.4772713668211454E-4</c:v>
                </c:pt>
                <c:pt idx="5">
                  <c:v>5.8454045569321703E-4</c:v>
                </c:pt>
                <c:pt idx="6">
                  <c:v>6.2366547686264423E-4</c:v>
                </c:pt>
                <c:pt idx="7">
                  <c:v>6.6523551263264469E-4</c:v>
                </c:pt>
                <c:pt idx="8">
                  <c:v>7.093907354221127E-4</c:v>
                </c:pt>
                <c:pt idx="9">
                  <c:v>7.5627847519116667E-4</c:v>
                </c:pt>
                <c:pt idx="10">
                  <c:v>8.0605352632377985E-4</c:v>
                </c:pt>
                <c:pt idx="11">
                  <c:v>8.588784638865084E-4</c:v>
                </c:pt>
                <c:pt idx="12">
                  <c:v>9.1492396930311737E-4</c:v>
                </c:pt>
                <c:pt idx="13">
                  <c:v>9.7436916546622242E-4</c:v>
                </c:pt>
                <c:pt idx="14">
                  <c:v>1.0374019612860047E-3</c:v>
                </c:pt>
                <c:pt idx="15">
                  <c:v>1.1042194056539193E-3</c:v>
                </c:pt>
                <c:pt idx="16">
                  <c:v>1.175028050775799E-3</c:v>
                </c:pt>
                <c:pt idx="17">
                  <c:v>1.25004432480277E-3</c:v>
                </c:pt>
                <c:pt idx="18">
                  <c:v>1.3294949136620036E-3</c:v>
                </c:pt>
                <c:pt idx="19">
                  <c:v>1.4136171519599518E-3</c:v>
                </c:pt>
                <c:pt idx="20">
                  <c:v>1.502659422800981E-3</c:v>
                </c:pt>
                <c:pt idx="21">
                  <c:v>1.5968815663310065E-3</c:v>
                </c:pt>
                <c:pt idx="22">
                  <c:v>1.69655529678275E-3</c:v>
                </c:pt>
                <c:pt idx="23">
                  <c:v>1.8019646277626523E-3</c:v>
                </c:pt>
                <c:pt idx="24">
                  <c:v>1.9134063054818534E-3</c:v>
                </c:pt>
                <c:pt idx="25">
                  <c:v>2.0311902495946032E-3</c:v>
                </c:pt>
                <c:pt idx="26">
                  <c:v>2.1556400012649529E-3</c:v>
                </c:pt>
                <c:pt idx="27">
                  <c:v>2.2870931780402158E-3</c:v>
                </c:pt>
                <c:pt idx="28">
                  <c:v>2.4259019350639397E-3</c:v>
                </c:pt>
                <c:pt idx="29">
                  <c:v>2.5724334321138302E-3</c:v>
                </c:pt>
                <c:pt idx="30">
                  <c:v>2.7270703059019976E-3</c:v>
                </c:pt>
                <c:pt idx="31">
                  <c:v>2.8902111470225024E-3</c:v>
                </c:pt>
                <c:pt idx="32">
                  <c:v>3.0622709808799933E-3</c:v>
                </c:pt>
                <c:pt idx="33">
                  <c:v>3.2436817518779861E-3</c:v>
                </c:pt>
                <c:pt idx="34">
                  <c:v>3.43489281008897E-3</c:v>
                </c:pt>
                <c:pt idx="35">
                  <c:v>3.6363713995717995E-3</c:v>
                </c:pt>
                <c:pt idx="36">
                  <c:v>3.8486031474402418E-3</c:v>
                </c:pt>
                <c:pt idx="37">
                  <c:v>4.0720925527276981E-3</c:v>
                </c:pt>
                <c:pt idx="38">
                  <c:v>4.3073634740285723E-3</c:v>
                </c:pt>
                <c:pt idx="39">
                  <c:v>4.5549596148349789E-3</c:v>
                </c:pt>
                <c:pt idx="40">
                  <c:v>4.8154450054195205E-3</c:v>
                </c:pt>
                <c:pt idx="41">
                  <c:v>5.0894044800510411E-3</c:v>
                </c:pt>
                <c:pt idx="42">
                  <c:v>5.3774441482614035E-3</c:v>
                </c:pt>
                <c:pt idx="43">
                  <c:v>5.6801918588127737E-3</c:v>
                </c:pt>
                <c:pt idx="44">
                  <c:v>5.998297654947948E-3</c:v>
                </c:pt>
                <c:pt idx="45">
                  <c:v>6.3324342194329905E-3</c:v>
                </c:pt>
                <c:pt idx="46">
                  <c:v>6.6832973078350564E-3</c:v>
                </c:pt>
                <c:pt idx="47">
                  <c:v>7.0516061684057522E-3</c:v>
                </c:pt>
                <c:pt idx="48">
                  <c:v>7.4381039468703848E-3</c:v>
                </c:pt>
                <c:pt idx="49">
                  <c:v>7.8435580743553175E-3</c:v>
                </c:pt>
                <c:pt idx="50">
                  <c:v>8.2687606366125179E-3</c:v>
                </c:pt>
                <c:pt idx="51">
                  <c:v>8.7145287226349129E-3</c:v>
                </c:pt>
                <c:pt idx="52">
                  <c:v>9.181704750686517E-3</c:v>
                </c:pt>
                <c:pt idx="53">
                  <c:v>9.6711567697038946E-3</c:v>
                </c:pt>
                <c:pt idx="54">
                  <c:v>1.0183778733963773E-2</c:v>
                </c:pt>
                <c:pt idx="55">
                  <c:v>1.0720490748842338E-2</c:v>
                </c:pt>
                <c:pt idx="56">
                  <c:v>1.1282239285436996E-2</c:v>
                </c:pt>
                <c:pt idx="57">
                  <c:v>1.1869997361756741E-2</c:v>
                </c:pt>
                <c:pt idx="58">
                  <c:v>1.2484764688137383E-2</c:v>
                </c:pt>
                <c:pt idx="59">
                  <c:v>1.3127567774478054E-2</c:v>
                </c:pt>
                <c:pt idx="60">
                  <c:v>1.3799459996851809E-2</c:v>
                </c:pt>
                <c:pt idx="61">
                  <c:v>1.4501521620995444E-2</c:v>
                </c:pt>
                <c:pt idx="62">
                  <c:v>1.5234859780140589E-2</c:v>
                </c:pt>
                <c:pt idx="63">
                  <c:v>1.6000608404617055E-2</c:v>
                </c:pt>
                <c:pt idx="64">
                  <c:v>1.6799928100619962E-2</c:v>
                </c:pt>
                <c:pt idx="65">
                  <c:v>1.7634005975513234E-2</c:v>
                </c:pt>
                <c:pt idx="66">
                  <c:v>1.8504055407018469E-2</c:v>
                </c:pt>
                <c:pt idx="67">
                  <c:v>1.9411315753622472E-2</c:v>
                </c:pt>
                <c:pt idx="68">
                  <c:v>2.0357052003536446E-2</c:v>
                </c:pt>
                <c:pt idx="69">
                  <c:v>2.1342554359529115E-2</c:v>
                </c:pt>
                <c:pt idx="70">
                  <c:v>2.236913775697328E-2</c:v>
                </c:pt>
                <c:pt idx="71">
                  <c:v>2.343814131245326E-2</c:v>
                </c:pt>
                <c:pt idx="72">
                  <c:v>2.4550927700312329E-2</c:v>
                </c:pt>
                <c:pt idx="73">
                  <c:v>2.5708882454540411E-2</c:v>
                </c:pt>
                <c:pt idx="74">
                  <c:v>2.6913413193454784E-2</c:v>
                </c:pt>
                <c:pt idx="75">
                  <c:v>2.816594876467195E-2</c:v>
                </c:pt>
                <c:pt idx="76">
                  <c:v>2.9467938307928647E-2</c:v>
                </c:pt>
                <c:pt idx="77">
                  <c:v>3.082085023338943E-2</c:v>
                </c:pt>
                <c:pt idx="78">
                  <c:v>3.2226171113146962E-2</c:v>
                </c:pt>
                <c:pt idx="79">
                  <c:v>3.368540448372729E-2</c:v>
                </c:pt>
                <c:pt idx="80">
                  <c:v>3.5200069557508894E-2</c:v>
                </c:pt>
                <c:pt idx="81">
                  <c:v>3.6771699841080557E-2</c:v>
                </c:pt>
                <c:pt idx="82">
                  <c:v>3.8401841658699018E-2</c:v>
                </c:pt>
                <c:pt idx="83">
                  <c:v>4.0092052579131267E-2</c:v>
                </c:pt>
                <c:pt idx="84">
                  <c:v>4.184389974433627E-2</c:v>
                </c:pt>
                <c:pt idx="85">
                  <c:v>4.3658958098593451E-2</c:v>
                </c:pt>
                <c:pt idx="86">
                  <c:v>4.5538808516865183E-2</c:v>
                </c:pt>
                <c:pt idx="87">
                  <c:v>4.7485035831378877E-2</c:v>
                </c:pt>
                <c:pt idx="88">
                  <c:v>4.9499226755599916E-2</c:v>
                </c:pt>
                <c:pt idx="89">
                  <c:v>5.1582967705001634E-2</c:v>
                </c:pt>
                <c:pt idx="90">
                  <c:v>5.3737842514249491E-2</c:v>
                </c:pt>
                <c:pt idx="91">
                  <c:v>5.5965430050678409E-2</c:v>
                </c:pt>
                <c:pt idx="92">
                  <c:v>5.8267301724169294E-2</c:v>
                </c:pt>
                <c:pt idx="93">
                  <c:v>6.0645018893823475E-2</c:v>
                </c:pt>
                <c:pt idx="94">
                  <c:v>6.3100130172095231E-2</c:v>
                </c:pt>
                <c:pt idx="95">
                  <c:v>6.5634168627336772E-2</c:v>
                </c:pt>
                <c:pt idx="96">
                  <c:v>6.8248648886023458E-2</c:v>
                </c:pt>
                <c:pt idx="97">
                  <c:v>7.0945064136217803E-2</c:v>
                </c:pt>
                <c:pt idx="98">
                  <c:v>7.3724883034177055E-2</c:v>
                </c:pt>
                <c:pt idx="99">
                  <c:v>7.6589546516332305E-2</c:v>
                </c:pt>
                <c:pt idx="100">
                  <c:v>7.9540464519207876E-2</c:v>
                </c:pt>
                <c:pt idx="101">
                  <c:v>8.2579012610222116E-2</c:v>
                </c:pt>
                <c:pt idx="102">
                  <c:v>8.5706528532639228E-2</c:v>
                </c:pt>
                <c:pt idx="103">
                  <c:v>8.8924308668343971E-2</c:v>
                </c:pt>
                <c:pt idx="104">
                  <c:v>9.2233604422466656E-2</c:v>
                </c:pt>
                <c:pt idx="105">
                  <c:v>9.5635618534268621E-2</c:v>
                </c:pt>
                <c:pt idx="106">
                  <c:v>9.913150131910263E-2</c:v>
                </c:pt>
                <c:pt idx="107">
                  <c:v>0.10272234684661855</c:v>
                </c:pt>
                <c:pt idx="108">
                  <c:v>0.10640918906081447</c:v>
                </c:pt>
                <c:pt idx="109">
                  <c:v>0.11019299784789557</c:v>
                </c:pt>
                <c:pt idx="110">
                  <c:v>0.11407467505833127</c:v>
                </c:pt>
                <c:pt idx="111">
                  <c:v>0.11805505048985236</c:v>
                </c:pt>
                <c:pt idx="112">
                  <c:v>0.12213487783856092</c:v>
                </c:pt>
                <c:pt idx="113">
                  <c:v>0.1263148306256896</c:v>
                </c:pt>
                <c:pt idx="114">
                  <c:v>0.13059549810793028</c:v>
                </c:pt>
                <c:pt idx="115">
                  <c:v>0.13497738117965036</c:v>
                </c:pt>
                <c:pt idx="116">
                  <c:v>0.13946088827563952</c:v>
                </c:pt>
                <c:pt idx="117">
                  <c:v>0.14404633128343169</c:v>
                </c:pt>
                <c:pt idx="118">
                  <c:v>0.14873392147456627</c:v>
                </c:pt>
                <c:pt idx="119">
                  <c:v>0.15352376546448698</c:v>
                </c:pt>
                <c:pt idx="120">
                  <c:v>0.15841586121112086</c:v>
                </c:pt>
                <c:pt idx="121">
                  <c:v>0.16341009406243573</c:v>
                </c:pt>
                <c:pt idx="122">
                  <c:v>0.16850623286360619</c:v>
                </c:pt>
                <c:pt idx="123">
                  <c:v>0.17370392613464405</c:v>
                </c:pt>
                <c:pt idx="124">
                  <c:v>0.17900269832963436</c:v>
                </c:pt>
                <c:pt idx="125">
                  <c:v>0.18440194618888045</c:v>
                </c:pt>
                <c:pt idx="126">
                  <c:v>0.18990093519551274</c:v>
                </c:pt>
                <c:pt idx="127">
                  <c:v>0.19549879614825225</c:v>
                </c:pt>
                <c:pt idx="128">
                  <c:v>0.20119452186215958</c:v>
                </c:pt>
                <c:pt idx="129">
                  <c:v>0.20698696400934483</c:v>
                </c:pt>
                <c:pt idx="130">
                  <c:v>0.21287483011163316</c:v>
                </c:pt>
                <c:pt idx="131">
                  <c:v>0.21885668069729061</c:v>
                </c:pt>
                <c:pt idx="132">
                  <c:v>0.22493092663388534</c:v>
                </c:pt>
                <c:pt idx="133">
                  <c:v>0.23109582664934733</c:v>
                </c:pt>
                <c:pt idx="134">
                  <c:v>0.23734948505325573</c:v>
                </c:pt>
                <c:pt idx="135">
                  <c:v>0.24368984967022889</c:v>
                </c:pt>
                <c:pt idx="136">
                  <c:v>0.2501147099972158</c:v>
                </c:pt>
                <c:pt idx="137">
                  <c:v>0.25662169559627646</c:v>
                </c:pt>
                <c:pt idx="138">
                  <c:v>0.26320827473421887</c:v>
                </c:pt>
                <c:pt idx="139">
                  <c:v>0.26987175328024343</c:v>
                </c:pt>
                <c:pt idx="140">
                  <c:v>0.27660927387236933</c:v>
                </c:pt>
                <c:pt idx="141">
                  <c:v>0.28341781536315425</c:v>
                </c:pt>
                <c:pt idx="142">
                  <c:v>0.2902941925547633</c:v>
                </c:pt>
                <c:pt idx="143">
                  <c:v>0.29723505623308011</c:v>
                </c:pt>
                <c:pt idx="144">
                  <c:v>0.30423689350999916</c:v>
                </c:pt>
                <c:pt idx="145">
                  <c:v>0.31129602848259424</c:v>
                </c:pt>
                <c:pt idx="146">
                  <c:v>0.31840862321725805</c:v>
                </c:pt>
                <c:pt idx="147">
                  <c:v>0.32557067906630255</c:v>
                </c:pt>
                <c:pt idx="148">
                  <c:v>0.33277803832390812</c:v>
                </c:pt>
                <c:pt idx="149">
                  <c:v>0.34002638622755238</c:v>
                </c:pt>
                <c:pt idx="150">
                  <c:v>0.34731125331039098</c:v>
                </c:pt>
                <c:pt idx="151">
                  <c:v>0.35462801810926348</c:v>
                </c:pt>
                <c:pt idx="152">
                  <c:v>0.36197191023218955</c:v>
                </c:pt>
                <c:pt idx="153">
                  <c:v>0.36933801378842512</c:v>
                </c:pt>
                <c:pt idx="154">
                  <c:v>0.37672127118320475</c:v>
                </c:pt>
                <c:pt idx="155">
                  <c:v>0.38411648727846071</c:v>
                </c:pt>
                <c:pt idx="156">
                  <c:v>0.39151833391983559</c:v>
                </c:pt>
                <c:pt idx="157">
                  <c:v>0.39892135482933788</c:v>
                </c:pt>
                <c:pt idx="158">
                  <c:v>0.40631997086204874</c:v>
                </c:pt>
                <c:pt idx="159">
                  <c:v>0.41370848562419543</c:v>
                </c:pt>
                <c:pt idx="160">
                  <c:v>0.42108109144895922</c:v>
                </c:pt>
                <c:pt idx="161">
                  <c:v>0.42843187572526747</c:v>
                </c:pt>
                <c:pt idx="162">
                  <c:v>0.43575482757382911</c:v>
                </c:pt>
                <c:pt idx="163">
                  <c:v>0.4430438448635069</c:v>
                </c:pt>
                <c:pt idx="164">
                  <c:v>0.4502927415601275</c:v>
                </c:pt>
                <c:pt idx="165">
                  <c:v>0.45749525539869368</c:v>
                </c:pt>
                <c:pt idx="166">
                  <c:v>0.46464505586888166</c:v>
                </c:pt>
                <c:pt idx="167">
                  <c:v>0.47173575250266742</c:v>
                </c:pt>
                <c:pt idx="168">
                  <c:v>0.47876090345177652</c:v>
                </c:pt>
                <c:pt idx="169">
                  <c:v>0.48571402434166194</c:v>
                </c:pt>
                <c:pt idx="170">
                  <c:v>0.49258859738762917</c:v>
                </c:pt>
                <c:pt idx="171">
                  <c:v>0.4993780807576928</c:v>
                </c:pt>
                <c:pt idx="172">
                  <c:v>0.50607591816579167</c:v>
                </c:pt>
                <c:pt idx="173">
                  <c:v>0.51267554867793308</c:v>
                </c:pt>
                <c:pt idx="174">
                  <c:v>0.51917041671297171</c:v>
                </c:pt>
                <c:pt idx="175">
                  <c:v>0.5255539822187506</c:v>
                </c:pt>
                <c:pt idx="176">
                  <c:v>0.53181973100352686</c:v>
                </c:pt>
                <c:pt idx="177">
                  <c:v>0.537961185201697</c:v>
                </c:pt>
                <c:pt idx="178">
                  <c:v>0.54397191385212573</c:v>
                </c:pt>
                <c:pt idx="179">
                  <c:v>0.54984554356661741</c:v>
                </c:pt>
                <c:pt idx="180">
                  <c:v>0.55557576926538754</c:v>
                </c:pt>
                <c:pt idx="181">
                  <c:v>0.56115636495581189</c:v>
                </c:pt>
                <c:pt idx="182">
                  <c:v>0.56658119453011746</c:v>
                </c:pt>
                <c:pt idx="183">
                  <c:v>0.57184422255724121</c:v>
                </c:pt>
                <c:pt idx="184">
                  <c:v>0.57693952504362855</c:v>
                </c:pt>
                <c:pt idx="185">
                  <c:v>0.58186130013739357</c:v>
                </c:pt>
                <c:pt idx="186">
                  <c:v>0.58660387875000464</c:v>
                </c:pt>
                <c:pt idx="187">
                  <c:v>0.5911617350694125</c:v>
                </c:pt>
                <c:pt idx="188">
                  <c:v>0.59552949693845503</c:v>
                </c:pt>
                <c:pt idx="189">
                  <c:v>0.59970195607229859</c:v>
                </c:pt>
                <c:pt idx="190">
                  <c:v>0.60367407808871387</c:v>
                </c:pt>
                <c:pt idx="191">
                  <c:v>0.60744101232511838</c:v>
                </c:pt>
                <c:pt idx="192">
                  <c:v>0.61099810141648103</c:v>
                </c:pt>
                <c:pt idx="193">
                  <c:v>0.61434089060850816</c:v>
                </c:pt>
                <c:pt idx="194">
                  <c:v>0.61746513678086923</c:v>
                </c:pt>
                <c:pt idx="195">
                  <c:v>0.6203668171556973</c:v>
                </c:pt>
                <c:pt idx="196">
                  <c:v>0.62304213766710803</c:v>
                </c:pt>
                <c:pt idx="197">
                  <c:v>0.62548754096813386</c:v>
                </c:pt>
                <c:pt idx="198">
                  <c:v>0.62769971405214986</c:v>
                </c:pt>
                <c:pt idx="199">
                  <c:v>0.62967559546666396</c:v>
                </c:pt>
                <c:pt idx="200">
                  <c:v>0.6314123820982156</c:v>
                </c:pt>
              </c:numCache>
            </c:numRef>
          </c:val>
          <c:smooth val="0"/>
          <c:extLst>
            <c:ext xmlns:c16="http://schemas.microsoft.com/office/drawing/2014/chart" uri="{C3380CC4-5D6E-409C-BE32-E72D297353CC}">
              <c16:uniqueId val="{00000000-F39A-4E79-8281-3126B65A1D0D}"/>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'HedgeBedarf+01'!$A$5:$A$205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f>'HedgeBedarf+01'!$AR$5:$AR$205</c:f>
              <c:numCache>
                <c:formatCode>0.0</c:formatCode>
                <c:ptCount val="201"/>
                <c:pt idx="0">
                  <c:v>0.33257805891839787</c:v>
                </c:pt>
                <c:pt idx="1">
                  <c:v>0.33786029952354896</c:v>
                </c:pt>
                <c:pt idx="2">
                  <c:v>0.34320691725057284</c:v>
                </c:pt>
                <c:pt idx="3">
                  <c:v>0.34861827854251021</c:v>
                </c:pt>
                <c:pt idx="4">
                  <c:v>0.35409474254451501</c:v>
                </c:pt>
                <c:pt idx="5">
                  <c:v>0.35963666085569346</c:v>
                </c:pt>
                <c:pt idx="6">
                  <c:v>0.36524437727862386</c:v>
                </c:pt>
                <c:pt idx="7">
                  <c:v>0.37091822756658283</c:v>
                </c:pt>
                <c:pt idx="8">
                  <c:v>0.37665853916856823</c:v>
                </c:pt>
                <c:pt idx="9">
                  <c:v>0.38246563097217273</c:v>
                </c:pt>
                <c:pt idx="10">
                  <c:v>0.38833981304436899</c:v>
                </c:pt>
                <c:pt idx="11">
                  <c:v>0.39428138637030508</c:v>
                </c:pt>
                <c:pt idx="12">
                  <c:v>0.40029064259014435</c:v>
                </c:pt>
                <c:pt idx="13">
                  <c:v>0.40636786373405309</c:v>
                </c:pt>
                <c:pt idx="14">
                  <c:v>0.41251332195540807</c:v>
                </c:pt>
                <c:pt idx="15">
                  <c:v>0.41872727926229486</c:v>
                </c:pt>
                <c:pt idx="16">
                  <c:v>0.42500998724740358</c:v>
                </c:pt>
                <c:pt idx="17">
                  <c:v>0.43136168681637965</c:v>
                </c:pt>
                <c:pt idx="18">
                  <c:v>0.43778260791474216</c:v>
                </c:pt>
                <c:pt idx="19">
                  <c:v>0.44427296925344095</c:v>
                </c:pt>
                <c:pt idx="20">
                  <c:v>0.45083297803317918</c:v>
                </c:pt>
                <c:pt idx="21">
                  <c:v>0.45746282966755558</c:v>
                </c:pt>
                <c:pt idx="22">
                  <c:v>0.46416270750516359</c:v>
                </c:pt>
                <c:pt idx="23">
                  <c:v>0.47093278255072935</c:v>
                </c:pt>
                <c:pt idx="24">
                  <c:v>0.47777321318539351</c:v>
                </c:pt>
                <c:pt idx="25">
                  <c:v>0.48468414488626899</c:v>
                </c:pt>
                <c:pt idx="26">
                  <c:v>0.49166570994535047</c:v>
                </c:pt>
                <c:pt idx="27">
                  <c:v>0.49871802718791247</c:v>
                </c:pt>
                <c:pt idx="28">
                  <c:v>0.50584120169050872</c:v>
                </c:pt>
                <c:pt idx="29">
                  <c:v>0.51303532449867795</c:v>
                </c:pt>
                <c:pt idx="30">
                  <c:v>0.52030047234450905</c:v>
                </c:pt>
                <c:pt idx="31">
                  <c:v>0.52763670736414892</c:v>
                </c:pt>
                <c:pt idx="32">
                  <c:v>0.53504407681541111</c:v>
                </c:pt>
                <c:pt idx="33">
                  <c:v>0.54252261279560199</c:v>
                </c:pt>
                <c:pt idx="34">
                  <c:v>0.5500723319596913</c:v>
                </c:pt>
                <c:pt idx="35">
                  <c:v>0.55769323523898673</c:v>
                </c:pt>
                <c:pt idx="36">
                  <c:v>0.56538530756041283</c:v>
                </c:pt>
                <c:pt idx="37">
                  <c:v>0.57314851756656371</c:v>
                </c:pt>
                <c:pt idx="38">
                  <c:v>0.58098281733665103</c:v>
                </c:pt>
                <c:pt idx="39">
                  <c:v>0.58888814210852025</c:v>
                </c:pt>
                <c:pt idx="40">
                  <c:v>0.59686441000184542</c:v>
                </c:pt>
                <c:pt idx="41">
                  <c:v>0.60491152174267793</c:v>
                </c:pt>
                <c:pt idx="42">
                  <c:v>0.61302936038949807</c:v>
                </c:pt>
                <c:pt idx="43">
                  <c:v>0.62121779106090236</c:v>
                </c:pt>
                <c:pt idx="44">
                  <c:v>0.62947666066512831</c:v>
                </c:pt>
                <c:pt idx="45">
                  <c:v>0.6378057976315199</c:v>
                </c:pt>
                <c:pt idx="46">
                  <c:v>0.64620501164413369</c:v>
                </c:pt>
                <c:pt idx="47">
                  <c:v>0.65467409337763827</c:v>
                </c:pt>
                <c:pt idx="48">
                  <c:v>0.66321281423565548</c:v>
                </c:pt>
                <c:pt idx="49">
                  <c:v>0.67182092609174959</c:v>
                </c:pt>
                <c:pt idx="50">
                  <c:v>0.68049816103318617</c:v>
                </c:pt>
                <c:pt idx="51">
                  <c:v>0.68924423110766386</c:v>
                </c:pt>
                <c:pt idx="52">
                  <c:v>0.69805882807318276</c:v>
                </c:pt>
                <c:pt idx="53">
                  <c:v>0.70694162315120868</c:v>
                </c:pt>
                <c:pt idx="54">
                  <c:v>0.71589226678335249</c:v>
                </c:pt>
                <c:pt idx="55">
                  <c:v>0.72491038839168109</c:v>
                </c:pt>
                <c:pt idx="56">
                  <c:v>0.73399559614289367</c:v>
                </c:pt>
                <c:pt idx="57">
                  <c:v>0.74314747671649894</c:v>
                </c:pt>
                <c:pt idx="58">
                  <c:v>0.75236559507722833</c:v>
                </c:pt>
                <c:pt idx="59">
                  <c:v>0.76164949425180817</c:v>
                </c:pt>
                <c:pt idx="60">
                  <c:v>0.77099869511032038</c:v>
                </c:pt>
                <c:pt idx="61">
                  <c:v>0.78041269615231668</c:v>
                </c:pt>
                <c:pt idx="62">
                  <c:v>0.78989097329787172</c:v>
                </c:pt>
                <c:pt idx="63">
                  <c:v>0.79943297968378613</c:v>
                </c:pt>
                <c:pt idx="64">
                  <c:v>0.80903814546508956</c:v>
                </c:pt>
                <c:pt idx="65">
                  <c:v>0.81870587762206237</c:v>
                </c:pt>
                <c:pt idx="66">
                  <c:v>0.82843555977295913</c:v>
                </c:pt>
                <c:pt idx="67">
                  <c:v>0.83822655199260299</c:v>
                </c:pt>
                <c:pt idx="68">
                  <c:v>0.848078190637089</c:v>
                </c:pt>
                <c:pt idx="69">
                  <c:v>0.85798978817472948</c:v>
                </c:pt>
                <c:pt idx="70">
                  <c:v>0.86796063302347704</c:v>
                </c:pt>
                <c:pt idx="71">
                  <c:v>0.8779899893949773</c:v>
                </c:pt>
                <c:pt idx="72">
                  <c:v>0.88807709714549876</c:v>
                </c:pt>
                <c:pt idx="73">
                  <c:v>0.89822117163386161</c:v>
                </c:pt>
                <c:pt idx="74">
                  <c:v>0.90842140358660584</c:v>
                </c:pt>
                <c:pt idx="75">
                  <c:v>0.91867695897057189</c:v>
                </c:pt>
                <c:pt idx="76">
                  <c:v>0.92898697887306803</c:v>
                </c:pt>
                <c:pt idx="77">
                  <c:v>0.93935057938985767</c:v>
                </c:pt>
                <c:pt idx="78">
                  <c:v>0.9497668515210963</c:v>
                </c:pt>
                <c:pt idx="79">
                  <c:v>0.96023486107544698</c:v>
                </c:pt>
                <c:pt idx="80">
                  <c:v>0.97075364858254587</c:v>
                </c:pt>
                <c:pt idx="81">
                  <c:v>0.98132222921398926</c:v>
                </c:pt>
                <c:pt idx="82">
                  <c:v>0.99193959271306775</c:v>
                </c:pt>
                <c:pt idx="83">
                  <c:v>1.0026047033333692</c:v>
                </c:pt>
                <c:pt idx="84">
                  <c:v>1.0133164997864756</c:v>
                </c:pt>
                <c:pt idx="85">
                  <c:v>1.0240738951989186</c:v>
                </c:pt>
                <c:pt idx="86">
                  <c:v>1.0348757770785484</c:v>
                </c:pt>
                <c:pt idx="87">
                  <c:v>1.0457210072905485</c:v>
                </c:pt>
                <c:pt idx="88">
                  <c:v>1.0566084220431884</c:v>
                </c:pt>
                <c:pt idx="89">
                  <c:v>1.0675368318835476</c:v>
                </c:pt>
                <c:pt idx="90">
                  <c:v>1.0785050217033363</c:v>
                </c:pt>
                <c:pt idx="91">
                  <c:v>1.0895117507550196</c:v>
                </c:pt>
                <c:pt idx="92">
                  <c:v>1.1005557526783567</c:v>
                </c:pt>
                <c:pt idx="93">
                  <c:v>1.1116357355375472</c:v>
                </c:pt>
                <c:pt idx="94">
                  <c:v>1.1227503818691302</c:v>
                </c:pt>
                <c:pt idx="95">
                  <c:v>1.1338983487407708</c:v>
                </c:pt>
                <c:pt idx="96">
                  <c:v>1.1450782678211322</c:v>
                </c:pt>
                <c:pt idx="97">
                  <c:v>1.1562887454609032</c:v>
                </c:pt>
                <c:pt idx="98">
                  <c:v>1.1675283627851876</c:v>
                </c:pt>
                <c:pt idx="99">
                  <c:v>1.1787956757973537</c:v>
                </c:pt>
                <c:pt idx="100">
                  <c:v>1.1900892154944811</c:v>
                </c:pt>
                <c:pt idx="101">
                  <c:v>1.2014074879945675</c:v>
                </c:pt>
                <c:pt idx="102">
                  <c:v>1.2127489746755564</c:v>
                </c:pt>
                <c:pt idx="103">
                  <c:v>1.2241121323263575</c:v>
                </c:pt>
                <c:pt idx="104">
                  <c:v>1.2354953933099559</c:v>
                </c:pt>
                <c:pt idx="105">
                  <c:v>1.2468971657386971</c:v>
                </c:pt>
                <c:pt idx="106">
                  <c:v>1.2583158336619125</c:v>
                </c:pt>
                <c:pt idx="107">
                  <c:v>1.2697497572659038</c:v>
                </c:pt>
                <c:pt idx="108">
                  <c:v>1.2811972730864449</c:v>
                </c:pt>
                <c:pt idx="109">
                  <c:v>1.2926566942338436</c:v>
                </c:pt>
                <c:pt idx="110">
                  <c:v>1.304126310630696</c:v>
                </c:pt>
                <c:pt idx="111">
                  <c:v>1.3156043892623486</c:v>
                </c:pt>
                <c:pt idx="112">
                  <c:v>1.3270891744401829</c:v>
                </c:pt>
                <c:pt idx="113">
                  <c:v>1.3385788880777754</c:v>
                </c:pt>
                <c:pt idx="114">
                  <c:v>1.3500717299799656</c:v>
                </c:pt>
                <c:pt idx="115">
                  <c:v>1.3615658781449416</c:v>
                </c:pt>
                <c:pt idx="116">
                  <c:v>1.3730594890793142</c:v>
                </c:pt>
                <c:pt idx="117">
                  <c:v>1.3845506981262736</c:v>
                </c:pt>
                <c:pt idx="118">
                  <c:v>1.3960376198068354</c:v>
                </c:pt>
                <c:pt idx="119">
                  <c:v>1.4075183481741891</c:v>
                </c:pt>
                <c:pt idx="120">
                  <c:v>1.4189909571812127</c:v>
                </c:pt>
                <c:pt idx="121">
                  <c:v>1.430453501061095</c:v>
                </c:pt>
                <c:pt idx="122">
                  <c:v>1.4419040147211244</c:v>
                </c:pt>
                <c:pt idx="123">
                  <c:v>1.4533405141495952</c:v>
                </c:pt>
                <c:pt idx="124">
                  <c:v>1.4647609968358721</c:v>
                </c:pt>
                <c:pt idx="125">
                  <c:v>1.4761634422035237</c:v>
                </c:pt>
                <c:pt idx="126">
                  <c:v>1.4875458120565515</c:v>
                </c:pt>
                <c:pt idx="127">
                  <c:v>1.498906051038652</c:v>
                </c:pt>
                <c:pt idx="128">
                  <c:v>1.510242087105458</c:v>
                </c:pt>
                <c:pt idx="129">
                  <c:v>1.5215518320097494</c:v>
                </c:pt>
                <c:pt idx="130">
                  <c:v>1.53283318179951</c:v>
                </c:pt>
                <c:pt idx="131">
                  <c:v>1.5440840173288057</c:v>
                </c:pt>
                <c:pt idx="132">
                  <c:v>1.5553022047813951</c:v>
                </c:pt>
                <c:pt idx="133">
                  <c:v>1.566485596206959</c:v>
                </c:pt>
                <c:pt idx="134">
                  <c:v>1.5776320300699136</c:v>
                </c:pt>
                <c:pt idx="135">
                  <c:v>1.5887393318106304</c:v>
                </c:pt>
                <c:pt idx="136">
                  <c:v>1.5998053144189954</c:v>
                </c:pt>
                <c:pt idx="137">
                  <c:v>1.6108277790201833</c:v>
                </c:pt>
                <c:pt idx="138">
                  <c:v>1.6218045154724769</c:v>
                </c:pt>
                <c:pt idx="139">
                  <c:v>1.6327333029770668</c:v>
                </c:pt>
                <c:pt idx="140">
                  <c:v>1.6436119106995939</c:v>
                </c:pt>
                <c:pt idx="141">
                  <c:v>1.6544380984033442</c:v>
                </c:pt>
                <c:pt idx="142">
                  <c:v>1.6652096170938815</c:v>
                </c:pt>
                <c:pt idx="143">
                  <c:v>1.6759242096749993</c:v>
                </c:pt>
                <c:pt idx="144">
                  <c:v>1.6865796116157381</c:v>
                </c:pt>
                <c:pt idx="145">
                  <c:v>1.69717355162832</c:v>
                </c:pt>
                <c:pt idx="146">
                  <c:v>1.7077037523567946</c:v>
                </c:pt>
                <c:pt idx="147">
                  <c:v>1.718167931076146</c:v>
                </c:pt>
                <c:pt idx="148">
                  <c:v>1.7285638004017059</c:v>
                </c:pt>
                <c:pt idx="149">
                  <c:v>1.7388890690085694</c:v>
                </c:pt>
                <c:pt idx="150">
                  <c:v>1.7491414423608247</c:v>
                </c:pt>
                <c:pt idx="151">
                  <c:v>1.7593186234503282</c:v>
                </c:pt>
                <c:pt idx="152">
                  <c:v>1.7694183135447545</c:v>
                </c:pt>
                <c:pt idx="153">
                  <c:v>1.7794382129447057</c:v>
                </c:pt>
                <c:pt idx="154">
                  <c:v>1.789376021749532</c:v>
                </c:pt>
                <c:pt idx="155">
                  <c:v>1.7992294406316336</c:v>
                </c:pt>
                <c:pt idx="156">
                  <c:v>1.8089961716189324</c:v>
                </c:pt>
                <c:pt idx="157">
                  <c:v>1.8186739188852019</c:v>
                </c:pt>
                <c:pt idx="158">
                  <c:v>1.8282603895479745</c:v>
                </c:pt>
                <c:pt idx="159">
                  <c:v>1.8377532944736719</c:v>
                </c:pt>
                <c:pt idx="160">
                  <c:v>1.8471503490896555</c:v>
                </c:pt>
                <c:pt idx="161">
                  <c:v>1.8564492742028396</c:v>
                </c:pt>
                <c:pt idx="162">
                  <c:v>1.8656477968245653</c:v>
                </c:pt>
                <c:pt idx="163">
                  <c:v>1.8747436510013302</c:v>
                </c:pt>
                <c:pt idx="164">
                  <c:v>1.8837345786510451</c:v>
                </c:pt>
                <c:pt idx="165">
                  <c:v>1.8926183304044557</c:v>
                </c:pt>
                <c:pt idx="166">
                  <c:v>1.9013926664513232</c:v>
                </c:pt>
                <c:pt idx="167">
                  <c:v>1.9100553573910228</c:v>
                </c:pt>
                <c:pt idx="168">
                  <c:v>1.9186041850871387</c:v>
                </c:pt>
                <c:pt idx="169">
                  <c:v>1.92703694352566</c:v>
                </c:pt>
                <c:pt idx="170">
                  <c:v>1.9353514396763998</c:v>
                </c:pt>
                <c:pt idx="171">
                  <c:v>1.9435454943571884</c:v>
                </c:pt>
                <c:pt idx="172">
                  <c:v>1.9516169431004697</c:v>
                </c:pt>
                <c:pt idx="173">
                  <c:v>1.9595636370218266</c:v>
                </c:pt>
                <c:pt idx="174">
                  <c:v>1.9673834436900495</c:v>
                </c:pt>
                <c:pt idx="175">
                  <c:v>1.9750742479982744</c:v>
                </c:pt>
                <c:pt idx="176">
                  <c:v>1.9826339530357917</c:v>
                </c:pt>
                <c:pt idx="177">
                  <c:v>1.9900604809600388</c:v>
                </c:pt>
                <c:pt idx="178">
                  <c:v>1.9973517738683437</c:v>
                </c:pt>
                <c:pt idx="179">
                  <c:v>2.0045057946689662</c:v>
                </c:pt>
                <c:pt idx="180">
                  <c:v>2.0115205279509585</c:v>
                </c:pt>
                <c:pt idx="181">
                  <c:v>2.018393980852407</c:v>
                </c:pt>
                <c:pt idx="182">
                  <c:v>2.0251241839265512</c:v>
                </c:pt>
                <c:pt idx="183">
                  <c:v>2.0317091920053265</c:v>
                </c:pt>
                <c:pt idx="184">
                  <c:v>2.0381470850598564</c:v>
                </c:pt>
                <c:pt idx="185">
                  <c:v>2.0444359690573917</c:v>
                </c:pt>
                <c:pt idx="186">
                  <c:v>2.0505739768142441</c:v>
                </c:pt>
                <c:pt idx="187">
                  <c:v>2.0565592688441909</c:v>
                </c:pt>
                <c:pt idx="188">
                  <c:v>2.0623900342018979</c:v>
                </c:pt>
                <c:pt idx="189">
                  <c:v>2.0680644913208375</c:v>
                </c:pt>
                <c:pt idx="190">
                  <c:v>2.0735808888452292</c:v>
                </c:pt>
                <c:pt idx="191">
                  <c:v>2.0789375064555111</c:v>
                </c:pt>
                <c:pt idx="192">
                  <c:v>2.0841326556868216</c:v>
                </c:pt>
                <c:pt idx="193">
                  <c:v>2.0891646807400246</c:v>
                </c:pt>
                <c:pt idx="194">
                  <c:v>2.0940319592847629</c:v>
                </c:pt>
                <c:pt idx="195">
                  <c:v>2.0987329032540507</c:v>
                </c:pt>
                <c:pt idx="196">
                  <c:v>2.1032659596299093</c:v>
                </c:pt>
                <c:pt idx="197">
                  <c:v>2.1076296112195427</c:v>
                </c:pt>
                <c:pt idx="198">
                  <c:v>2.1118223774215674</c:v>
                </c:pt>
                <c:pt idx="199">
                  <c:v>2.1158428149817992</c:v>
                </c:pt>
                <c:pt idx="200">
                  <c:v>2.1196895187381068</c:v>
                </c:pt>
              </c:numCache>
            </c:numRef>
          </c:val>
          <c:smooth val="0"/>
          <c:extLst>
            <c:ext xmlns:c16="http://schemas.microsoft.com/office/drawing/2014/chart" uri="{C3380CC4-5D6E-409C-BE32-E72D297353CC}">
              <c16:uniqueId val="{00000000-748E-4F19-81C2-52FA1A7C690E}"/>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3BB02D9-68B0-4A01-A23D-0AEA01FE0749}">
  <sheetPr codeName="Diagramm1"/>
  <sheetViews>
    <sheetView zoomScale="92" workbookViewId="0" zoomToFit="1"/>
  </sheetViews>
  <pageMargins left="0.7" right="0.7" top="0.78740157499999996" bottom="0.78740157499999996" header="0.3" footer="0.3"/>
  <pageSetup paperSize="9"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3DCCCF1-44DE-4471-962A-0B11D1053BFF}">
  <sheetPr codeName="Diagramm2"/>
  <sheetViews>
    <sheetView zoomScale="92" workbookViewId="0" zoomToFit="1"/>
  </sheetViews>
  <pageMargins left="0.7" right="0.7" top="0.78740157499999996" bottom="0.78740157499999996" header="0.3" footer="0.3"/>
  <pageSetup paperSize="9" orientation="landscape" r:id="rId1"/>
  <drawing r:id="rId2"/>
</chartsheet>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12" Type="http://schemas.openxmlformats.org/officeDocument/2006/relationships/image" Target="../media/image12.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1.emf"/><Relationship Id="rId5" Type="http://schemas.openxmlformats.org/officeDocument/2006/relationships/image" Target="../media/image6.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742950</xdr:colOff>
      <xdr:row>4</xdr:row>
      <xdr:rowOff>0</xdr:rowOff>
    </xdr:from>
    <xdr:to>
      <xdr:col>8</xdr:col>
      <xdr:colOff>314325</xdr:colOff>
      <xdr:row>5</xdr:row>
      <xdr:rowOff>28575</xdr:rowOff>
    </xdr:to>
    <xdr:cxnSp macro="">
      <xdr:nvCxnSpPr>
        <xdr:cNvPr id="2" name="Gerader Verbinder 1">
          <a:extLst>
            <a:ext uri="{FF2B5EF4-FFF2-40B4-BE49-F238E27FC236}">
              <a16:creationId xmlns:a16="http://schemas.microsoft.com/office/drawing/2014/main" id="{00000000-0008-0000-0100-000002000000}"/>
            </a:ext>
          </a:extLst>
        </xdr:cNvPr>
        <xdr:cNvCxnSpPr/>
      </xdr:nvCxnSpPr>
      <xdr:spPr>
        <a:xfrm flipV="1">
          <a:off x="3028950" y="1009650"/>
          <a:ext cx="3381375" cy="2667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742950</xdr:colOff>
      <xdr:row>4</xdr:row>
      <xdr:rowOff>19050</xdr:rowOff>
    </xdr:from>
    <xdr:to>
      <xdr:col>6</xdr:col>
      <xdr:colOff>47625</xdr:colOff>
      <xdr:row>5</xdr:row>
      <xdr:rowOff>28575</xdr:rowOff>
    </xdr:to>
    <xdr:cxnSp macro="">
      <xdr:nvCxnSpPr>
        <xdr:cNvPr id="2" name="Gerader Verbinder 1">
          <a:extLst>
            <a:ext uri="{FF2B5EF4-FFF2-40B4-BE49-F238E27FC236}">
              <a16:creationId xmlns:a16="http://schemas.microsoft.com/office/drawing/2014/main" id="{00000000-0008-0000-0200-000002000000}"/>
            </a:ext>
          </a:extLst>
        </xdr:cNvPr>
        <xdr:cNvCxnSpPr/>
      </xdr:nvCxnSpPr>
      <xdr:spPr>
        <a:xfrm flipV="1">
          <a:off x="3028950" y="1028700"/>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752475</xdr:colOff>
      <xdr:row>14</xdr:row>
      <xdr:rowOff>28575</xdr:rowOff>
    </xdr:from>
    <xdr:to>
      <xdr:col>6</xdr:col>
      <xdr:colOff>57150</xdr:colOff>
      <xdr:row>15</xdr:row>
      <xdr:rowOff>38100</xdr:rowOff>
    </xdr:to>
    <xdr:cxnSp macro="">
      <xdr:nvCxnSpPr>
        <xdr:cNvPr id="3" name="Gerader Verbinder 2">
          <a:extLst>
            <a:ext uri="{FF2B5EF4-FFF2-40B4-BE49-F238E27FC236}">
              <a16:creationId xmlns:a16="http://schemas.microsoft.com/office/drawing/2014/main" id="{00000000-0008-0000-0200-000003000000}"/>
            </a:ext>
          </a:extLst>
        </xdr:cNvPr>
        <xdr:cNvCxnSpPr/>
      </xdr:nvCxnSpPr>
      <xdr:spPr>
        <a:xfrm flipV="1">
          <a:off x="3038475" y="3514725"/>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22860</xdr:colOff>
          <xdr:row>2</xdr:row>
          <xdr:rowOff>99060</xdr:rowOff>
        </xdr:from>
        <xdr:to>
          <xdr:col>12</xdr:col>
          <xdr:colOff>22860</xdr:colOff>
          <xdr:row>3</xdr:row>
          <xdr:rowOff>274320</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0</xdr:row>
          <xdr:rowOff>106680</xdr:rowOff>
        </xdr:from>
        <xdr:to>
          <xdr:col>11</xdr:col>
          <xdr:colOff>784860</xdr:colOff>
          <xdr:row>0</xdr:row>
          <xdr:rowOff>464820</xdr:rowOff>
        </xdr:to>
        <xdr:sp macro="" textlink="">
          <xdr:nvSpPr>
            <xdr:cNvPr id="2050" name="AbfragenDatumUpdaten"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0</xdr:row>
          <xdr:rowOff>632460</xdr:rowOff>
        </xdr:from>
        <xdr:to>
          <xdr:col>12</xdr:col>
          <xdr:colOff>22860</xdr:colOff>
          <xdr:row>2</xdr:row>
          <xdr:rowOff>0</xdr:rowOff>
        </xdr:to>
        <xdr:sp macro="" textlink="">
          <xdr:nvSpPr>
            <xdr:cNvPr id="2051" name="BoersenAbfrage"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754380</xdr:colOff>
          <xdr:row>0</xdr:row>
          <xdr:rowOff>609600</xdr:rowOff>
        </xdr:from>
        <xdr:to>
          <xdr:col>34</xdr:col>
          <xdr:colOff>701040</xdr:colOff>
          <xdr:row>2</xdr:row>
          <xdr:rowOff>22860</xdr:rowOff>
        </xdr:to>
        <xdr:sp macro="" textlink="">
          <xdr:nvSpPr>
            <xdr:cNvPr id="2052" name="Hedge"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4</xdr:row>
          <xdr:rowOff>198120</xdr:rowOff>
        </xdr:from>
        <xdr:to>
          <xdr:col>34</xdr:col>
          <xdr:colOff>762000</xdr:colOff>
          <xdr:row>6</xdr:row>
          <xdr:rowOff>167640</xdr:rowOff>
        </xdr:to>
        <xdr:sp macro="" textlink="">
          <xdr:nvSpPr>
            <xdr:cNvPr id="2053" name="VorletzterHandelsTag"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2</xdr:row>
          <xdr:rowOff>152400</xdr:rowOff>
        </xdr:from>
        <xdr:to>
          <xdr:col>34</xdr:col>
          <xdr:colOff>678180</xdr:colOff>
          <xdr:row>4</xdr:row>
          <xdr:rowOff>53340</xdr:rowOff>
        </xdr:to>
        <xdr:sp macro="" textlink="">
          <xdr:nvSpPr>
            <xdr:cNvPr id="2054" name="InterimsUeberHaenge"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176895</xdr:colOff>
      <xdr:row>0</xdr:row>
      <xdr:rowOff>680357</xdr:rowOff>
    </xdr:from>
    <xdr:to>
      <xdr:col>9</xdr:col>
      <xdr:colOff>721180</xdr:colOff>
      <xdr:row>1</xdr:row>
      <xdr:rowOff>163286</xdr:rowOff>
    </xdr:to>
    <xdr:sp macro="" textlink="">
      <xdr:nvSpPr>
        <xdr:cNvPr id="2" name="Pfeil: nach rechts 1">
          <a:extLst>
            <a:ext uri="{FF2B5EF4-FFF2-40B4-BE49-F238E27FC236}">
              <a16:creationId xmlns:a16="http://schemas.microsoft.com/office/drawing/2014/main" id="{00000000-0008-0000-0300-000002000000}"/>
            </a:ext>
          </a:extLst>
        </xdr:cNvPr>
        <xdr:cNvSpPr/>
      </xdr:nvSpPr>
      <xdr:spPr>
        <a:xfrm>
          <a:off x="7130145" y="680357"/>
          <a:ext cx="544285" cy="258536"/>
        </a:xfrm>
        <a:prstGeom prst="rightArrow">
          <a:avLst/>
        </a:prstGeom>
        <a:solidFill>
          <a:srgbClr val="FFC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4</xdr:row>
          <xdr:rowOff>182880</xdr:rowOff>
        </xdr:from>
        <xdr:to>
          <xdr:col>12</xdr:col>
          <xdr:colOff>22860</xdr:colOff>
          <xdr:row>6</xdr:row>
          <xdr:rowOff>175260</xdr:rowOff>
        </xdr:to>
        <xdr:sp macro="" textlink="">
          <xdr:nvSpPr>
            <xdr:cNvPr id="2055" name="PDF"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937260</xdr:colOff>
          <xdr:row>0</xdr:row>
          <xdr:rowOff>121920</xdr:rowOff>
        </xdr:from>
        <xdr:to>
          <xdr:col>15</xdr:col>
          <xdr:colOff>571500</xdr:colOff>
          <xdr:row>0</xdr:row>
          <xdr:rowOff>434340</xdr:rowOff>
        </xdr:to>
        <xdr:sp macro="" textlink="">
          <xdr:nvSpPr>
            <xdr:cNvPr id="2056" name="Pdf_Verfall"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0</xdr:row>
          <xdr:rowOff>121920</xdr:rowOff>
        </xdr:from>
        <xdr:to>
          <xdr:col>21</xdr:col>
          <xdr:colOff>419100</xdr:colOff>
          <xdr:row>0</xdr:row>
          <xdr:rowOff>495300</xdr:rowOff>
        </xdr:to>
        <xdr:sp macro="" textlink="">
          <xdr:nvSpPr>
            <xdr:cNvPr id="2057" name="KontrakteUpdaten"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7620</xdr:colOff>
          <xdr:row>0</xdr:row>
          <xdr:rowOff>106680</xdr:rowOff>
        </xdr:from>
        <xdr:to>
          <xdr:col>34</xdr:col>
          <xdr:colOff>739140</xdr:colOff>
          <xdr:row>0</xdr:row>
          <xdr:rowOff>480060</xdr:rowOff>
        </xdr:to>
        <xdr:sp macro="" textlink="">
          <xdr:nvSpPr>
            <xdr:cNvPr id="2058" name="VerfallsWoche"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5</xdr:row>
          <xdr:rowOff>30480</xdr:rowOff>
        </xdr:from>
        <xdr:to>
          <xdr:col>13</xdr:col>
          <xdr:colOff>30480</xdr:colOff>
          <xdr:row>6</xdr:row>
          <xdr:rowOff>198120</xdr:rowOff>
        </xdr:to>
        <xdr:sp macro="" textlink="">
          <xdr:nvSpPr>
            <xdr:cNvPr id="2059" name="Prof"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6</xdr:row>
          <xdr:rowOff>289560</xdr:rowOff>
        </xdr:from>
        <xdr:to>
          <xdr:col>13</xdr:col>
          <xdr:colOff>22860</xdr:colOff>
          <xdr:row>8</xdr:row>
          <xdr:rowOff>83820</xdr:rowOff>
        </xdr:to>
        <xdr:sp macro="" textlink="">
          <xdr:nvSpPr>
            <xdr:cNvPr id="2060" name="MailButton"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8</xdr:col>
      <xdr:colOff>420419</xdr:colOff>
      <xdr:row>19</xdr:row>
      <xdr:rowOff>40821</xdr:rowOff>
    </xdr:to>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347107" y="762000"/>
          <a:ext cx="5754419" cy="289832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1050925</xdr:colOff>
      <xdr:row>6</xdr:row>
      <xdr:rowOff>190500</xdr:rowOff>
    </xdr:from>
    <xdr:to>
      <xdr:col>8</xdr:col>
      <xdr:colOff>730250</xdr:colOff>
      <xdr:row>51</xdr:row>
      <xdr:rowOff>31751</xdr:rowOff>
    </xdr:to>
    <xdr:graphicFrame macro="">
      <xdr:nvGraphicFramePr>
        <xdr:cNvPr id="2" name="Diagramm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272143</xdr:colOff>
      <xdr:row>32</xdr:row>
      <xdr:rowOff>174624</xdr:rowOff>
    </xdr:from>
    <xdr:to>
      <xdr:col>22</xdr:col>
      <xdr:colOff>621392</xdr:colOff>
      <xdr:row>32</xdr:row>
      <xdr:rowOff>174624</xdr:rowOff>
    </xdr:to>
    <xdr:cxnSp macro="">
      <xdr:nvCxnSpPr>
        <xdr:cNvPr id="4" name="Gerade Verbindung mit Pfeil 3">
          <a:extLst>
            <a:ext uri="{FF2B5EF4-FFF2-40B4-BE49-F238E27FC236}">
              <a16:creationId xmlns:a16="http://schemas.microsoft.com/office/drawing/2014/main" id="{00000000-0008-0000-0D00-000004000000}"/>
            </a:ext>
          </a:extLst>
        </xdr:cNvPr>
        <xdr:cNvCxnSpPr/>
      </xdr:nvCxnSpPr>
      <xdr:spPr>
        <a:xfrm flipH="1">
          <a:off x="18972893" y="873124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51104</xdr:colOff>
      <xdr:row>30</xdr:row>
      <xdr:rowOff>86632</xdr:rowOff>
    </xdr:from>
    <xdr:to>
      <xdr:col>22</xdr:col>
      <xdr:colOff>404889</xdr:colOff>
      <xdr:row>30</xdr:row>
      <xdr:rowOff>86632</xdr:rowOff>
    </xdr:to>
    <xdr:cxnSp macro="">
      <xdr:nvCxnSpPr>
        <xdr:cNvPr id="5" name="Gerade Verbindung mit Pfeil 4">
          <a:extLst>
            <a:ext uri="{FF2B5EF4-FFF2-40B4-BE49-F238E27FC236}">
              <a16:creationId xmlns:a16="http://schemas.microsoft.com/office/drawing/2014/main" id="{00000000-0008-0000-0D00-000005000000}"/>
            </a:ext>
          </a:extLst>
        </xdr:cNvPr>
        <xdr:cNvCxnSpPr/>
      </xdr:nvCxnSpPr>
      <xdr:spPr>
        <a:xfrm flipH="1">
          <a:off x="18751854" y="8167007"/>
          <a:ext cx="35378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108858</xdr:colOff>
      <xdr:row>6</xdr:row>
      <xdr:rowOff>108857</xdr:rowOff>
    </xdr:from>
    <xdr:ext cx="4082142" cy="748394"/>
    <xdr:sp macro="" textlink="">
      <xdr:nvSpPr>
        <xdr:cNvPr id="7" name="Textfeld 6">
          <a:extLst>
            <a:ext uri="{FF2B5EF4-FFF2-40B4-BE49-F238E27FC236}">
              <a16:creationId xmlns:a16="http://schemas.microsoft.com/office/drawing/2014/main" id="{00000000-0008-0000-0D00-000007000000}"/>
            </a:ext>
          </a:extLst>
        </xdr:cNvPr>
        <xdr:cNvSpPr txBox="1"/>
      </xdr:nvSpPr>
      <xdr:spPr>
        <a:xfrm>
          <a:off x="3855358" y="2251982"/>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D00-000006000000}"/>
            </a:ext>
          </a:extLst>
        </xdr:cNvPr>
        <xdr:cNvCxnSpPr/>
      </xdr:nvCxnSpPr>
      <xdr:spPr>
        <a:xfrm flipV="1">
          <a:off x="17303750" y="463550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51</xdr:row>
      <xdr:rowOff>63500</xdr:rowOff>
    </xdr:to>
    <xdr:sp macro="" textlink="">
      <xdr:nvSpPr>
        <xdr:cNvPr id="3" name="Rechteck 2">
          <a:extLst>
            <a:ext uri="{FF2B5EF4-FFF2-40B4-BE49-F238E27FC236}">
              <a16:creationId xmlns:a16="http://schemas.microsoft.com/office/drawing/2014/main" id="{00000000-0008-0000-0D00-000003000000}"/>
            </a:ext>
          </a:extLst>
        </xdr:cNvPr>
        <xdr:cNvSpPr/>
      </xdr:nvSpPr>
      <xdr:spPr>
        <a:xfrm>
          <a:off x="23225125" y="2000250"/>
          <a:ext cx="4222750" cy="11176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19050</xdr:colOff>
      <xdr:row>6</xdr:row>
      <xdr:rowOff>190500</xdr:rowOff>
    </xdr:from>
    <xdr:to>
      <xdr:col>9</xdr:col>
      <xdr:colOff>0</xdr:colOff>
      <xdr:row>50</xdr:row>
      <xdr:rowOff>349250</xdr:rowOff>
    </xdr:to>
    <xdr:graphicFrame macro="">
      <xdr:nvGraphicFramePr>
        <xdr:cNvPr id="2" name="Diagramm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108857</xdr:colOff>
      <xdr:row>6</xdr:row>
      <xdr:rowOff>108857</xdr:rowOff>
    </xdr:from>
    <xdr:ext cx="3971017" cy="748394"/>
    <xdr:sp macro="" textlink="">
      <xdr:nvSpPr>
        <xdr:cNvPr id="5" name="Textfeld 4">
          <a:extLst>
            <a:ext uri="{FF2B5EF4-FFF2-40B4-BE49-F238E27FC236}">
              <a16:creationId xmlns:a16="http://schemas.microsoft.com/office/drawing/2014/main" id="{00000000-0008-0000-0E00-000005000000}"/>
            </a:ext>
          </a:extLst>
        </xdr:cNvPr>
        <xdr:cNvSpPr txBox="1"/>
      </xdr:nvSpPr>
      <xdr:spPr>
        <a:xfrm>
          <a:off x="3855357" y="2251982"/>
          <a:ext cx="3971017"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E00-000006000000}"/>
            </a:ext>
          </a:extLst>
        </xdr:cNvPr>
        <xdr:cNvCxnSpPr/>
      </xdr:nvCxnSpPr>
      <xdr:spPr>
        <a:xfrm flipV="1">
          <a:off x="17319625" y="46418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15875</xdr:colOff>
      <xdr:row>6</xdr:row>
      <xdr:rowOff>15875</xdr:rowOff>
    </xdr:from>
    <xdr:to>
      <xdr:col>9</xdr:col>
      <xdr:colOff>15875</xdr:colOff>
      <xdr:row>9</xdr:row>
      <xdr:rowOff>15875</xdr:rowOff>
    </xdr:to>
    <xdr:cxnSp macro="">
      <xdr:nvCxnSpPr>
        <xdr:cNvPr id="9" name="Gerader Verbinder 8">
          <a:extLst>
            <a:ext uri="{FF2B5EF4-FFF2-40B4-BE49-F238E27FC236}">
              <a16:creationId xmlns:a16="http://schemas.microsoft.com/office/drawing/2014/main" id="{00000000-0008-0000-0E00-000009000000}"/>
            </a:ext>
          </a:extLst>
        </xdr:cNvPr>
        <xdr:cNvCxnSpPr/>
      </xdr:nvCxnSpPr>
      <xdr:spPr>
        <a:xfrm>
          <a:off x="7810500" y="2159000"/>
          <a:ext cx="0" cy="9366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31746</xdr:colOff>
      <xdr:row>5</xdr:row>
      <xdr:rowOff>127001</xdr:rowOff>
    </xdr:from>
    <xdr:to>
      <xdr:col>30</xdr:col>
      <xdr:colOff>555621</xdr:colOff>
      <xdr:row>8</xdr:row>
      <xdr:rowOff>381001</xdr:rowOff>
    </xdr:to>
    <xdr:sp macro="" textlink="$AB$6">
      <xdr:nvSpPr>
        <xdr:cNvPr id="8" name="Textfeld 7">
          <a:extLst>
            <a:ext uri="{FF2B5EF4-FFF2-40B4-BE49-F238E27FC236}">
              <a16:creationId xmlns:a16="http://schemas.microsoft.com/office/drawing/2014/main" id="{00000000-0008-0000-0E00-000008000000}"/>
            </a:ext>
          </a:extLst>
        </xdr:cNvPr>
        <xdr:cNvSpPr txBox="1"/>
      </xdr:nvSpPr>
      <xdr:spPr>
        <a:xfrm rot="5400000">
          <a:off x="25058684" y="2230438"/>
          <a:ext cx="1714500" cy="523875"/>
        </a:xfrm>
        <a:prstGeom prst="rect">
          <a:avLst/>
        </a:prstGeom>
        <a:solidFill>
          <a:srgbClr val="B2B2B2">
            <a:alpha val="60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A3C8494-1432-4C11-8A14-821E7CEF1444}" type="TxLink">
            <a:rPr lang="en-US" sz="1100" b="0" i="0" u="none" strike="noStrike">
              <a:solidFill>
                <a:srgbClr val="000000"/>
              </a:solidFill>
              <a:latin typeface="Calibri"/>
              <a:cs typeface="Calibri"/>
            </a:rPr>
            <a:pPr algn="l"/>
            <a:t>39674     Put    39651</a:t>
          </a:fld>
          <a:endParaRPr lang="de-DE" sz="1100"/>
        </a:p>
      </xdr:txBody>
    </xdr:sp>
    <xdr:clientData/>
  </xdr:twoCellAnchor>
  <xdr:twoCellAnchor>
    <xdr:from>
      <xdr:col>5</xdr:col>
      <xdr:colOff>523875</xdr:colOff>
      <xdr:row>53</xdr:row>
      <xdr:rowOff>79375</xdr:rowOff>
    </xdr:from>
    <xdr:to>
      <xdr:col>5</xdr:col>
      <xdr:colOff>717550</xdr:colOff>
      <xdr:row>53</xdr:row>
      <xdr:rowOff>149225</xdr:rowOff>
    </xdr:to>
    <xdr:sp macro="" textlink="">
      <xdr:nvSpPr>
        <xdr:cNvPr id="14" name="Rechteck 13">
          <a:extLst>
            <a:ext uri="{FF2B5EF4-FFF2-40B4-BE49-F238E27FC236}">
              <a16:creationId xmlns:a16="http://schemas.microsoft.com/office/drawing/2014/main" id="{00000000-0008-0000-0E00-00000E000000}"/>
            </a:ext>
          </a:extLst>
        </xdr:cNvPr>
        <xdr:cNvSpPr/>
      </xdr:nvSpPr>
      <xdr:spPr>
        <a:xfrm>
          <a:off x="5032375" y="14557375"/>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523875</xdr:colOff>
      <xdr:row>54</xdr:row>
      <xdr:rowOff>98425</xdr:rowOff>
    </xdr:from>
    <xdr:to>
      <xdr:col>5</xdr:col>
      <xdr:colOff>717550</xdr:colOff>
      <xdr:row>54</xdr:row>
      <xdr:rowOff>168275</xdr:rowOff>
    </xdr:to>
    <xdr:sp macro="" textlink="">
      <xdr:nvSpPr>
        <xdr:cNvPr id="15" name="Rechteck 14">
          <a:extLst>
            <a:ext uri="{FF2B5EF4-FFF2-40B4-BE49-F238E27FC236}">
              <a16:creationId xmlns:a16="http://schemas.microsoft.com/office/drawing/2014/main" id="{00000000-0008-0000-0E00-00000F000000}"/>
            </a:ext>
          </a:extLst>
        </xdr:cNvPr>
        <xdr:cNvSpPr/>
      </xdr:nvSpPr>
      <xdr:spPr>
        <a:xfrm>
          <a:off x="5032375" y="14814550"/>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105833</xdr:colOff>
      <xdr:row>50</xdr:row>
      <xdr:rowOff>74084</xdr:rowOff>
    </xdr:from>
    <xdr:to>
      <xdr:col>0</xdr:col>
      <xdr:colOff>656166</xdr:colOff>
      <xdr:row>50</xdr:row>
      <xdr:rowOff>254000</xdr:rowOff>
    </xdr:to>
    <xdr:sp macro="" textlink="">
      <xdr:nvSpPr>
        <xdr:cNvPr id="16" name="Rechteck 15">
          <a:extLst>
            <a:ext uri="{FF2B5EF4-FFF2-40B4-BE49-F238E27FC236}">
              <a16:creationId xmlns:a16="http://schemas.microsoft.com/office/drawing/2014/main" id="{00000000-0008-0000-0E00-000010000000}"/>
            </a:ext>
          </a:extLst>
        </xdr:cNvPr>
        <xdr:cNvSpPr/>
      </xdr:nvSpPr>
      <xdr:spPr>
        <a:xfrm>
          <a:off x="105833" y="13440834"/>
          <a:ext cx="550333" cy="179916"/>
        </a:xfrm>
        <a:prstGeom prst="rect">
          <a:avLst/>
        </a:prstGeom>
        <a:solidFill>
          <a:srgbClr val="FFC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31</xdr:col>
      <xdr:colOff>358775</xdr:colOff>
      <xdr:row>8</xdr:row>
      <xdr:rowOff>225425</xdr:rowOff>
    </xdr:from>
    <xdr:to>
      <xdr:col>33</xdr:col>
      <xdr:colOff>454025</xdr:colOff>
      <xdr:row>50</xdr:row>
      <xdr:rowOff>304800</xdr:rowOff>
    </xdr:to>
    <xdr:graphicFrame macro="">
      <xdr:nvGraphicFramePr>
        <xdr:cNvPr id="4" name="Diagramm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19050</xdr:colOff>
      <xdr:row>6</xdr:row>
      <xdr:rowOff>190499</xdr:rowOff>
    </xdr:from>
    <xdr:to>
      <xdr:col>9</xdr:col>
      <xdr:colOff>0</xdr:colOff>
      <xdr:row>51</xdr:row>
      <xdr:rowOff>95249</xdr:rowOff>
    </xdr:to>
    <xdr:graphicFrame macro="">
      <xdr:nvGraphicFramePr>
        <xdr:cNvPr id="2" name="Diagramm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637268</xdr:colOff>
      <xdr:row>27</xdr:row>
      <xdr:rowOff>190499</xdr:rowOff>
    </xdr:from>
    <xdr:to>
      <xdr:col>21</xdr:col>
      <xdr:colOff>224517</xdr:colOff>
      <xdr:row>27</xdr:row>
      <xdr:rowOff>190499</xdr:rowOff>
    </xdr:to>
    <xdr:cxnSp macro="">
      <xdr:nvCxnSpPr>
        <xdr:cNvPr id="3" name="Gerade Verbindung mit Pfeil 2">
          <a:extLst>
            <a:ext uri="{FF2B5EF4-FFF2-40B4-BE49-F238E27FC236}">
              <a16:creationId xmlns:a16="http://schemas.microsoft.com/office/drawing/2014/main" id="{00000000-0008-0000-0F00-000003000000}"/>
            </a:ext>
          </a:extLst>
        </xdr:cNvPr>
        <xdr:cNvCxnSpPr/>
      </xdr:nvCxnSpPr>
      <xdr:spPr>
        <a:xfrm flipH="1">
          <a:off x="17385393" y="755649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108858</xdr:colOff>
      <xdr:row>6</xdr:row>
      <xdr:rowOff>108857</xdr:rowOff>
    </xdr:from>
    <xdr:ext cx="3918858" cy="748394"/>
    <xdr:sp macro="" textlink="">
      <xdr:nvSpPr>
        <xdr:cNvPr id="5" name="Textfeld 4">
          <a:extLst>
            <a:ext uri="{FF2B5EF4-FFF2-40B4-BE49-F238E27FC236}">
              <a16:creationId xmlns:a16="http://schemas.microsoft.com/office/drawing/2014/main" id="{00000000-0008-0000-0F00-000005000000}"/>
            </a:ext>
          </a:extLst>
        </xdr:cNvPr>
        <xdr:cNvSpPr txBox="1"/>
      </xdr:nvSpPr>
      <xdr:spPr>
        <a:xfrm>
          <a:off x="3861708" y="2261507"/>
          <a:ext cx="3918858"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5</xdr:col>
      <xdr:colOff>365125</xdr:colOff>
      <xdr:row>53</xdr:row>
      <xdr:rowOff>88900</xdr:rowOff>
    </xdr:from>
    <xdr:to>
      <xdr:col>5</xdr:col>
      <xdr:colOff>558800</xdr:colOff>
      <xdr:row>53</xdr:row>
      <xdr:rowOff>158750</xdr:rowOff>
    </xdr:to>
    <xdr:sp macro="" textlink="">
      <xdr:nvSpPr>
        <xdr:cNvPr id="6" name="Rechteck 5">
          <a:extLst>
            <a:ext uri="{FF2B5EF4-FFF2-40B4-BE49-F238E27FC236}">
              <a16:creationId xmlns:a16="http://schemas.microsoft.com/office/drawing/2014/main" id="{00000000-0008-0000-0F00-000006000000}"/>
            </a:ext>
          </a:extLst>
        </xdr:cNvPr>
        <xdr:cNvSpPr/>
      </xdr:nvSpPr>
      <xdr:spPr>
        <a:xfrm>
          <a:off x="4886325" y="14306550"/>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365125</xdr:colOff>
      <xdr:row>54</xdr:row>
      <xdr:rowOff>107950</xdr:rowOff>
    </xdr:from>
    <xdr:to>
      <xdr:col>5</xdr:col>
      <xdr:colOff>558800</xdr:colOff>
      <xdr:row>54</xdr:row>
      <xdr:rowOff>177800</xdr:rowOff>
    </xdr:to>
    <xdr:sp macro="" textlink="">
      <xdr:nvSpPr>
        <xdr:cNvPr id="7" name="Rechteck 6">
          <a:extLst>
            <a:ext uri="{FF2B5EF4-FFF2-40B4-BE49-F238E27FC236}">
              <a16:creationId xmlns:a16="http://schemas.microsoft.com/office/drawing/2014/main" id="{00000000-0008-0000-0F00-000007000000}"/>
            </a:ext>
          </a:extLst>
        </xdr:cNvPr>
        <xdr:cNvSpPr/>
      </xdr:nvSpPr>
      <xdr:spPr>
        <a:xfrm>
          <a:off x="4886325" y="14566900"/>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17</xdr:col>
      <xdr:colOff>155575</xdr:colOff>
      <xdr:row>31</xdr:row>
      <xdr:rowOff>104775</xdr:rowOff>
    </xdr:from>
    <xdr:to>
      <xdr:col>24</xdr:col>
      <xdr:colOff>60325</xdr:colOff>
      <xdr:row>31</xdr:row>
      <xdr:rowOff>120650</xdr:rowOff>
    </xdr:to>
    <xdr:cxnSp macro="">
      <xdr:nvCxnSpPr>
        <xdr:cNvPr id="8" name="Gerader Verbinder 7">
          <a:extLst>
            <a:ext uri="{FF2B5EF4-FFF2-40B4-BE49-F238E27FC236}">
              <a16:creationId xmlns:a16="http://schemas.microsoft.com/office/drawing/2014/main" id="{00000000-0008-0000-0F00-000008000000}"/>
            </a:ext>
          </a:extLst>
        </xdr:cNvPr>
        <xdr:cNvCxnSpPr/>
      </xdr:nvCxnSpPr>
      <xdr:spPr>
        <a:xfrm flipV="1">
          <a:off x="14617700" y="8423275"/>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19050</xdr:colOff>
      <xdr:row>7</xdr:row>
      <xdr:rowOff>31751</xdr:rowOff>
    </xdr:from>
    <xdr:to>
      <xdr:col>9</xdr:col>
      <xdr:colOff>0</xdr:colOff>
      <xdr:row>31</xdr:row>
      <xdr:rowOff>47626</xdr:rowOff>
    </xdr:to>
    <xdr:graphicFrame macro="">
      <xdr:nvGraphicFramePr>
        <xdr:cNvPr id="2" name="Diagramm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108858</xdr:colOff>
      <xdr:row>6</xdr:row>
      <xdr:rowOff>108857</xdr:rowOff>
    </xdr:from>
    <xdr:ext cx="4082142" cy="748394"/>
    <xdr:sp macro="" textlink="">
      <xdr:nvSpPr>
        <xdr:cNvPr id="5" name="Textfeld 4">
          <a:extLst>
            <a:ext uri="{FF2B5EF4-FFF2-40B4-BE49-F238E27FC236}">
              <a16:creationId xmlns:a16="http://schemas.microsoft.com/office/drawing/2014/main" id="{00000000-0008-0000-1000-000005000000}"/>
            </a:ext>
          </a:extLst>
        </xdr:cNvPr>
        <xdr:cNvSpPr txBox="1"/>
      </xdr:nvSpPr>
      <xdr:spPr>
        <a:xfrm>
          <a:off x="3861708" y="2261507"/>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1000-000006000000}"/>
            </a:ext>
          </a:extLst>
        </xdr:cNvPr>
        <xdr:cNvCxnSpPr/>
      </xdr:nvCxnSpPr>
      <xdr:spPr>
        <a:xfrm flipV="1">
          <a:off x="17319625" y="46418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7" name="Rechteck 6">
          <a:extLst>
            <a:ext uri="{FF2B5EF4-FFF2-40B4-BE49-F238E27FC236}">
              <a16:creationId xmlns:a16="http://schemas.microsoft.com/office/drawing/2014/main" id="{00000000-0008-0000-1000-000007000000}"/>
            </a:ext>
          </a:extLst>
        </xdr:cNvPr>
        <xdr:cNvSpPr/>
      </xdr:nvSpPr>
      <xdr:spPr>
        <a:xfrm>
          <a:off x="23241000" y="2006600"/>
          <a:ext cx="4222750" cy="11163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396875</xdr:colOff>
      <xdr:row>9</xdr:row>
      <xdr:rowOff>63499</xdr:rowOff>
    </xdr:from>
    <xdr:to>
      <xdr:col>8</xdr:col>
      <xdr:colOff>752475</xdr:colOff>
      <xdr:row>30</xdr:row>
      <xdr:rowOff>206374</xdr:rowOff>
    </xdr:to>
    <xdr:graphicFrame macro="">
      <xdr:nvGraphicFramePr>
        <xdr:cNvPr id="2" name="Diagramm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381000</xdr:colOff>
      <xdr:row>5</xdr:row>
      <xdr:rowOff>620032</xdr:rowOff>
    </xdr:from>
    <xdr:ext cx="4143375" cy="748394"/>
    <xdr:sp macro="" textlink="">
      <xdr:nvSpPr>
        <xdr:cNvPr id="3" name="Textfeld 2">
          <a:extLst>
            <a:ext uri="{FF2B5EF4-FFF2-40B4-BE49-F238E27FC236}">
              <a16:creationId xmlns:a16="http://schemas.microsoft.com/office/drawing/2014/main" id="{00000000-0008-0000-1100-000003000000}"/>
            </a:ext>
          </a:extLst>
        </xdr:cNvPr>
        <xdr:cNvSpPr txBox="1"/>
      </xdr:nvSpPr>
      <xdr:spPr>
        <a:xfrm>
          <a:off x="4133850" y="2134507"/>
          <a:ext cx="4143375"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18</xdr:col>
      <xdr:colOff>127000</xdr:colOff>
      <xdr:row>15</xdr:row>
      <xdr:rowOff>127000</xdr:rowOff>
    </xdr:from>
    <xdr:to>
      <xdr:col>25</xdr:col>
      <xdr:colOff>31750</xdr:colOff>
      <xdr:row>15</xdr:row>
      <xdr:rowOff>142875</xdr:rowOff>
    </xdr:to>
    <xdr:cxnSp macro="">
      <xdr:nvCxnSpPr>
        <xdr:cNvPr id="4" name="Gerader Verbinder 3">
          <a:extLst>
            <a:ext uri="{FF2B5EF4-FFF2-40B4-BE49-F238E27FC236}">
              <a16:creationId xmlns:a16="http://schemas.microsoft.com/office/drawing/2014/main" id="{00000000-0008-0000-1100-000004000000}"/>
            </a:ext>
          </a:extLst>
        </xdr:cNvPr>
        <xdr:cNvCxnSpPr/>
      </xdr:nvCxnSpPr>
      <xdr:spPr>
        <a:xfrm flipV="1">
          <a:off x="17319625" y="62420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5" name="Rechteck 4">
          <a:extLst>
            <a:ext uri="{FF2B5EF4-FFF2-40B4-BE49-F238E27FC236}">
              <a16:creationId xmlns:a16="http://schemas.microsoft.com/office/drawing/2014/main" id="{00000000-0008-0000-1100-000005000000}"/>
            </a:ext>
          </a:extLst>
        </xdr:cNvPr>
        <xdr:cNvSpPr/>
      </xdr:nvSpPr>
      <xdr:spPr>
        <a:xfrm>
          <a:off x="23241000" y="2006600"/>
          <a:ext cx="4222750" cy="119919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19050</xdr:colOff>
      <xdr:row>7</xdr:row>
      <xdr:rowOff>31751</xdr:rowOff>
    </xdr:from>
    <xdr:to>
      <xdr:col>9</xdr:col>
      <xdr:colOff>0</xdr:colOff>
      <xdr:row>31</xdr:row>
      <xdr:rowOff>47626</xdr:rowOff>
    </xdr:to>
    <xdr:graphicFrame macro="">
      <xdr:nvGraphicFramePr>
        <xdr:cNvPr id="2" name="Diagramm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108858</xdr:colOff>
      <xdr:row>6</xdr:row>
      <xdr:rowOff>108857</xdr:rowOff>
    </xdr:from>
    <xdr:ext cx="4082142" cy="748394"/>
    <xdr:sp macro="" textlink="">
      <xdr:nvSpPr>
        <xdr:cNvPr id="3" name="Textfeld 2">
          <a:extLst>
            <a:ext uri="{FF2B5EF4-FFF2-40B4-BE49-F238E27FC236}">
              <a16:creationId xmlns:a16="http://schemas.microsoft.com/office/drawing/2014/main" id="{00000000-0008-0000-1200-000003000000}"/>
            </a:ext>
          </a:extLst>
        </xdr:cNvPr>
        <xdr:cNvSpPr txBox="1"/>
      </xdr:nvSpPr>
      <xdr:spPr>
        <a:xfrm>
          <a:off x="3861708" y="2261507"/>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4" name="Gerader Verbinder 3">
          <a:extLst>
            <a:ext uri="{FF2B5EF4-FFF2-40B4-BE49-F238E27FC236}">
              <a16:creationId xmlns:a16="http://schemas.microsoft.com/office/drawing/2014/main" id="{00000000-0008-0000-1200-000004000000}"/>
            </a:ext>
          </a:extLst>
        </xdr:cNvPr>
        <xdr:cNvCxnSpPr/>
      </xdr:nvCxnSpPr>
      <xdr:spPr>
        <a:xfrm flipV="1">
          <a:off x="17319625" y="62420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5" name="Rechteck 4">
          <a:extLst>
            <a:ext uri="{FF2B5EF4-FFF2-40B4-BE49-F238E27FC236}">
              <a16:creationId xmlns:a16="http://schemas.microsoft.com/office/drawing/2014/main" id="{00000000-0008-0000-1200-000005000000}"/>
            </a:ext>
          </a:extLst>
        </xdr:cNvPr>
        <xdr:cNvSpPr/>
      </xdr:nvSpPr>
      <xdr:spPr>
        <a:xfrm>
          <a:off x="23241000" y="2006600"/>
          <a:ext cx="4222750" cy="119919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566207</xdr:colOff>
      <xdr:row>32</xdr:row>
      <xdr:rowOff>58207</xdr:rowOff>
    </xdr:from>
    <xdr:to>
      <xdr:col>6</xdr:col>
      <xdr:colOff>759882</xdr:colOff>
      <xdr:row>32</xdr:row>
      <xdr:rowOff>128057</xdr:rowOff>
    </xdr:to>
    <xdr:sp macro="" textlink="">
      <xdr:nvSpPr>
        <xdr:cNvPr id="6" name="Rechteck 5">
          <a:extLst>
            <a:ext uri="{FF2B5EF4-FFF2-40B4-BE49-F238E27FC236}">
              <a16:creationId xmlns:a16="http://schemas.microsoft.com/office/drawing/2014/main" id="{00000000-0008-0000-1200-000006000000}"/>
            </a:ext>
          </a:extLst>
        </xdr:cNvPr>
        <xdr:cNvSpPr/>
      </xdr:nvSpPr>
      <xdr:spPr>
        <a:xfrm>
          <a:off x="5847290" y="14821957"/>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566207</xdr:colOff>
      <xdr:row>33</xdr:row>
      <xdr:rowOff>124882</xdr:rowOff>
    </xdr:from>
    <xdr:to>
      <xdr:col>6</xdr:col>
      <xdr:colOff>759882</xdr:colOff>
      <xdr:row>33</xdr:row>
      <xdr:rowOff>194732</xdr:rowOff>
    </xdr:to>
    <xdr:sp macro="" textlink="">
      <xdr:nvSpPr>
        <xdr:cNvPr id="7" name="Rechteck 6">
          <a:extLst>
            <a:ext uri="{FF2B5EF4-FFF2-40B4-BE49-F238E27FC236}">
              <a16:creationId xmlns:a16="http://schemas.microsoft.com/office/drawing/2014/main" id="{00000000-0008-0000-1200-000007000000}"/>
            </a:ext>
          </a:extLst>
        </xdr:cNvPr>
        <xdr:cNvSpPr/>
      </xdr:nvSpPr>
      <xdr:spPr>
        <a:xfrm>
          <a:off x="5847290" y="15079132"/>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xdr:absoluteAnchor>
    <xdr:pos x="0" y="0"/>
    <xdr:ext cx="11626712" cy="7516467"/>
    <xdr:graphicFrame macro="">
      <xdr:nvGraphicFramePr>
        <xdr:cNvPr id="2" name="Diagramm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0.49596</cdr:x>
      <cdr:y>0.19546</cdr:y>
    </cdr:from>
    <cdr:to>
      <cdr:x>0.49738</cdr:x>
      <cdr:y>0.26597</cdr:y>
    </cdr:to>
    <cdr:cxnSp macro="">
      <cdr:nvCxnSpPr>
        <cdr:cNvPr id="2" name="Gerade Verbindung mit Pfeil 1">
          <a:extLst xmlns:a="http://schemas.openxmlformats.org/drawingml/2006/main">
            <a:ext uri="{FF2B5EF4-FFF2-40B4-BE49-F238E27FC236}">
              <a16:creationId xmlns:a16="http://schemas.microsoft.com/office/drawing/2014/main" id="{00000000-0008-0000-0000-000004000000}"/>
            </a:ext>
          </a:extLst>
        </cdr:cNvPr>
        <cdr:cNvCxnSpPr/>
      </cdr:nvCxnSpPr>
      <cdr:spPr>
        <a:xfrm xmlns:a="http://schemas.openxmlformats.org/drawingml/2006/main" flipH="1">
          <a:off x="4588468" y="1175068"/>
          <a:ext cx="13138" cy="423883"/>
        </a:xfrm>
        <a:prstGeom xmlns:a="http://schemas.openxmlformats.org/drawingml/2006/main" prst="straightConnector1">
          <a:avLst/>
        </a:prstGeom>
        <a:ln xmlns:a="http://schemas.openxmlformats.org/drawingml/2006/main" w="57150">
          <a:solidFill>
            <a:srgbClr val="FF0000"/>
          </a:solidFill>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0.0808</cdr:x>
      <cdr:y>0.0465</cdr:y>
    </cdr:from>
    <cdr:to>
      <cdr:x>0.0808</cdr:x>
      <cdr:y>0.83481</cdr:y>
    </cdr:to>
    <cdr:cxnSp macro="">
      <cdr:nvCxnSpPr>
        <cdr:cNvPr id="4" name="Gerader Verbinder 3">
          <a:extLst xmlns:a="http://schemas.openxmlformats.org/drawingml/2006/main">
            <a:ext uri="{FF2B5EF4-FFF2-40B4-BE49-F238E27FC236}">
              <a16:creationId xmlns:a16="http://schemas.microsoft.com/office/drawing/2014/main" id="{D78BE307-5921-4C6E-80E9-BF8840397C41}"/>
            </a:ext>
          </a:extLst>
        </cdr:cNvPr>
        <cdr:cNvCxnSpPr/>
      </cdr:nvCxnSpPr>
      <cdr:spPr>
        <a:xfrm xmlns:a="http://schemas.openxmlformats.org/drawingml/2006/main">
          <a:off x="747577" y="279535"/>
          <a:ext cx="0" cy="4739067"/>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3.xml><?xml version="1.0" encoding="utf-8"?>
<xdr:wsDr xmlns:xdr="http://schemas.openxmlformats.org/drawingml/2006/spreadsheetDrawing" xmlns:a="http://schemas.openxmlformats.org/drawingml/2006/main">
  <xdr:absoluteAnchor>
    <xdr:pos x="0" y="0"/>
    <xdr:ext cx="11626712" cy="7516467"/>
    <xdr:graphicFrame macro="">
      <xdr:nvGraphicFramePr>
        <xdr:cNvPr id="2" name="Diagramm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0.07999</cdr:x>
      <cdr:y>0.0465</cdr:y>
    </cdr:from>
    <cdr:to>
      <cdr:x>0.07999</cdr:x>
      <cdr:y>0.83481</cdr:y>
    </cdr:to>
    <cdr:cxnSp macro="">
      <cdr:nvCxnSpPr>
        <cdr:cNvPr id="4" name="Gerader Verbinder 3">
          <a:extLst xmlns:a="http://schemas.openxmlformats.org/drawingml/2006/main">
            <a:ext uri="{FF2B5EF4-FFF2-40B4-BE49-F238E27FC236}">
              <a16:creationId xmlns:a16="http://schemas.microsoft.com/office/drawing/2014/main" id="{D78BE307-5921-4C6E-80E9-BF8840397C41}"/>
            </a:ext>
          </a:extLst>
        </cdr:cNvPr>
        <cdr:cNvCxnSpPr/>
      </cdr:nvCxnSpPr>
      <cdr:spPr>
        <a:xfrm xmlns:a="http://schemas.openxmlformats.org/drawingml/2006/main">
          <a:off x="740226" y="279797"/>
          <a:ext cx="0" cy="4743271"/>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5.xml><?xml version="1.0" encoding="utf-8"?>
<xdr:wsDr xmlns:xdr="http://schemas.openxmlformats.org/drawingml/2006/spreadsheetDrawing" xmlns:a="http://schemas.openxmlformats.org/drawingml/2006/main">
  <xdr:twoCellAnchor>
    <xdr:from>
      <xdr:col>27</xdr:col>
      <xdr:colOff>714375</xdr:colOff>
      <xdr:row>5</xdr:row>
      <xdr:rowOff>492125</xdr:rowOff>
    </xdr:from>
    <xdr:to>
      <xdr:col>33</xdr:col>
      <xdr:colOff>365125</xdr:colOff>
      <xdr:row>51</xdr:row>
      <xdr:rowOff>63500</xdr:rowOff>
    </xdr:to>
    <xdr:sp macro="" textlink="">
      <xdr:nvSpPr>
        <xdr:cNvPr id="7" name="Rechteck 6">
          <a:extLst>
            <a:ext uri="{FF2B5EF4-FFF2-40B4-BE49-F238E27FC236}">
              <a16:creationId xmlns:a16="http://schemas.microsoft.com/office/drawing/2014/main" id="{00000000-0008-0000-1600-000007000000}"/>
            </a:ext>
          </a:extLst>
        </xdr:cNvPr>
        <xdr:cNvSpPr/>
      </xdr:nvSpPr>
      <xdr:spPr>
        <a:xfrm>
          <a:off x="23241000" y="2006600"/>
          <a:ext cx="4222750" cy="11163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3" name="Diagramm 2">
          <a:extLst>
            <a:ext uri="{FF2B5EF4-FFF2-40B4-BE49-F238E27FC236}">
              <a16:creationId xmlns:a16="http://schemas.microsoft.com/office/drawing/2014/main" id="{00000000-0008-0000-1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2" name="Diagramm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5" xr16:uid="{784648FC-A978-4579-99FC-E8C5894E78D2}" autoFormatId="16" applyNumberFormats="0" applyBorderFormats="0" applyFontFormats="0" applyPatternFormats="0" applyAlignmentFormats="0" applyWidthHeightFormats="0">
  <queryTableRefresh nextId="6">
    <queryTableFields count="5">
      <queryTableField id="1" name="Zeit" tableColumnId="6"/>
      <queryTableField id="2" name="Stück" tableColumnId="2"/>
      <queryTableField id="3" name="Geld" tableColumnId="3"/>
      <queryTableField id="4" name="Brief" tableColumnId="4"/>
      <queryTableField id="5" name="Stück2"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6" xr16:uid="{BC7CC506-C2D2-4801-A6F7-CCDAA80F8BCB}" autoFormatId="16" applyNumberFormats="0" applyBorderFormats="0" applyFontFormats="0" applyPatternFormats="0" applyAlignmentFormats="0" applyWidthHeightFormats="0">
  <queryTableRefresh nextId="5">
    <queryTableFields count="4">
      <queryTableField id="1" name="Indizes DE" tableColumnId="5"/>
      <queryTableField id="2" name="Kurs" tableColumnId="2"/>
      <queryTableField id="3" name="%" tableColumnId="3"/>
      <queryTableField id="4" name="Zei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 xr16:uid="{535CDE88-02E1-49EA-9F99-516FF7753E99}" autoFormatId="16" applyNumberFormats="0" applyBorderFormats="0" applyFontFormats="0" applyPatternFormats="0" applyAlignmentFormats="0" applyWidthHeightFormats="0">
  <queryTableRefresh nextId="3">
    <queryTableFields count="2">
      <queryTableField id="1" name="Column1" tableColumnId="3"/>
      <queryTableField id="2" name="Column2"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2" xr16:uid="{2474DE7A-0EB2-4043-8ABC-E548A9591AFA}"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7" xr16:uid="{D477B312-4414-4C47-BE70-1A4F6D16EB45}" autoFormatId="16" applyNumberFormats="0" applyBorderFormats="0" applyFontFormats="0" applyPatternFormats="0" applyAlignmentFormats="0" applyWidthHeightFormats="0">
  <queryTableRefresh nextId="12">
    <queryTableFields count="11">
      <queryTableField id="1" name="Column1" tableColumnId="12"/>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3" xr16:uid="{F5F313AE-838F-48FB-9712-A283EBB98242}"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25B8888-7227-4910-9EA0-BDC8748A3F7D}" name="GT_L_S" displayName="GT_L_S" ref="A1:F9" totalsRowShown="0">
  <autoFilter ref="A1:F9" xr:uid="{96E8B030-B167-4D30-957A-DA651F4EDB79}"/>
  <tableColumns count="6">
    <tableColumn id="7" xr3:uid="{15510C16-C6E8-4B6E-8C4C-B513AB142B61}" name="Name" dataDxfId="180"/>
    <tableColumn id="2" xr3:uid="{26E722AA-1854-4BD3-8467-70335D314989}" name="Kurs" dataDxfId="179"/>
    <tableColumn id="3" xr3:uid="{F0F21EDD-A711-4B4F-A568-48FC7FC75236}" name="Vortag" dataDxfId="178"/>
    <tableColumn id="4" xr3:uid="{3358139D-0830-4AFD-BA82-EDEEAEE92457}" name="+/- %" dataDxfId="177"/>
    <tableColumn id="5" xr3:uid="{EFD10A64-BD69-4944-8905-81BDC4673D81}" name="+/- abs." dataDxfId="176"/>
    <tableColumn id="6" xr3:uid="{0DC31BAD-5162-457A-A666-FBF716123C4B}" name="Zeit" dataDxfId="17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7E82BA-1887-4D41-BFC7-D95BFC9E2F1E}" name="Quotes" displayName="Quotes" ref="A1:E10" tableType="queryTable" totalsRowShown="0">
  <autoFilter ref="A1:E10" xr:uid="{DF1AD178-51EA-4571-8AE8-453110C88BE0}"/>
  <tableColumns count="5">
    <tableColumn id="6" xr3:uid="{526F0704-9A58-4F67-82D5-2417E3B141E6}" uniqueName="6" name="Zeit" queryTableFieldId="1" dataDxfId="174"/>
    <tableColumn id="2" xr3:uid="{0B9D1A8F-37E6-4878-AF5A-6C70EFF7E646}" uniqueName="2" name="Stück" queryTableFieldId="2" dataDxfId="173"/>
    <tableColumn id="3" xr3:uid="{5065A486-C28E-4EF3-A624-A9F9D3644DC4}" uniqueName="3" name="Geld" queryTableFieldId="3" dataDxfId="172"/>
    <tableColumn id="4" xr3:uid="{ACFB6F41-CD10-4B56-A4C7-CAD9EBF80B14}" uniqueName="4" name="Brief" queryTableFieldId="4" dataDxfId="171"/>
    <tableColumn id="5" xr3:uid="{3673438F-6268-4463-94EC-D6028F67368D}" uniqueName="5" name="Stück2" queryTableFieldId="5" dataDxfId="17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AA62D3-B255-42B9-A507-69F09C016CD7}" name="Stuttgart_Indizes" displayName="Stuttgart_Indizes" ref="A1:D8" tableType="queryTable" totalsRowShown="0">
  <autoFilter ref="A1:D8" xr:uid="{D3F6F3BD-9D9A-47B4-8793-449D0AFF1CA4}"/>
  <tableColumns count="4">
    <tableColumn id="5" xr3:uid="{39299C99-24D4-4BA7-8A03-73501A26C8CE}" uniqueName="5" name="Indizes DE" queryTableFieldId="1" dataDxfId="169"/>
    <tableColumn id="2" xr3:uid="{A52DDE2A-F011-438A-A669-3B24C9A8CDED}" uniqueName="2" name="Kurs" queryTableFieldId="2" dataDxfId="168"/>
    <tableColumn id="3" xr3:uid="{36CB1FCA-18F0-4FAB-B8ED-18E1E47F96EC}" uniqueName="3" name="%" queryTableFieldId="3" dataDxfId="167"/>
    <tableColumn id="4" xr3:uid="{055158CD-9AAB-471D-A32D-92B73E68C61F}" uniqueName="4" name="Zeit" queryTableFieldId="4"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2980275-9CFE-43DC-BBA7-42F72C8D31FB}" name="BO_LUSDAX_historie_Reihenfolge_neg" displayName="BO_LUSDAX_historie_Reihenfolge_neg" ref="A1:E21" totalsRowShown="0">
  <autoFilter ref="A1:E21" xr:uid="{DCE1D01A-3FFF-4E87-BD4C-B41221E86D5F}"/>
  <tableColumns count="5">
    <tableColumn id="6" xr3:uid="{D737BA97-0DCF-47A0-954B-B524352C2C8E}" name="Datum" dataDxfId="166"/>
    <tableColumn id="2" xr3:uid="{392FE718-524E-446F-B939-4ED5DEE62CE1}" name="Schluss" dataDxfId="165"/>
    <tableColumn id="3" xr3:uid="{3F8AE9BE-3FDD-4AB9-A6E5-9B943BE39A45}" name="Eröffnung" dataDxfId="164"/>
    <tableColumn id="4" xr3:uid="{520BEA88-3240-48CC-BC82-55BF09972850}" name="Tageshoch" dataDxfId="163"/>
    <tableColumn id="5" xr3:uid="{7E5BBFB0-AFE7-47C8-A20F-CAA56D1B3D07}" name="Tagestief" dataDxfId="16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9730EC9-26F5-4E8C-8769-96AB23E94F29}" name="Onvista_LUSDAX" displayName="Onvista_LUSDAX" ref="A1:K3" totalsRowShown="0">
  <autoFilter ref="A1:K3" xr:uid="{C389C87D-0F82-4504-AE49-3D32FD8D6AC7}"/>
  <tableColumns count="11">
    <tableColumn id="12" xr3:uid="{99FBDC2F-683E-473B-AA99-13164628ED8A}" name="Column1" dataDxfId="161"/>
    <tableColumn id="2" xr3:uid="{2E54F4C1-5C7E-4B26-87E6-0CDADEA32E0A}" name="Column2" dataDxfId="160"/>
    <tableColumn id="3" xr3:uid="{C4BD3783-D9E7-4BD8-973F-C44A040060C3}" name="Column3" dataDxfId="159"/>
    <tableColumn id="4" xr3:uid="{92B85E64-1526-4146-9716-3F74E98E1113}" name="Column4" dataDxfId="158"/>
    <tableColumn id="5" xr3:uid="{112E7AAF-2314-4386-97C4-1957C8229FC2}" name="Column5" dataDxfId="157"/>
    <tableColumn id="6" xr3:uid="{20926CA0-6766-454A-A345-18681C67C133}" name="Column6" dataDxfId="156"/>
    <tableColumn id="7" xr3:uid="{EF83A049-6489-416D-9655-A8584B4F2EED}" name="Column7" dataDxfId="155"/>
    <tableColumn id="8" xr3:uid="{D552526E-7F0F-49FC-B106-4CBFA9C02603}" name="Column8" dataDxfId="154"/>
    <tableColumn id="9" xr3:uid="{7D8B4D19-4B2F-456D-A279-DC5ECE49B9B9}" name="Column9" dataDxfId="153"/>
    <tableColumn id="10" xr3:uid="{A50E0BEA-8BD4-419D-BE87-A6DFDCDB2CF2}" name="Column10" dataDxfId="152"/>
    <tableColumn id="11" xr3:uid="{572A1F9A-AA0C-4C52-9ABF-DC4AC1DE842C}" name="Column11" dataDxfId="15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EC7E277-9E6A-4D88-8B48-6D0A63780E64}" name="Ariva_LUSDAX_historie_ok" displayName="Ariva_LUSDAX_historie_ok" ref="A1:H24" totalsRowShown="0">
  <autoFilter ref="A1:H24" xr:uid="{30899274-EF42-4101-B31E-9FB94F122E41}"/>
  <tableColumns count="8">
    <tableColumn id="9" xr3:uid="{08A30009-17A3-4EFB-BE01-CFE9FF5CE177}" name="Datum" dataDxfId="150"/>
    <tableColumn id="2" xr3:uid="{9BF3FD10-19B8-453B-822B-DC19D55FE805}" name="Erster" dataDxfId="149"/>
    <tableColumn id="3" xr3:uid="{B4CAC15F-EDAC-4525-B3C3-15B090AA2F2F}" name="Hoch" dataDxfId="148"/>
    <tableColumn id="4" xr3:uid="{2429BB06-12B3-4190-8272-50A2CEEE8E59}" name="Tief" dataDxfId="147"/>
    <tableColumn id="5" xr3:uid="{233A23E8-E6C1-46F9-8470-5AB3A37066AB}" name="Schluss" dataDxfId="146"/>
    <tableColumn id="6" xr3:uid="{4EE46401-283B-427F-914B-355EC206517D}" name="Column6" dataDxfId="145"/>
    <tableColumn id="7" xr3:uid="{11869946-9F88-49F5-A5E9-180D60C4C2F4}" name="Stücke" dataDxfId="144"/>
    <tableColumn id="8" xr3:uid="{83253B66-541D-47D5-B62C-A032EF20123F}" name="Volumen" dataDxfId="14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89A7AD9-94CE-4C74-9353-0A0ABD305D6D}" name="FDAX_investing" displayName="FDAX_investing" ref="A1:F2" totalsRowShown="0">
  <autoFilter ref="A1:F2" xr:uid="{FCDEED54-4211-420D-9C77-8207F85761A4}"/>
  <tableColumns count="6">
    <tableColumn id="8" xr3:uid="{96812625-CE14-4470-A8AA-3A0CCEF3AA4A}" name="Column1" dataDxfId="142"/>
    <tableColumn id="2" xr3:uid="{EABD2DE6-5CFA-497D-B6E0-3192B75097FE}" name="Name" dataDxfId="141"/>
    <tableColumn id="3" xr3:uid="{592F847D-C5A4-48D2-BD17-FA46D6EB85C7}" name="Kurse" dataDxfId="140"/>
    <tableColumn id="4" xr3:uid="{3884BB02-161D-4905-8333-FDE260E6B45D}" name="+/-" dataDxfId="139"/>
    <tableColumn id="5" xr3:uid="{57511DB1-B119-41E7-8239-297E88D6BF03}" name="+/- %" dataDxfId="138"/>
    <tableColumn id="6" xr3:uid="{FE72BC2B-3BF2-4A11-97EE-08B7BC9C8234}" name="2" dataDxfId="13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2380DE7-4CF4-4CF5-8CB7-950860B5CA83}" name="EURIBOR_3M" displayName="EURIBOR_3M" ref="A1:B11" tableType="queryTable" totalsRowShown="0">
  <autoFilter ref="A1:B11" xr:uid="{89524440-265F-436B-BDEB-92D94908C032}"/>
  <tableColumns count="2">
    <tableColumn id="3" xr3:uid="{419167BD-4017-496A-9020-A5BE55199C2C}" uniqueName="3" name="Column1" queryTableFieldId="1" dataDxfId="136"/>
    <tableColumn id="2" xr3:uid="{568B6694-7782-4FD3-AD1A-4E584CD871D9}" uniqueName="2" name="Column2" queryTableFieldId="2" dataDxfId="13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3C33CA9E-FC5D-4034-A75F-3458B9F1C1F6}" name="Call_Heute" displayName="Call_Heute" ref="A1:R148" totalsRowShown="0">
  <autoFilter ref="A1:R148" xr:uid="{442474E2-7FAD-4309-B949-EED230CB1693}"/>
  <tableColumns count="18">
    <tableColumn id="19" xr3:uid="{3DE1BFA1-85B4-4E7D-8839-9C2093E422E7}" name="Strike price" dataDxfId="134"/>
    <tableColumn id="2" xr3:uid="{84944C25-517B-4B23-8020-64805F14036A}" name="Vers. num." dataDxfId="133"/>
    <tableColumn id="3" xr3:uid="{195C1FB0-83AA-4BF8-AB90-04D8B76D18F8}" name="Opening price" dataDxfId="132"/>
    <tableColumn id="4" xr3:uid="{8E909A66-8C7A-4B3E-B3E7-11551C93754E}" name="High" dataDxfId="131"/>
    <tableColumn id="5" xr3:uid="{37737ACD-95FB-409F-B85C-9D6D6FB3EBFF}" name="Low" dataDxfId="130"/>
    <tableColumn id="6" xr3:uid="{886D120E-3CBE-4BDA-AEC5-6A7C5D0FAAAA}" name="Bid price" dataDxfId="129"/>
    <tableColumn id="7" xr3:uid="{44D3F748-CD16-443A-A097-73D5886A317A}" name="Bid vol" dataDxfId="128"/>
    <tableColumn id="8" xr3:uid="{2DB7176B-CF19-4DD7-831E-8B11AA8D2069}" name="Ask price" dataDxfId="127"/>
    <tableColumn id="9" xr3:uid="{943298E3-D7B9-4B2A-A73D-A24EB3245CE7}" name="Ask vol" dataDxfId="126"/>
    <tableColumn id="10" xr3:uid="{87EADB7F-F27D-4277-B717-885CFE700118}" name="Diff. to prev. day last" dataDxfId="125"/>
    <tableColumn id="11" xr3:uid="{8F2EEED7-4F7A-4B7A-8DC5-C672BBE8DB43}" name="Last price" dataDxfId="124"/>
    <tableColumn id="12" xr3:uid="{3803D3D1-A728-4CFB-94AB-1CC7D80059F5}" name="Date" dataDxfId="123"/>
    <tableColumn id="13" xr3:uid="{ACA3CAC4-2FB3-4033-A379-D1E7A69149E2}" name="Time" dataDxfId="122"/>
    <tableColumn id="14" xr3:uid="{C3CD0541-3759-43C7-9FD9-1B4A8DF8A1F1}" name="Daily settlem. price" dataDxfId="121"/>
    <tableColumn id="15" xr3:uid="{FFDB4B8A-207F-4C4D-BBA4-B58AB1BF3A51}" name="Traded contracts" dataDxfId="120"/>
    <tableColumn id="16" xr3:uid="{FAA9EDD1-3F28-4DF0-961C-3BA4642B3714}" name="Open interest (adj.)" dataDxfId="119"/>
    <tableColumn id="17" xr3:uid="{2489841B-57ED-49F0-8DDC-F97B45475424}" name="Open interest date" dataDxfId="118"/>
    <tableColumn id="18" xr3:uid="{E1C3D277-2DB1-48CE-8900-DBD74E647463}" name="Last trading day" dataDxfId="11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46A774F-028C-489A-B42B-667A63A17B96}" name="Put_Heute" displayName="Put_Heute" ref="A1:R148" totalsRowShown="0">
  <autoFilter ref="A1:R148" xr:uid="{C842D223-38D2-4312-9D92-B1B5D7E4659E}"/>
  <tableColumns count="18">
    <tableColumn id="19" xr3:uid="{363953BE-4CAB-498D-9462-D99B01BC96A6}" name="Strike price" dataDxfId="116"/>
    <tableColumn id="2" xr3:uid="{5C137D81-DA57-45C6-9348-6E8E13E03A41}" name="Vers. num."/>
    <tableColumn id="3" xr3:uid="{7A9F43C1-CDDB-43D2-AF00-B844CC78176B}" name="Opening price" dataDxfId="115"/>
    <tableColumn id="4" xr3:uid="{E8DB4823-3549-4858-B1C2-8319DA317071}" name="High" dataDxfId="114"/>
    <tableColumn id="5" xr3:uid="{C0EC95B5-52B8-4BB5-9276-BC67CA226CE9}" name="Low" dataDxfId="113"/>
    <tableColumn id="6" xr3:uid="{353FDB8F-18BE-4D19-8110-14C076BFB096}" name="Bid price" dataDxfId="112"/>
    <tableColumn id="7" xr3:uid="{C851889D-0974-45ED-AE97-29F406B9F58F}" name="Bid vol" dataDxfId="111"/>
    <tableColumn id="8" xr3:uid="{1647EBB1-D5FD-49E9-ACF7-165A71BD3FCD}" name="Ask price" dataDxfId="110"/>
    <tableColumn id="9" xr3:uid="{10B27490-EDD9-4CF5-9824-82467D5CBAD9}" name="Ask vol" dataDxfId="109"/>
    <tableColumn id="10" xr3:uid="{C7F3E594-E370-4689-AF18-7EDBA33AA3F6}" name="Diff. to prev. day last"/>
    <tableColumn id="11" xr3:uid="{5333B238-5EBF-4FFC-B9CF-376186475C86}" name="Last price" dataDxfId="108"/>
    <tableColumn id="12" xr3:uid="{90D5878A-5C69-406F-BBE8-D73B03B757EC}" name="Date" dataDxfId="107"/>
    <tableColumn id="13" xr3:uid="{087440A6-BB5A-4819-87E7-E0243F141DEC}" name="Time" dataDxfId="106"/>
    <tableColumn id="14" xr3:uid="{8C834BE4-EFCC-4A4C-931C-D7D4C5333405}" name="Daily settlem. price" dataDxfId="105"/>
    <tableColumn id="15" xr3:uid="{C871B9B6-E119-43D2-B998-197BADCEF4FD}" name="Traded contracts"/>
    <tableColumn id="16" xr3:uid="{4311AA23-3B9A-490D-B709-06BBF9906FDA}" name="Open interest (adj.)"/>
    <tableColumn id="17" xr3:uid="{E72B4FA7-3149-4244-BBC1-DDB81A1D2290}" name="Open interest date" dataDxfId="104"/>
    <tableColumn id="18" xr3:uid="{30243267-8099-489D-B22A-DCC29050FE76}" name="Last trading day" dataDxfId="10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F34010B-BB48-4695-9C1C-E4327C134508}" name="Put_1_Heute" displayName="Put_1_Heute" ref="A1:R148" totalsRowShown="0">
  <autoFilter ref="A1:R148" xr:uid="{88524A0C-142A-4CD9-9D66-5681AE422954}"/>
  <tableColumns count="18">
    <tableColumn id="19" xr3:uid="{42333CC7-6D64-46FC-A532-AF6717AAF222}" name="Strike price" dataDxfId="102"/>
    <tableColumn id="2" xr3:uid="{E362CD00-29C9-4F1C-A097-DFEE7A169BF2}" name="Vers. num."/>
    <tableColumn id="3" xr3:uid="{90C6252C-48C0-48C8-8EB6-CAC5DC8F7DA0}" name="Opening price" dataDxfId="101"/>
    <tableColumn id="4" xr3:uid="{E5D31775-63F0-4757-9702-45C3638004A6}" name="High" dataDxfId="100"/>
    <tableColumn id="5" xr3:uid="{7E3DB34C-9BCF-4ECD-9BBC-3ADF1838751E}" name="Low" dataDxfId="99"/>
    <tableColumn id="6" xr3:uid="{4E1EB385-FE12-4FB7-A0A4-0BA4022FCF11}" name="Bid price" dataDxfId="98"/>
    <tableColumn id="7" xr3:uid="{CE49C771-EF32-4684-9226-4F8BD610088C}" name="Bid vol" dataDxfId="97"/>
    <tableColumn id="8" xr3:uid="{87B85665-EA83-422F-B962-D2D65FEA709E}" name="Ask price" dataDxfId="96"/>
    <tableColumn id="9" xr3:uid="{F6BA72DF-9F7F-4AF8-81C8-65173A80DC3B}" name="Ask vol" dataDxfId="95"/>
    <tableColumn id="10" xr3:uid="{D2F08537-019F-4D2A-B611-376A1A0CBD50}" name="Diff. to prev. day last"/>
    <tableColumn id="11" xr3:uid="{054E377C-0A69-4E40-B0AA-3FF0A7A5510A}" name="Last price" dataDxfId="94"/>
    <tableColumn id="12" xr3:uid="{FBC5B4FB-89A2-4DD0-8A66-446AFC0A9D64}" name="Date" dataDxfId="93"/>
    <tableColumn id="13" xr3:uid="{6DD52035-6A65-4BCD-B800-ED2D92A3E6BF}" name="Time" dataDxfId="92"/>
    <tableColumn id="14" xr3:uid="{13F7E791-3687-43A9-98E8-460EF433E8C0}" name="Daily settlem. price" dataDxfId="91"/>
    <tableColumn id="15" xr3:uid="{CCFF1C81-7A07-43E5-914E-48E58E0E24AC}" name="Traded contracts"/>
    <tableColumn id="16" xr3:uid="{16F587FF-75FD-4245-B7F9-5A6D9F9C1947}" name="Open interest (adj.)"/>
    <tableColumn id="17" xr3:uid="{E27BDB36-D539-4675-B21B-DFCAE5BEFA5A}" name="Open interest date" dataDxfId="90"/>
    <tableColumn id="18" xr3:uid="{7A8F8178-C594-4459-BDF7-F77613138EFB}" name="Last trading day" dataDxfId="89"/>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0DE9199-A9BB-4F00-A0EB-C97CB713957F}" name="Call_1_Heute" displayName="Call_1_Heute" ref="A1:R148" totalsRowShown="0">
  <autoFilter ref="A1:R148" xr:uid="{B25F0C8B-9A14-43F0-8591-97B143CB9BF0}"/>
  <tableColumns count="18">
    <tableColumn id="19" xr3:uid="{082D20D3-00E6-4AE7-91DB-508750161C2B}" name="Strike price" dataDxfId="88"/>
    <tableColumn id="2" xr3:uid="{3626FA1C-662E-478E-8276-69D989631E27}" name="Vers. num."/>
    <tableColumn id="3" xr3:uid="{74BD95A9-A6A7-4B4B-923F-4FAA41BA16BB}" name="Opening price" dataDxfId="87"/>
    <tableColumn id="4" xr3:uid="{CCAD2B10-7CC0-4029-B082-5EC18D6BA98E}" name="High" dataDxfId="86"/>
    <tableColumn id="5" xr3:uid="{7EF88E8D-1172-4332-A8A4-91B90B862CCD}" name="Low" dataDxfId="85"/>
    <tableColumn id="6" xr3:uid="{35D4AF87-31C5-406A-9A50-579ADA63BD1E}" name="Bid price" dataDxfId="84"/>
    <tableColumn id="7" xr3:uid="{1BABD91C-9DEF-4E42-BC3E-6B36E67742E4}" name="Bid vol" dataDxfId="83"/>
    <tableColumn id="8" xr3:uid="{CE555845-AAC5-4EB5-9C1B-C23728EB06C5}" name="Ask price" dataDxfId="82"/>
    <tableColumn id="9" xr3:uid="{97247F2A-E46A-47CD-9EBE-4474D32A5BCE}" name="Ask vol" dataDxfId="81"/>
    <tableColumn id="10" xr3:uid="{2C84BB85-CA05-4A8C-8AFA-4CF084B18609}" name="Diff. to prev. day last"/>
    <tableColumn id="11" xr3:uid="{5F4B6199-6AC0-4F48-A94A-E0171B516373}" name="Last price" dataDxfId="80"/>
    <tableColumn id="12" xr3:uid="{D13B08B3-43E1-4548-B02F-15EE38887619}" name="Date" dataDxfId="79"/>
    <tableColumn id="13" xr3:uid="{9EA4F6E5-85AF-4283-B8F6-41BEB05DEB43}" name="Time" dataDxfId="78"/>
    <tableColumn id="14" xr3:uid="{671654D4-06D2-4823-957F-C3767F2B130A}" name="Daily settlem. price" dataDxfId="77"/>
    <tableColumn id="15" xr3:uid="{B847392F-BC47-4EC9-9D4E-D5225DC7B9AE}" name="Traded contracts"/>
    <tableColumn id="16" xr3:uid="{EC1350CE-B2EE-40E8-A16A-12FFD25855AD}" name="Open interest (adj.)"/>
    <tableColumn id="17" xr3:uid="{7D9B2CB3-CB47-429F-B9ED-9D1E46521D21}" name="Open interest date" dataDxfId="76"/>
    <tableColumn id="18" xr3:uid="{E00BC50B-DD5E-4E71-98DB-519C6678D2AE}" name="Last trading day" dataDxfId="7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CBE254D-E40B-47F9-ABCC-67E41B711225}" name="Historie_Alternativ_VDAX_NEW_2M" displayName="Historie_Alternativ_VDAX_NEW_2M" ref="A1:C23" tableType="queryTable" totalsRowShown="0">
  <autoFilter ref="A1:C23" xr:uid="{3CBE254D-E40B-47F9-ABCC-67E41B711225}"/>
  <tableColumns count="3">
    <tableColumn id="4" xr3:uid="{FAD4E981-7DB7-43B7-8F92-C52E7FC18F2E}" uniqueName="4" name="Datum" queryTableFieldId="1" dataDxfId="74"/>
    <tableColumn id="2" xr3:uid="{6B15C46F-1F82-4747-B9B8-6F6467AEB924}" uniqueName="2" name="Eröffnung" queryTableFieldId="2" dataDxfId="73"/>
    <tableColumn id="3" xr3:uid="{34C883AF-210D-4CCC-9D1C-2C7C01173756}" uniqueName="3" name="Schluss" queryTableFieldId="3" dataDxfId="7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5491997-72E0-4004-926E-862B23336D73}" name="VDAX_N_2M" displayName="VDAX_N_2M" ref="A1:K3" tableType="queryTable" totalsRowShown="0">
  <autoFilter ref="A1:K3" xr:uid="{15491997-72E0-4004-926E-862B23336D73}"/>
  <tableColumns count="11">
    <tableColumn id="12" xr3:uid="{F3273211-AAA4-4BFE-A53F-2A1BC016DAC5}" uniqueName="12" name="Column1" queryTableFieldId="1" dataDxfId="71"/>
    <tableColumn id="2" xr3:uid="{5AA647D3-D324-4CFF-9952-8F7DAA8D6FB0}" uniqueName="2" name="Column2" queryTableFieldId="2" dataDxfId="70"/>
    <tableColumn id="3" xr3:uid="{1ED6836C-FEAE-4BF4-8D81-BFF2007B2F38}" uniqueName="3" name="Column3" queryTableFieldId="3" dataDxfId="69"/>
    <tableColumn id="4" xr3:uid="{B12EE65A-D48F-45FB-B854-56CC4837B170}" uniqueName="4" name="Column4" queryTableFieldId="4" dataDxfId="68"/>
    <tableColumn id="5" xr3:uid="{823F7734-5425-47B6-B873-C21A116D9521}" uniqueName="5" name="Column5" queryTableFieldId="5" dataDxfId="67"/>
    <tableColumn id="6" xr3:uid="{4861C4B4-6E66-4700-9950-F2A1EC08851F}" uniqueName="6" name="Column6" queryTableFieldId="6" dataDxfId="66"/>
    <tableColumn id="7" xr3:uid="{398481C9-B4A0-4DAE-96D7-0E1CB58A8E98}" uniqueName="7" name="Column7" queryTableFieldId="7" dataDxfId="65"/>
    <tableColumn id="8" xr3:uid="{35F1D529-6ACA-4C72-B4FB-FB47E22580A8}" uniqueName="8" name="Column8" queryTableFieldId="8" dataDxfId="64"/>
    <tableColumn id="9" xr3:uid="{B98FF5A0-A482-4208-B7D9-301AC4F786A7}" uniqueName="9" name="Column9" queryTableFieldId="9" dataDxfId="63"/>
    <tableColumn id="10" xr3:uid="{370B75C8-F000-461C-AC8A-F58CD09EC819}" uniqueName="10" name="Column10" queryTableFieldId="10" dataDxfId="62"/>
    <tableColumn id="11" xr3:uid="{948E8ED4-FD3A-4628-9985-AABB26FF0845}" uniqueName="11" name="Column11" queryTableFieldId="11" dataDxfId="6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B85BF3-E94B-4ACD-A851-B47DFCC134D4}" name="Historische_Kurse_VDAX_NEW_2M" displayName="Historische_Kurse_VDAX_NEW_2M" ref="A1:C22" tableType="queryTable" totalsRowShown="0">
  <autoFilter ref="A1:C22" xr:uid="{7CB85BF3-E94B-4ACD-A851-B47DFCC134D4}"/>
  <tableColumns count="3">
    <tableColumn id="4" xr3:uid="{B8F61EAF-5A8D-4291-9A80-0507C41C4C1D}" uniqueName="4" name="Datum" queryTableFieldId="1" dataDxfId="3"/>
    <tableColumn id="2" xr3:uid="{3E1DC355-F824-48F5-8881-D31363B7D0D9}" uniqueName="2" name="Eröffnung" queryTableFieldId="2" dataDxfId="2"/>
    <tableColumn id="3" xr3:uid="{4BB9C7BD-C4BC-4A0E-AD1E-A4C4E6BC323A}" uniqueName="3" name="Schluss" queryTableFieldId="3" dataDxfId="1"/>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s>
</file>

<file path=xl/worksheets/_rels/sheet11.xml.rels><?xml version="1.0" encoding="UTF-8" standalone="yes"?>
<Relationships xmlns="http://schemas.openxmlformats.org/package/2006/relationships"><Relationship Id="rId8" Type="http://schemas.openxmlformats.org/officeDocument/2006/relationships/hyperlink" Target="mailto:info@dieball.de" TargetMode="External"/><Relationship Id="rId3" Type="http://schemas.openxmlformats.org/officeDocument/2006/relationships/hyperlink" Target="http://www.boerse-frankfurt.de/index/VDAX-NEW-12M" TargetMode="External"/><Relationship Id="rId7" Type="http://schemas.openxmlformats.org/officeDocument/2006/relationships/hyperlink" Target="mailto:info@dieball.de" TargetMode="External"/><Relationship Id="rId2" Type="http://schemas.openxmlformats.org/officeDocument/2006/relationships/hyperlink" Target="https://www.eurexchange.com/exchange-de/marktdaten/statistik/online-marktstatistiken/" TargetMode="External"/><Relationship Id="rId1" Type="http://schemas.openxmlformats.org/officeDocument/2006/relationships/hyperlink" Target="http://www.eurexchange.com/exchange-de/marktdaten/statistik/online-marktstatistiken/185232!onlineStats?productGroupId=826&amp;productId=17254&amp;viewType=3&amp;cp=Put&amp;month=8&amp;year=2018&amp;busDate=20180814" TargetMode="External"/><Relationship Id="rId6" Type="http://schemas.openxmlformats.org/officeDocument/2006/relationships/hyperlink" Target="mailto:dax-trader@t-online.de" TargetMode="External"/><Relationship Id="rId5" Type="http://schemas.openxmlformats.org/officeDocument/2006/relationships/hyperlink" Target="mailto:detlefd@gmx.net" TargetMode="External"/><Relationship Id="rId4" Type="http://schemas.openxmlformats.org/officeDocument/2006/relationships/hyperlink" Target="mailto:info@dieball.de" TargetMode="External"/><Relationship Id="rId9"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8" Type="http://schemas.openxmlformats.org/officeDocument/2006/relationships/hyperlink" Target="mailto:kid-trading@gmx.de" TargetMode="External"/><Relationship Id="rId3" Type="http://schemas.openxmlformats.org/officeDocument/2006/relationships/hyperlink" Target="mailto:dax-trader@t-online.de" TargetMode="External"/><Relationship Id="rId7" Type="http://schemas.openxmlformats.org/officeDocument/2006/relationships/hyperlink" Target="mailto:info@dieball.de" TargetMode="External"/><Relationship Id="rId2" Type="http://schemas.openxmlformats.org/officeDocument/2006/relationships/hyperlink" Target="mailto:detlefd@gmx.net" TargetMode="External"/><Relationship Id="rId1" Type="http://schemas.openxmlformats.org/officeDocument/2006/relationships/hyperlink" Target="mailto:info@dieball.de" TargetMode="External"/><Relationship Id="rId6" Type="http://schemas.openxmlformats.org/officeDocument/2006/relationships/hyperlink" Target="mailto:info@dieball.de" TargetMode="External"/><Relationship Id="rId5" Type="http://schemas.openxmlformats.org/officeDocument/2006/relationships/hyperlink" Target="mailto:info@dieball.de" TargetMode="External"/><Relationship Id="rId4" Type="http://schemas.openxmlformats.org/officeDocument/2006/relationships/hyperlink" Target="mailto:info@dieball.de" TargetMode="External"/></Relationships>
</file>

<file path=xl/worksheets/_rels/sheet13.xml.rels><?xml version="1.0" encoding="UTF-8" standalone="yes"?>
<Relationships xmlns="http://schemas.openxmlformats.org/package/2006/relationships"><Relationship Id="rId2" Type="http://schemas.openxmlformats.org/officeDocument/2006/relationships/hyperlink" Target="mailto:info@dieball.de" TargetMode="External"/><Relationship Id="rId1" Type="http://schemas.openxmlformats.org/officeDocument/2006/relationships/hyperlink" Target="mailto:info@dieball.de"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CA745-6C67-45D5-937F-4B3F8DD514D7}">
  <sheetPr codeName="Tabelle31"/>
  <dimension ref="A2:G30"/>
  <sheetViews>
    <sheetView workbookViewId="0">
      <selection activeCell="A3" sqref="A3:XFD3"/>
    </sheetView>
  </sheetViews>
  <sheetFormatPr baseColWidth="10" defaultRowHeight="14.4" x14ac:dyDescent="0.3"/>
  <cols>
    <col min="3" max="3" width="11.44140625" style="58"/>
    <col min="5" max="5" width="104.44140625" customWidth="1"/>
  </cols>
  <sheetData>
    <row r="2" spans="1:7" x14ac:dyDescent="0.3">
      <c r="B2" t="s">
        <v>56</v>
      </c>
      <c r="C2" s="58" t="s">
        <v>57</v>
      </c>
      <c r="D2" t="s">
        <v>58</v>
      </c>
      <c r="E2" t="s">
        <v>34</v>
      </c>
    </row>
    <row r="3" spans="1:7" x14ac:dyDescent="0.3">
      <c r="A3" t="s">
        <v>65</v>
      </c>
      <c r="B3" s="57">
        <v>45151</v>
      </c>
      <c r="C3" s="59" t="s">
        <v>796</v>
      </c>
      <c r="D3" t="s">
        <v>59</v>
      </c>
      <c r="E3" t="s">
        <v>797</v>
      </c>
      <c r="F3" s="57"/>
    </row>
    <row r="4" spans="1:7" x14ac:dyDescent="0.3">
      <c r="B4" s="57">
        <v>44604</v>
      </c>
      <c r="C4" s="58" t="s">
        <v>419</v>
      </c>
      <c r="D4" t="s">
        <v>59</v>
      </c>
      <c r="E4" t="s">
        <v>421</v>
      </c>
      <c r="F4" s="57"/>
    </row>
    <row r="5" spans="1:7" x14ac:dyDescent="0.3">
      <c r="B5" s="57">
        <v>44545</v>
      </c>
      <c r="C5" s="58" t="s">
        <v>392</v>
      </c>
      <c r="D5" t="s">
        <v>59</v>
      </c>
      <c r="E5" t="s">
        <v>393</v>
      </c>
      <c r="F5" s="57"/>
    </row>
    <row r="6" spans="1:7" x14ac:dyDescent="0.3">
      <c r="B6" s="57">
        <v>44521</v>
      </c>
      <c r="C6" s="58" t="s">
        <v>387</v>
      </c>
      <c r="D6" t="s">
        <v>59</v>
      </c>
      <c r="E6" t="s">
        <v>388</v>
      </c>
      <c r="F6" s="57"/>
    </row>
    <row r="7" spans="1:7" x14ac:dyDescent="0.3">
      <c r="B7" s="57">
        <v>44475</v>
      </c>
      <c r="C7" s="58" t="s">
        <v>381</v>
      </c>
      <c r="D7" t="s">
        <v>59</v>
      </c>
      <c r="E7" t="s">
        <v>382</v>
      </c>
      <c r="F7" s="57">
        <v>44480</v>
      </c>
      <c r="G7" t="s">
        <v>379</v>
      </c>
    </row>
    <row r="8" spans="1:7" x14ac:dyDescent="0.3">
      <c r="B8" s="57">
        <v>44475</v>
      </c>
      <c r="C8" s="58" t="s">
        <v>375</v>
      </c>
      <c r="D8" t="s">
        <v>59</v>
      </c>
      <c r="E8" t="s">
        <v>377</v>
      </c>
    </row>
    <row r="9" spans="1:7" x14ac:dyDescent="0.3">
      <c r="B9" s="57">
        <v>44359</v>
      </c>
      <c r="C9" s="58" t="s">
        <v>301</v>
      </c>
      <c r="D9" t="s">
        <v>59</v>
      </c>
      <c r="E9" t="s">
        <v>326</v>
      </c>
    </row>
    <row r="10" spans="1:7" x14ac:dyDescent="0.3">
      <c r="B10" s="57">
        <v>44248</v>
      </c>
      <c r="C10" s="58" t="s">
        <v>239</v>
      </c>
      <c r="D10" t="s">
        <v>59</v>
      </c>
      <c r="E10" t="s">
        <v>240</v>
      </c>
    </row>
    <row r="11" spans="1:7" x14ac:dyDescent="0.3">
      <c r="B11" s="57">
        <v>44248</v>
      </c>
      <c r="C11" s="58" t="s">
        <v>231</v>
      </c>
      <c r="D11" t="s">
        <v>59</v>
      </c>
      <c r="E11" t="s">
        <v>232</v>
      </c>
    </row>
    <row r="12" spans="1:7" x14ac:dyDescent="0.3">
      <c r="B12" s="57">
        <v>44234</v>
      </c>
      <c r="C12" s="58" t="s">
        <v>229</v>
      </c>
      <c r="D12" t="s">
        <v>59</v>
      </c>
      <c r="E12" t="s">
        <v>230</v>
      </c>
    </row>
    <row r="13" spans="1:7" x14ac:dyDescent="0.3">
      <c r="B13" s="57">
        <v>44202</v>
      </c>
      <c r="C13" s="58" t="s">
        <v>227</v>
      </c>
      <c r="D13" t="s">
        <v>59</v>
      </c>
      <c r="E13" t="s">
        <v>228</v>
      </c>
    </row>
    <row r="14" spans="1:7" x14ac:dyDescent="0.3">
      <c r="B14" s="57">
        <v>44107</v>
      </c>
      <c r="C14" s="58" t="s">
        <v>224</v>
      </c>
      <c r="D14" t="s">
        <v>59</v>
      </c>
      <c r="E14" t="s">
        <v>225</v>
      </c>
    </row>
    <row r="15" spans="1:7" x14ac:dyDescent="0.3">
      <c r="B15" s="57">
        <v>44024</v>
      </c>
      <c r="C15" s="58" t="s">
        <v>220</v>
      </c>
      <c r="D15" t="s">
        <v>59</v>
      </c>
      <c r="E15" t="s">
        <v>221</v>
      </c>
    </row>
    <row r="16" spans="1:7" x14ac:dyDescent="0.3">
      <c r="B16" s="57">
        <v>44006</v>
      </c>
      <c r="C16" s="58" t="s">
        <v>218</v>
      </c>
      <c r="D16" t="s">
        <v>59</v>
      </c>
      <c r="E16" t="s">
        <v>219</v>
      </c>
    </row>
    <row r="17" spans="2:5" x14ac:dyDescent="0.3">
      <c r="B17" s="57">
        <v>43996</v>
      </c>
      <c r="C17" s="58" t="s">
        <v>203</v>
      </c>
      <c r="D17" t="s">
        <v>59</v>
      </c>
      <c r="E17" t="s">
        <v>204</v>
      </c>
    </row>
    <row r="18" spans="2:5" x14ac:dyDescent="0.3">
      <c r="B18" s="57">
        <v>43852</v>
      </c>
      <c r="C18" s="58" t="s">
        <v>199</v>
      </c>
      <c r="D18" t="s">
        <v>59</v>
      </c>
      <c r="E18" t="s">
        <v>200</v>
      </c>
    </row>
    <row r="19" spans="2:5" x14ac:dyDescent="0.3">
      <c r="B19" s="57">
        <v>43835</v>
      </c>
      <c r="C19" s="58" t="s">
        <v>193</v>
      </c>
      <c r="D19" t="s">
        <v>59</v>
      </c>
      <c r="E19" t="s">
        <v>194</v>
      </c>
    </row>
    <row r="20" spans="2:5" x14ac:dyDescent="0.3">
      <c r="B20" s="57">
        <v>43779</v>
      </c>
      <c r="C20" s="58" t="s">
        <v>183</v>
      </c>
      <c r="D20" t="s">
        <v>59</v>
      </c>
      <c r="E20" t="s">
        <v>184</v>
      </c>
    </row>
    <row r="21" spans="2:5" x14ac:dyDescent="0.3">
      <c r="B21" s="57">
        <v>43604</v>
      </c>
      <c r="C21" s="58" t="s">
        <v>142</v>
      </c>
      <c r="D21" t="s">
        <v>59</v>
      </c>
      <c r="E21" t="s">
        <v>143</v>
      </c>
    </row>
    <row r="22" spans="2:5" x14ac:dyDescent="0.3">
      <c r="B22" s="57">
        <v>43508</v>
      </c>
      <c r="C22" s="58" t="s">
        <v>125</v>
      </c>
      <c r="D22" t="s">
        <v>59</v>
      </c>
      <c r="E22" t="s">
        <v>126</v>
      </c>
    </row>
    <row r="23" spans="2:5" x14ac:dyDescent="0.3">
      <c r="B23" s="57">
        <v>43499</v>
      </c>
      <c r="C23" s="58" t="s">
        <v>121</v>
      </c>
      <c r="D23" t="s">
        <v>59</v>
      </c>
      <c r="E23" t="s">
        <v>124</v>
      </c>
    </row>
    <row r="24" spans="2:5" x14ac:dyDescent="0.3">
      <c r="B24" s="57">
        <v>43483</v>
      </c>
      <c r="C24" s="58" t="s">
        <v>118</v>
      </c>
      <c r="D24" t="s">
        <v>59</v>
      </c>
      <c r="E24" t="s">
        <v>117</v>
      </c>
    </row>
    <row r="25" spans="2:5" x14ac:dyDescent="0.3">
      <c r="B25" s="57">
        <v>43479</v>
      </c>
      <c r="C25" s="58" t="s">
        <v>113</v>
      </c>
      <c r="D25" t="s">
        <v>59</v>
      </c>
      <c r="E25" t="s">
        <v>119</v>
      </c>
    </row>
    <row r="26" spans="2:5" x14ac:dyDescent="0.3">
      <c r="B26" s="57">
        <v>43477</v>
      </c>
      <c r="C26" s="58" t="s">
        <v>103</v>
      </c>
      <c r="D26" t="s">
        <v>59</v>
      </c>
      <c r="E26" t="s">
        <v>120</v>
      </c>
    </row>
    <row r="27" spans="2:5" x14ac:dyDescent="0.3">
      <c r="B27" s="57">
        <v>43476</v>
      </c>
      <c r="C27" s="58" t="s">
        <v>68</v>
      </c>
      <c r="D27" t="s">
        <v>59</v>
      </c>
      <c r="E27" t="s">
        <v>69</v>
      </c>
    </row>
    <row r="28" spans="2:5" x14ac:dyDescent="0.3">
      <c r="B28" s="57">
        <v>43474</v>
      </c>
      <c r="C28" s="60" t="s">
        <v>63</v>
      </c>
      <c r="D28" t="s">
        <v>59</v>
      </c>
      <c r="E28" t="s">
        <v>64</v>
      </c>
    </row>
    <row r="29" spans="2:5" x14ac:dyDescent="0.3">
      <c r="B29" s="57">
        <v>43446</v>
      </c>
      <c r="C29" s="58" t="s">
        <v>62</v>
      </c>
      <c r="D29" t="s">
        <v>59</v>
      </c>
      <c r="E29" t="s">
        <v>61</v>
      </c>
    </row>
    <row r="30" spans="2:5" x14ac:dyDescent="0.3">
      <c r="B30" s="57">
        <v>43443</v>
      </c>
      <c r="C30" s="58" t="s">
        <v>55</v>
      </c>
      <c r="D30" t="s">
        <v>59</v>
      </c>
      <c r="E30" t="s">
        <v>60</v>
      </c>
    </row>
  </sheetData>
  <sortState xmlns:xlrd2="http://schemas.microsoft.com/office/spreadsheetml/2017/richdata2" ref="B6:E8">
    <sortCondition descending="1" ref="C6:C8"/>
  </sortState>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A1476-DDF3-4297-8E67-8CCFCC40A846}">
  <sheetPr codeName="Tabelle37"/>
  <dimension ref="A2:I47"/>
  <sheetViews>
    <sheetView view="pageBreakPreview" topLeftCell="A26" zoomScaleNormal="100" zoomScaleSheetLayoutView="100" workbookViewId="0">
      <selection activeCell="A47" sqref="A47:I47"/>
    </sheetView>
  </sheetViews>
  <sheetFormatPr baseColWidth="10" defaultRowHeight="14.4" x14ac:dyDescent="0.3"/>
  <sheetData>
    <row r="2" spans="1:6" ht="28.8" x14ac:dyDescent="0.55000000000000004">
      <c r="A2" s="133" t="s">
        <v>338</v>
      </c>
    </row>
    <row r="4" spans="1:6" ht="21" x14ac:dyDescent="0.3">
      <c r="A4" s="134" t="s">
        <v>339</v>
      </c>
    </row>
    <row r="5" spans="1:6" ht="18" x14ac:dyDescent="0.35">
      <c r="A5" s="30" t="s">
        <v>340</v>
      </c>
      <c r="E5" s="135" t="s">
        <v>341</v>
      </c>
      <c r="F5" s="135"/>
    </row>
    <row r="7" spans="1:6" ht="23.4" x14ac:dyDescent="0.45">
      <c r="E7" s="136" t="s">
        <v>342</v>
      </c>
    </row>
    <row r="8" spans="1:6" ht="23.4" x14ac:dyDescent="0.45">
      <c r="E8" s="136" t="s">
        <v>343</v>
      </c>
    </row>
    <row r="9" spans="1:6" ht="23.4" x14ac:dyDescent="0.45">
      <c r="E9" s="136" t="s">
        <v>344</v>
      </c>
    </row>
    <row r="11" spans="1:6" ht="23.4" x14ac:dyDescent="0.45">
      <c r="E11" s="136" t="s">
        <v>345</v>
      </c>
    </row>
    <row r="12" spans="1:6" ht="23.4" x14ac:dyDescent="0.45">
      <c r="E12" s="136" t="s">
        <v>346</v>
      </c>
    </row>
    <row r="15" spans="1:6" ht="23.4" x14ac:dyDescent="0.45">
      <c r="A15" s="30" t="s">
        <v>347</v>
      </c>
      <c r="E15" s="136" t="s">
        <v>348</v>
      </c>
    </row>
    <row r="16" spans="1:6" ht="23.4" x14ac:dyDescent="0.45">
      <c r="E16" s="136" t="s">
        <v>349</v>
      </c>
    </row>
    <row r="17" spans="1:5" ht="23.4" x14ac:dyDescent="0.45">
      <c r="E17" s="136" t="s">
        <v>350</v>
      </c>
    </row>
    <row r="18" spans="1:5" ht="23.4" x14ac:dyDescent="0.45">
      <c r="E18" s="136" t="s">
        <v>351</v>
      </c>
    </row>
    <row r="20" spans="1:5" ht="23.4" x14ac:dyDescent="0.45">
      <c r="E20" s="136" t="s">
        <v>345</v>
      </c>
    </row>
    <row r="21" spans="1:5" ht="23.4" x14ac:dyDescent="0.45">
      <c r="E21" s="136" t="s">
        <v>346</v>
      </c>
    </row>
    <row r="24" spans="1:5" x14ac:dyDescent="0.3">
      <c r="A24" t="s">
        <v>352</v>
      </c>
    </row>
    <row r="27" spans="1:5" ht="18" x14ac:dyDescent="0.35">
      <c r="A27" s="30" t="s">
        <v>353</v>
      </c>
    </row>
    <row r="29" spans="1:5" ht="23.4" x14ac:dyDescent="0.3">
      <c r="A29" s="137" t="s">
        <v>354</v>
      </c>
    </row>
    <row r="30" spans="1:5" ht="23.4" x14ac:dyDescent="0.45">
      <c r="A30" s="137" t="s">
        <v>355</v>
      </c>
      <c r="E30" s="136" t="s">
        <v>356</v>
      </c>
    </row>
    <row r="31" spans="1:5" ht="23.4" x14ac:dyDescent="0.3">
      <c r="A31" s="137" t="s">
        <v>357</v>
      </c>
    </row>
    <row r="32" spans="1:5" ht="23.4" x14ac:dyDescent="0.3">
      <c r="A32" s="137" t="s">
        <v>358</v>
      </c>
    </row>
    <row r="35" spans="1:9" x14ac:dyDescent="0.3">
      <c r="A35" s="138" t="s">
        <v>359</v>
      </c>
    </row>
    <row r="40" spans="1:9" x14ac:dyDescent="0.3">
      <c r="A40" s="150"/>
      <c r="B40" s="150"/>
      <c r="C40" s="150"/>
      <c r="D40" s="150"/>
      <c r="E40" s="150"/>
      <c r="F40" s="150"/>
      <c r="G40" s="150"/>
      <c r="H40" s="150"/>
      <c r="I40" s="150"/>
    </row>
    <row r="47" spans="1:9" x14ac:dyDescent="0.3">
      <c r="A47" s="150" t="s">
        <v>360</v>
      </c>
      <c r="B47" s="150"/>
      <c r="C47" s="150"/>
      <c r="D47" s="150"/>
      <c r="E47" s="150"/>
      <c r="F47" s="150"/>
      <c r="G47" s="150"/>
      <c r="H47" s="150"/>
      <c r="I47" s="150"/>
    </row>
  </sheetData>
  <mergeCells count="2">
    <mergeCell ref="A40:I40"/>
    <mergeCell ref="A47:I47"/>
  </mergeCells>
  <pageMargins left="0.7" right="0.7" top="0.78740157499999996" bottom="0.78740157499999996" header="0.3" footer="0.3"/>
  <pageSetup paperSize="9" scale="8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CBC8B-B8D0-464E-A257-503EAB8E16CF}">
  <sheetPr codeName="Tabelle47"/>
  <dimension ref="A2:I48"/>
  <sheetViews>
    <sheetView view="pageBreakPreview" topLeftCell="A13" zoomScaleNormal="100" zoomScaleSheetLayoutView="100" workbookViewId="0">
      <selection activeCell="A4" sqref="A4:I37"/>
    </sheetView>
  </sheetViews>
  <sheetFormatPr baseColWidth="10" defaultRowHeight="14.4" x14ac:dyDescent="0.3"/>
  <sheetData>
    <row r="2" spans="1:6" ht="28.8" x14ac:dyDescent="0.55000000000000004">
      <c r="A2" s="133" t="s">
        <v>338</v>
      </c>
    </row>
    <row r="4" spans="1:6" ht="21" x14ac:dyDescent="0.3">
      <c r="A4" s="134" t="s">
        <v>339</v>
      </c>
    </row>
    <row r="5" spans="1:6" ht="18" x14ac:dyDescent="0.35">
      <c r="A5" s="30" t="s">
        <v>340</v>
      </c>
      <c r="E5" s="135" t="s">
        <v>361</v>
      </c>
      <c r="F5" s="135"/>
    </row>
    <row r="7" spans="1:6" ht="23.4" x14ac:dyDescent="0.45">
      <c r="E7" s="136" t="s">
        <v>342</v>
      </c>
    </row>
    <row r="8" spans="1:6" ht="23.4" x14ac:dyDescent="0.45">
      <c r="E8" s="136" t="s">
        <v>343</v>
      </c>
    </row>
    <row r="9" spans="1:6" ht="23.4" x14ac:dyDescent="0.45">
      <c r="E9" s="136" t="s">
        <v>362</v>
      </c>
    </row>
    <row r="11" spans="1:6" ht="23.4" x14ac:dyDescent="0.45">
      <c r="E11" s="136" t="s">
        <v>345</v>
      </c>
    </row>
    <row r="12" spans="1:6" ht="23.4" x14ac:dyDescent="0.45">
      <c r="E12" s="136" t="s">
        <v>346</v>
      </c>
    </row>
    <row r="15" spans="1:6" ht="18" x14ac:dyDescent="0.35">
      <c r="A15" s="30" t="s">
        <v>347</v>
      </c>
      <c r="E15" s="135" t="s">
        <v>363</v>
      </c>
    </row>
    <row r="16" spans="1:6" ht="18" x14ac:dyDescent="0.35">
      <c r="A16" s="30"/>
      <c r="E16" s="135"/>
    </row>
    <row r="17" spans="1:5" ht="23.4" x14ac:dyDescent="0.45">
      <c r="E17" s="136" t="s">
        <v>348</v>
      </c>
    </row>
    <row r="18" spans="1:5" ht="23.4" x14ac:dyDescent="0.45">
      <c r="E18" s="136" t="s">
        <v>349</v>
      </c>
    </row>
    <row r="19" spans="1:5" ht="23.4" x14ac:dyDescent="0.45">
      <c r="E19" s="136" t="s">
        <v>350</v>
      </c>
    </row>
    <row r="20" spans="1:5" ht="23.4" x14ac:dyDescent="0.45">
      <c r="E20" s="136" t="s">
        <v>364</v>
      </c>
    </row>
    <row r="22" spans="1:5" ht="23.4" x14ac:dyDescent="0.45">
      <c r="E22" s="136" t="s">
        <v>345</v>
      </c>
    </row>
    <row r="23" spans="1:5" ht="23.4" x14ac:dyDescent="0.45">
      <c r="E23" s="136" t="s">
        <v>346</v>
      </c>
    </row>
    <row r="25" spans="1:5" x14ac:dyDescent="0.3">
      <c r="A25" t="s">
        <v>352</v>
      </c>
    </row>
    <row r="28" spans="1:5" ht="18" x14ac:dyDescent="0.35">
      <c r="A28" s="30" t="s">
        <v>353</v>
      </c>
    </row>
    <row r="30" spans="1:5" ht="23.4" x14ac:dyDescent="0.3">
      <c r="A30" s="137" t="s">
        <v>354</v>
      </c>
    </row>
    <row r="31" spans="1:5" ht="23.4" x14ac:dyDescent="0.45">
      <c r="A31" s="137" t="s">
        <v>355</v>
      </c>
      <c r="E31" s="136" t="s">
        <v>356</v>
      </c>
    </row>
    <row r="32" spans="1:5" ht="23.4" x14ac:dyDescent="0.3">
      <c r="A32" s="137" t="s">
        <v>357</v>
      </c>
    </row>
    <row r="33" spans="1:9" ht="23.4" x14ac:dyDescent="0.3">
      <c r="A33" s="137" t="s">
        <v>358</v>
      </c>
    </row>
    <row r="36" spans="1:9" x14ac:dyDescent="0.3">
      <c r="A36" s="138" t="s">
        <v>359</v>
      </c>
    </row>
    <row r="41" spans="1:9" x14ac:dyDescent="0.3">
      <c r="A41" s="150"/>
      <c r="B41" s="150"/>
      <c r="C41" s="150"/>
      <c r="D41" s="150"/>
      <c r="E41" s="150"/>
      <c r="F41" s="150"/>
      <c r="G41" s="150"/>
      <c r="H41" s="150"/>
      <c r="I41" s="150"/>
    </row>
    <row r="48" spans="1:9" x14ac:dyDescent="0.3">
      <c r="A48" s="150" t="s">
        <v>360</v>
      </c>
      <c r="B48" s="150"/>
      <c r="C48" s="150"/>
      <c r="D48" s="150"/>
      <c r="E48" s="150"/>
      <c r="F48" s="150"/>
      <c r="G48" s="150"/>
      <c r="H48" s="150"/>
      <c r="I48" s="150"/>
    </row>
  </sheetData>
  <mergeCells count="2">
    <mergeCell ref="A41:I41"/>
    <mergeCell ref="A48:I48"/>
  </mergeCells>
  <pageMargins left="0.7" right="0.7" top="0.78740157499999996" bottom="0.78740157499999996" header="0.3" footer="0.3"/>
  <pageSetup paperSize="9" scale="85"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C5091-3143-4C8E-B63F-8C746D9D6C6B}">
  <sheetPr codeName="Tabelle1">
    <pageSetUpPr fitToPage="1"/>
  </sheetPr>
  <dimension ref="A1:AC414"/>
  <sheetViews>
    <sheetView topLeftCell="B1" zoomScale="70" zoomScaleNormal="70" workbookViewId="0">
      <pane ySplit="9" topLeftCell="A10" activePane="bottomLeft" state="frozen"/>
      <selection pane="bottomLeft" activeCell="L3" sqref="L3"/>
    </sheetView>
  </sheetViews>
  <sheetFormatPr baseColWidth="10" defaultRowHeight="14.4" x14ac:dyDescent="0.3"/>
  <cols>
    <col min="2" max="2" width="12.6640625" customWidth="1"/>
    <col min="3" max="3" width="13.44140625" customWidth="1"/>
    <col min="7" max="7" width="12.6640625" customWidth="1"/>
    <col min="13" max="13" width="12.6640625" customWidth="1"/>
    <col min="14" max="14" width="14.33203125" customWidth="1"/>
    <col min="15" max="15" width="12" customWidth="1"/>
    <col min="18" max="18" width="14.33203125" customWidth="1"/>
    <col min="21" max="21" width="16.6640625" customWidth="1"/>
    <col min="23" max="23" width="12.44140625" customWidth="1"/>
    <col min="24" max="24" width="14.109375" customWidth="1"/>
    <col min="25" max="25" width="13.88671875" customWidth="1"/>
  </cols>
  <sheetData>
    <row r="1" spans="1:29" ht="60.75" customHeight="1" thickBot="1" x14ac:dyDescent="0.35">
      <c r="A1" s="151" t="s">
        <v>29</v>
      </c>
      <c r="B1" s="151"/>
      <c r="C1" s="151"/>
      <c r="D1" s="151"/>
      <c r="E1" s="151"/>
      <c r="F1" s="151"/>
      <c r="G1" s="152">
        <f>G5</f>
        <v>45222</v>
      </c>
      <c r="H1" s="153"/>
      <c r="N1" s="120">
        <f>Infos!X8</f>
        <v>3444</v>
      </c>
      <c r="R1" s="154" t="s">
        <v>810</v>
      </c>
      <c r="S1" s="154"/>
      <c r="X1">
        <f>IF((X4-C3)&gt;500,C3+500,IF((X4-C3)&lt;-500,C3-500,C3))</f>
        <v>15000</v>
      </c>
      <c r="Y1" t="s">
        <v>242</v>
      </c>
      <c r="Z1">
        <f>MIN(U10:U210)</f>
        <v>1.1435717707288617</v>
      </c>
      <c r="AA1" t="s">
        <v>243</v>
      </c>
      <c r="AB1">
        <f>MAX(U10:U210)</f>
        <v>6.8476941346875169</v>
      </c>
    </row>
    <row r="2" spans="1:29" s="10" customFormat="1" ht="16.2" thickBot="1" x14ac:dyDescent="0.35">
      <c r="B2" s="10" t="s">
        <v>23</v>
      </c>
      <c r="C2" s="11">
        <v>20231020</v>
      </c>
      <c r="D2" s="10" t="s">
        <v>24</v>
      </c>
      <c r="G2" s="16">
        <f>G3-G5</f>
        <v>25</v>
      </c>
      <c r="H2" s="10" t="s">
        <v>25</v>
      </c>
      <c r="M2" s="61"/>
      <c r="N2" s="67"/>
      <c r="W2" s="10" t="s">
        <v>57</v>
      </c>
      <c r="X2" s="116" t="str">
        <f>Version!$C$3</f>
        <v>9.00</v>
      </c>
    </row>
    <row r="3" spans="1:29" s="10" customFormat="1" ht="16.2" thickBot="1" x14ac:dyDescent="0.35">
      <c r="B3" s="10" t="s">
        <v>6</v>
      </c>
      <c r="C3" s="12">
        <v>15000</v>
      </c>
      <c r="G3" s="17">
        <f>Infos!S34</f>
        <v>45247</v>
      </c>
      <c r="H3" s="10" t="s">
        <v>30</v>
      </c>
      <c r="N3" s="13">
        <f>N9</f>
        <v>3.9690000000000003E-2</v>
      </c>
      <c r="O3" s="10" t="s">
        <v>26</v>
      </c>
      <c r="V3" s="10" t="s">
        <v>101</v>
      </c>
      <c r="W3" s="10" t="s">
        <v>102</v>
      </c>
      <c r="X3" s="10" t="s">
        <v>811</v>
      </c>
      <c r="Y3" s="10" t="e">
        <f>#REF!</f>
        <v>#REF!</v>
      </c>
    </row>
    <row r="4" spans="1:29" s="10" customFormat="1" ht="22.5" customHeight="1" thickBot="1" x14ac:dyDescent="0.35">
      <c r="B4" s="10" t="s">
        <v>7</v>
      </c>
      <c r="C4" s="12">
        <v>2000</v>
      </c>
      <c r="D4" s="10" t="s">
        <v>9</v>
      </c>
      <c r="G4" s="141">
        <f>WORKDAY(G5,1)</f>
        <v>45223</v>
      </c>
      <c r="H4" s="10" t="s">
        <v>374</v>
      </c>
      <c r="M4" s="68" t="s">
        <v>72</v>
      </c>
      <c r="N4" s="132">
        <f>R8</f>
        <v>0.21379999999999999</v>
      </c>
      <c r="O4" s="140" t="s">
        <v>27</v>
      </c>
      <c r="P4" s="140" t="str">
        <f>T9</f>
        <v>onvista</v>
      </c>
      <c r="Q4" s="140"/>
      <c r="R4" s="20" t="str">
        <f>TEXT(G5,"TTTT")</f>
        <v>Montag</v>
      </c>
      <c r="S4" s="10" t="s">
        <v>33</v>
      </c>
      <c r="W4" s="10" t="s">
        <v>49</v>
      </c>
      <c r="X4" s="119">
        <f>X8*1</f>
        <v>14776</v>
      </c>
      <c r="Y4" s="10">
        <v>3.4300414881467631</v>
      </c>
      <c r="Z4" s="10">
        <f>IF(Y4&gt;0,Y4*1.1,Y4*0.9)</f>
        <v>3.7730456369614398</v>
      </c>
      <c r="AB4" s="10">
        <f>10+ROUND((C3+(0.5*C4)-X4)/C5,0)</f>
        <v>34</v>
      </c>
    </row>
    <row r="5" spans="1:29" s="10" customFormat="1" ht="16.2" thickBot="1" x14ac:dyDescent="0.35">
      <c r="B5" s="10" t="s">
        <v>8</v>
      </c>
      <c r="C5" s="11">
        <v>50</v>
      </c>
      <c r="D5" s="10" t="s">
        <v>9</v>
      </c>
      <c r="G5" s="18">
        <v>45222</v>
      </c>
      <c r="H5" s="10" t="s">
        <v>31</v>
      </c>
      <c r="N5" s="20">
        <v>20231019</v>
      </c>
      <c r="O5" s="10" t="s">
        <v>32</v>
      </c>
      <c r="R5" s="16">
        <f>R6-G5</f>
        <v>53</v>
      </c>
      <c r="S5" s="10" t="s">
        <v>45</v>
      </c>
      <c r="X5" s="10">
        <f>ROUND((C3+(0.5*C4)-X4)/10,0)</f>
        <v>122</v>
      </c>
      <c r="Y5" s="10">
        <v>6.4701419592150433</v>
      </c>
      <c r="Z5" s="10">
        <f>IF(Y5&gt;0,Y5*1.1,Y5*0.9)</f>
        <v>7.1171561551365485</v>
      </c>
    </row>
    <row r="6" spans="1:29" s="10" customFormat="1" ht="16.2" thickBot="1" x14ac:dyDescent="0.35">
      <c r="G6" s="103" t="s">
        <v>201</v>
      </c>
      <c r="H6" s="10" t="s">
        <v>191</v>
      </c>
      <c r="N6" s="10">
        <v>60</v>
      </c>
      <c r="O6" s="10" t="s">
        <v>51</v>
      </c>
      <c r="R6" s="17">
        <f>Infos!S36</f>
        <v>45275</v>
      </c>
      <c r="S6" s="10" t="s">
        <v>46</v>
      </c>
      <c r="X6" s="10" t="s">
        <v>71</v>
      </c>
      <c r="Y6" s="10" t="s">
        <v>72</v>
      </c>
      <c r="Z6" s="10" t="s">
        <v>73</v>
      </c>
      <c r="AA6" s="10" t="s">
        <v>91</v>
      </c>
    </row>
    <row r="7" spans="1:29" s="10" customFormat="1" ht="26.25" customHeight="1" x14ac:dyDescent="0.3">
      <c r="B7" s="10" t="s">
        <v>4</v>
      </c>
      <c r="N7" s="67"/>
      <c r="R7" s="10">
        <f>'VDAX-New 2M Hist_2'!C2/100</f>
        <v>0.21969999999999998</v>
      </c>
      <c r="S7" s="131" t="s">
        <v>27</v>
      </c>
      <c r="T7" s="131" t="s">
        <v>138</v>
      </c>
      <c r="V7" s="10" t="s">
        <v>92</v>
      </c>
      <c r="W7" s="10" t="e">
        <f>#REF!</f>
        <v>#REF!</v>
      </c>
      <c r="X7" s="10" t="e">
        <f>#REF!</f>
        <v>#REF!</v>
      </c>
      <c r="Y7" s="62" t="e">
        <f>#REF!</f>
        <v>#REF!</v>
      </c>
      <c r="Z7" s="10" t="e">
        <f>#REF!</f>
        <v>#REF!</v>
      </c>
      <c r="AA7" s="10" t="e">
        <f>#REF!</f>
        <v>#REF!</v>
      </c>
    </row>
    <row r="8" spans="1:29" s="10" customFormat="1" ht="15.6" x14ac:dyDescent="0.3">
      <c r="C8" s="14"/>
      <c r="D8" s="14" t="str">
        <f>Infos!B31</f>
        <v>2023-11</v>
      </c>
      <c r="E8" s="14" t="str">
        <f>Infos!B32</f>
        <v>2023-12</v>
      </c>
      <c r="F8" s="14" t="str">
        <f>Infos!O38&amp;"-"&amp;Infos!P38</f>
        <v>2023-11</v>
      </c>
      <c r="G8" s="14" t="str">
        <f>Infos!O40&amp;"-"&amp;Infos!P40</f>
        <v>2023-11</v>
      </c>
      <c r="H8" s="14" t="str">
        <f>Infos!O42&amp;"-"&amp;Infos!P42</f>
        <v>2023-11</v>
      </c>
      <c r="I8" s="14" t="str">
        <f>Infos!O44&amp;"-"&amp;Infos!P44</f>
        <v>-</v>
      </c>
      <c r="N8" s="67">
        <v>-3.7100000000000002E-3</v>
      </c>
      <c r="O8" s="57"/>
      <c r="P8" s="111">
        <v>13258.05</v>
      </c>
      <c r="Q8" s="111">
        <f>P8-P9</f>
        <v>2.5499999999992724</v>
      </c>
      <c r="R8" s="10">
        <f>'VDAX-New 2M Hist'!C2/100</f>
        <v>0.21379999999999999</v>
      </c>
      <c r="S8" s="68" t="s">
        <v>27</v>
      </c>
      <c r="T8" s="68" t="s">
        <v>244</v>
      </c>
      <c r="V8" s="10" t="s">
        <v>102</v>
      </c>
      <c r="W8" s="10" t="s">
        <v>226</v>
      </c>
      <c r="X8" s="143">
        <f>StgrtDAX!B3</f>
        <v>14776</v>
      </c>
    </row>
    <row r="9" spans="1:29" s="10" customFormat="1" ht="16.2" thickBot="1" x14ac:dyDescent="0.35">
      <c r="A9" s="10" t="s">
        <v>3</v>
      </c>
      <c r="C9" s="14" t="s">
        <v>28</v>
      </c>
      <c r="D9" s="14" t="s">
        <v>5</v>
      </c>
      <c r="E9" s="15" t="s">
        <v>10</v>
      </c>
      <c r="F9" s="15" t="s">
        <v>11</v>
      </c>
      <c r="G9" s="14" t="s">
        <v>12</v>
      </c>
      <c r="H9" s="14" t="s">
        <v>13</v>
      </c>
      <c r="I9" s="14" t="s">
        <v>48</v>
      </c>
      <c r="N9" s="112">
        <f>'EURIBOR 3M'!B2</f>
        <v>3.9690000000000003E-2</v>
      </c>
      <c r="P9" s="10">
        <v>13255.5</v>
      </c>
      <c r="R9" s="10">
        <f>'VDAX-N 2M'!B2/100</f>
        <v>0.22039999999999998</v>
      </c>
      <c r="S9" s="140" t="s">
        <v>27</v>
      </c>
      <c r="T9" s="140" t="s">
        <v>373</v>
      </c>
      <c r="U9" s="10" t="s">
        <v>47</v>
      </c>
      <c r="V9" s="10" t="s">
        <v>93</v>
      </c>
      <c r="W9" s="10" t="e">
        <f>#REF!</f>
        <v>#REF!</v>
      </c>
      <c r="X9" s="70">
        <v>13992</v>
      </c>
      <c r="Y9" s="10" t="e">
        <f>#REF!</f>
        <v>#REF!</v>
      </c>
      <c r="Z9" s="70" t="str">
        <f>SUBSTITUTE(AA9,".",",")</f>
        <v>15851,00</v>
      </c>
      <c r="AA9" s="10" t="str">
        <f>SUBSTITUTE(AB9,",","")</f>
        <v>15851.00</v>
      </c>
      <c r="AB9" s="118" t="str">
        <f>LEFT('GT L&amp;S'!B2,9)</f>
        <v>15,851.00</v>
      </c>
      <c r="AC9" s="10" t="str">
        <f>'GT L&amp;S'!A2</f>
        <v>Lang &amp; Schwarz</v>
      </c>
    </row>
    <row r="10" spans="1:29" x14ac:dyDescent="0.3">
      <c r="A10" s="2">
        <v>16000</v>
      </c>
      <c r="B10" s="2"/>
      <c r="C10" s="7">
        <v>2769</v>
      </c>
      <c r="D10" s="2">
        <v>-1716</v>
      </c>
      <c r="E10" s="2">
        <v>4485</v>
      </c>
      <c r="F10" s="2"/>
      <c r="G10" s="2"/>
      <c r="H10" s="2"/>
      <c r="I10" s="2"/>
      <c r="J10" s="2"/>
      <c r="K10" s="2"/>
      <c r="L10" s="2"/>
      <c r="M10" s="2"/>
      <c r="N10" s="2"/>
      <c r="O10" s="2"/>
      <c r="P10" s="2"/>
      <c r="Q10" s="2"/>
      <c r="R10" s="2"/>
      <c r="S10" s="2"/>
      <c r="U10">
        <f>HedgeBedarf!C5+'HedgeBedarf+01'!C5</f>
        <v>1.1435717707288617</v>
      </c>
    </row>
    <row r="11" spans="1:29" x14ac:dyDescent="0.3">
      <c r="A11" s="2">
        <v>15950</v>
      </c>
      <c r="B11" s="2"/>
      <c r="C11" s="8">
        <v>-510</v>
      </c>
      <c r="D11" s="2">
        <v>-272</v>
      </c>
      <c r="E11" s="2">
        <v>-238</v>
      </c>
      <c r="F11" s="2"/>
      <c r="G11" s="2"/>
      <c r="H11" s="2"/>
      <c r="I11" s="2"/>
      <c r="J11" s="2"/>
      <c r="K11" s="2"/>
      <c r="L11" s="2"/>
      <c r="M11" s="2"/>
      <c r="N11" s="2"/>
      <c r="O11" s="2"/>
      <c r="P11" s="2"/>
      <c r="Q11" s="2"/>
      <c r="R11" s="2"/>
      <c r="S11" s="2"/>
      <c r="U11">
        <f>HedgeBedarf!C6+'HedgeBedarf+01'!C6</f>
        <v>1.1619889287741747</v>
      </c>
    </row>
    <row r="12" spans="1:29" x14ac:dyDescent="0.3">
      <c r="A12" s="2">
        <v>15900</v>
      </c>
      <c r="B12" s="2"/>
      <c r="C12" s="8">
        <v>-1313</v>
      </c>
      <c r="D12" s="2">
        <v>-1916</v>
      </c>
      <c r="E12" s="2">
        <v>603</v>
      </c>
      <c r="F12" s="2"/>
      <c r="G12" s="2"/>
      <c r="H12" s="2"/>
      <c r="I12" s="2"/>
      <c r="J12" s="2"/>
      <c r="K12" s="2"/>
      <c r="L12" s="2"/>
      <c r="M12" s="2"/>
      <c r="N12" s="2"/>
      <c r="O12" s="2"/>
      <c r="P12" s="2"/>
      <c r="Q12" s="2"/>
      <c r="R12" s="2"/>
      <c r="S12" s="2"/>
      <c r="U12">
        <f>HedgeBedarf!C7+'HedgeBedarf+01'!C7</f>
        <v>1.1809315321332436</v>
      </c>
    </row>
    <row r="13" spans="1:29" x14ac:dyDescent="0.3">
      <c r="A13" s="2">
        <v>15850</v>
      </c>
      <c r="B13" s="2"/>
      <c r="C13" s="8">
        <v>42</v>
      </c>
      <c r="D13" s="2">
        <v>-88</v>
      </c>
      <c r="E13" s="2">
        <v>130</v>
      </c>
      <c r="F13" s="2"/>
      <c r="G13" s="2"/>
      <c r="H13" s="2"/>
      <c r="I13" s="2"/>
      <c r="J13" s="2"/>
      <c r="K13" s="2"/>
      <c r="L13" s="2"/>
      <c r="M13" s="2"/>
      <c r="N13" s="2"/>
      <c r="O13" s="2"/>
      <c r="P13" s="2"/>
      <c r="Q13" s="2"/>
      <c r="R13" s="2"/>
      <c r="S13" s="2"/>
      <c r="U13">
        <f>HedgeBedarf!C8+'HedgeBedarf+01'!C8</f>
        <v>1.2004097758446322</v>
      </c>
    </row>
    <row r="14" spans="1:29" x14ac:dyDescent="0.3">
      <c r="A14" s="2">
        <v>15800</v>
      </c>
      <c r="B14" s="2"/>
      <c r="C14" s="8">
        <v>3732</v>
      </c>
      <c r="D14" s="2">
        <v>-360</v>
      </c>
      <c r="E14" s="2">
        <v>4092</v>
      </c>
      <c r="F14" s="2"/>
      <c r="G14" s="2"/>
      <c r="H14" s="2"/>
      <c r="I14" s="2"/>
      <c r="J14" s="3"/>
      <c r="K14" s="2"/>
      <c r="L14" s="2"/>
      <c r="M14" s="2"/>
      <c r="N14" s="2"/>
      <c r="O14" s="2"/>
      <c r="P14" s="2"/>
      <c r="Q14" s="2"/>
      <c r="R14" s="2"/>
      <c r="S14" s="2"/>
      <c r="U14">
        <f>HedgeBedarf!C9+'HedgeBedarf+01'!C9</f>
        <v>1.2204337000302816</v>
      </c>
    </row>
    <row r="15" spans="1:29" x14ac:dyDescent="0.3">
      <c r="A15" s="2">
        <v>15750</v>
      </c>
      <c r="B15" s="2"/>
      <c r="C15" s="8">
        <v>-421</v>
      </c>
      <c r="D15" s="2">
        <v>-219</v>
      </c>
      <c r="E15" s="2">
        <v>-202</v>
      </c>
      <c r="F15" s="2"/>
      <c r="G15" s="2"/>
      <c r="H15" s="2"/>
      <c r="I15" s="2"/>
      <c r="J15" s="3"/>
      <c r="K15" s="2"/>
      <c r="L15" s="2"/>
      <c r="M15" s="2"/>
      <c r="N15" s="2"/>
      <c r="O15" s="2"/>
      <c r="P15" s="2"/>
      <c r="Q15" s="2"/>
      <c r="R15" s="2"/>
      <c r="S15" s="2"/>
      <c r="U15">
        <f>HedgeBedarf!C10+'HedgeBedarf+01'!C10</f>
        <v>1.2410131736907477</v>
      </c>
    </row>
    <row r="16" spans="1:29" x14ac:dyDescent="0.3">
      <c r="A16" s="2">
        <v>15700</v>
      </c>
      <c r="B16" s="2"/>
      <c r="C16" s="8">
        <v>916</v>
      </c>
      <c r="D16" s="2">
        <v>-780</v>
      </c>
      <c r="E16" s="2">
        <v>1696</v>
      </c>
      <c r="F16" s="2"/>
      <c r="G16" s="2"/>
      <c r="H16" s="2"/>
      <c r="I16" s="2"/>
      <c r="J16" s="3"/>
      <c r="K16" s="2"/>
      <c r="L16" s="2"/>
      <c r="M16" s="2"/>
      <c r="N16" s="2"/>
      <c r="O16" s="2"/>
      <c r="P16" s="2"/>
      <c r="Q16" s="2"/>
      <c r="R16" s="2"/>
      <c r="S16" s="2"/>
      <c r="U16">
        <f>HedgeBedarf!C11+'HedgeBedarf+01'!C11</f>
        <v>1.2621578782897811</v>
      </c>
    </row>
    <row r="17" spans="1:21" x14ac:dyDescent="0.3">
      <c r="A17" s="2">
        <v>15650</v>
      </c>
      <c r="B17" s="2"/>
      <c r="C17" s="8">
        <v>250</v>
      </c>
      <c r="D17" s="2">
        <v>345</v>
      </c>
      <c r="E17" s="2">
        <v>-95</v>
      </c>
      <c r="F17" s="2"/>
      <c r="G17" s="2"/>
      <c r="H17" s="2"/>
      <c r="I17" s="2"/>
      <c r="J17" s="3"/>
      <c r="K17" s="2"/>
      <c r="L17" s="2"/>
      <c r="M17" s="2"/>
      <c r="N17" s="2"/>
      <c r="O17" s="2"/>
      <c r="P17" s="2"/>
      <c r="Q17" s="2"/>
      <c r="R17" s="2"/>
      <c r="S17" s="2"/>
      <c r="U17">
        <f>HedgeBedarf!C12+'HedgeBedarf+01'!C12</f>
        <v>1.283877291149496</v>
      </c>
    </row>
    <row r="18" spans="1:21" x14ac:dyDescent="0.3">
      <c r="A18" s="2">
        <v>15600</v>
      </c>
      <c r="B18" s="2"/>
      <c r="C18" s="8">
        <v>-7026</v>
      </c>
      <c r="D18" s="2">
        <v>-7317</v>
      </c>
      <c r="E18" s="2">
        <v>291</v>
      </c>
      <c r="F18" s="2"/>
      <c r="G18" s="2"/>
      <c r="H18" s="2"/>
      <c r="I18" s="2"/>
      <c r="J18" s="3"/>
      <c r="K18" s="2"/>
      <c r="L18" s="2"/>
      <c r="M18" s="2"/>
      <c r="N18" s="2"/>
      <c r="O18" s="2"/>
      <c r="P18" s="2"/>
      <c r="Q18" s="2"/>
      <c r="R18" s="2"/>
      <c r="S18" s="2"/>
      <c r="U18">
        <f>HedgeBedarf!C13+'HedgeBedarf+01'!C13</f>
        <v>1.3061806686782305</v>
      </c>
    </row>
    <row r="19" spans="1:21" x14ac:dyDescent="0.3">
      <c r="A19" s="2">
        <v>15550</v>
      </c>
      <c r="B19" s="2"/>
      <c r="C19" s="8">
        <v>-1041</v>
      </c>
      <c r="D19" s="2">
        <v>-668</v>
      </c>
      <c r="E19" s="2">
        <v>-373</v>
      </c>
      <c r="F19" s="2"/>
      <c r="G19" s="2"/>
      <c r="H19" s="2"/>
      <c r="I19" s="2"/>
      <c r="J19" s="3"/>
      <c r="K19" s="2"/>
      <c r="L19" s="2"/>
      <c r="M19" s="2"/>
      <c r="N19" s="2"/>
      <c r="O19" s="2"/>
      <c r="P19" s="2"/>
      <c r="Q19" s="2"/>
      <c r="R19" s="2"/>
      <c r="S19" s="2"/>
      <c r="U19">
        <f>HedgeBedarf!C14+'HedgeBedarf+01'!C14</f>
        <v>1.3290770294542784</v>
      </c>
    </row>
    <row r="20" spans="1:21" x14ac:dyDescent="0.3">
      <c r="A20" s="2">
        <v>15500</v>
      </c>
      <c r="B20" s="2"/>
      <c r="C20" s="8">
        <v>-4517</v>
      </c>
      <c r="D20" s="2">
        <v>-635</v>
      </c>
      <c r="E20" s="2">
        <v>-3882</v>
      </c>
      <c r="F20" s="2"/>
      <c r="G20" s="2"/>
      <c r="H20" s="2"/>
      <c r="I20" s="2"/>
      <c r="J20" s="3"/>
      <c r="K20" s="2"/>
      <c r="L20" s="2"/>
      <c r="M20" s="2"/>
      <c r="N20" s="2"/>
      <c r="O20" s="2"/>
      <c r="P20" s="2"/>
      <c r="Q20" s="2"/>
      <c r="R20" s="2"/>
      <c r="S20" s="2"/>
      <c r="U20">
        <f>HedgeBedarf!C15+'HedgeBedarf+01'!C15</f>
        <v>1.3525751371894832</v>
      </c>
    </row>
    <row r="21" spans="1:21" x14ac:dyDescent="0.3">
      <c r="A21" s="2">
        <v>15450</v>
      </c>
      <c r="B21" s="2"/>
      <c r="C21" s="8">
        <v>15</v>
      </c>
      <c r="D21" s="2">
        <v>-317</v>
      </c>
      <c r="E21" s="2">
        <v>332</v>
      </c>
      <c r="F21" s="2"/>
      <c r="G21" s="2"/>
      <c r="H21" s="2"/>
      <c r="I21" s="2"/>
      <c r="J21" s="3"/>
      <c r="K21" s="2"/>
      <c r="L21" s="2"/>
      <c r="M21" s="2"/>
      <c r="N21" s="2"/>
      <c r="O21" s="2"/>
      <c r="P21" s="2"/>
      <c r="Q21" s="2"/>
      <c r="R21" s="2"/>
      <c r="S21" s="2"/>
      <c r="U21">
        <f>HedgeBedarf!C16+'HedgeBedarf+01'!C16</f>
        <v>1.3766834835976041</v>
      </c>
    </row>
    <row r="22" spans="1:21" x14ac:dyDescent="0.3">
      <c r="A22" s="2">
        <v>15400</v>
      </c>
      <c r="B22" s="2"/>
      <c r="C22" s="8">
        <v>5437</v>
      </c>
      <c r="D22" s="2">
        <v>774</v>
      </c>
      <c r="E22" s="2">
        <v>4663</v>
      </c>
      <c r="F22" s="2"/>
      <c r="G22" s="2"/>
      <c r="H22" s="2"/>
      <c r="I22" s="2"/>
      <c r="J22" s="3"/>
      <c r="K22" s="2"/>
      <c r="L22" s="2"/>
      <c r="M22" s="2"/>
      <c r="N22" s="2"/>
      <c r="O22" s="2"/>
      <c r="P22" s="2"/>
      <c r="Q22" s="2"/>
      <c r="R22" s="2"/>
      <c r="S22" s="2"/>
      <c r="U22">
        <f>HedgeBedarf!C17+'HedgeBedarf+01'!C17</f>
        <v>1.4014102711931871</v>
      </c>
    </row>
    <row r="23" spans="1:21" x14ac:dyDescent="0.3">
      <c r="A23" s="2">
        <v>15350</v>
      </c>
      <c r="B23" s="2"/>
      <c r="C23" s="8">
        <v>163</v>
      </c>
      <c r="D23" s="2">
        <v>-156</v>
      </c>
      <c r="E23" s="2">
        <v>319</v>
      </c>
      <c r="F23" s="2"/>
      <c r="G23" s="2"/>
      <c r="H23" s="2"/>
      <c r="I23" s="2"/>
      <c r="J23" s="3"/>
      <c r="K23" s="2"/>
      <c r="L23" s="2"/>
      <c r="M23" s="2"/>
      <c r="N23" s="2"/>
      <c r="O23" s="2"/>
      <c r="P23" s="2"/>
      <c r="Q23" s="2"/>
      <c r="R23" s="2"/>
      <c r="S23" s="2"/>
      <c r="U23">
        <f>HedgeBedarf!C18+'HedgeBedarf+01'!C18</f>
        <v>1.4267633960475758</v>
      </c>
    </row>
    <row r="24" spans="1:21" x14ac:dyDescent="0.3">
      <c r="A24" s="2">
        <v>15300</v>
      </c>
      <c r="B24" s="2"/>
      <c r="C24" s="8">
        <v>927</v>
      </c>
      <c r="D24" s="2">
        <v>227</v>
      </c>
      <c r="E24" s="2">
        <v>700</v>
      </c>
      <c r="F24" s="2"/>
      <c r="G24" s="2"/>
      <c r="H24" s="2"/>
      <c r="I24" s="2"/>
      <c r="J24" s="3"/>
      <c r="K24" s="2"/>
      <c r="L24" s="2"/>
      <c r="M24" s="2"/>
      <c r="N24" s="2"/>
      <c r="O24" s="2"/>
      <c r="P24" s="2"/>
      <c r="Q24" s="2"/>
      <c r="R24" s="2"/>
      <c r="S24" s="2"/>
      <c r="U24">
        <f>HedgeBedarf!C19+'HedgeBedarf+01'!C19</f>
        <v>1.4527504305293741</v>
      </c>
    </row>
    <row r="25" spans="1:21" x14ac:dyDescent="0.3">
      <c r="A25" s="2">
        <v>15250</v>
      </c>
      <c r="B25" s="2"/>
      <c r="C25" s="8">
        <v>890</v>
      </c>
      <c r="D25" s="2">
        <v>237</v>
      </c>
      <c r="E25" s="2">
        <v>653</v>
      </c>
      <c r="F25" s="2"/>
      <c r="G25" s="2"/>
      <c r="H25" s="2"/>
      <c r="I25" s="2"/>
      <c r="J25" s="3"/>
      <c r="K25" s="2"/>
      <c r="L25" s="2"/>
      <c r="M25" s="2"/>
      <c r="N25" s="2"/>
      <c r="O25" s="2"/>
      <c r="P25" s="2"/>
      <c r="Q25" s="2"/>
      <c r="R25" s="2"/>
      <c r="S25" s="2"/>
      <c r="U25">
        <f>HedgeBedarf!C20+'HedgeBedarf+01'!C20</f>
        <v>1.4793786060574874</v>
      </c>
    </row>
    <row r="26" spans="1:21" x14ac:dyDescent="0.3">
      <c r="A26" s="2">
        <v>15200</v>
      </c>
      <c r="B26" s="2"/>
      <c r="C26" s="8">
        <v>1978</v>
      </c>
      <c r="D26" s="2">
        <v>50</v>
      </c>
      <c r="E26" s="2">
        <v>1928</v>
      </c>
      <c r="F26" s="2"/>
      <c r="G26" s="2"/>
      <c r="H26" s="2"/>
      <c r="I26" s="2"/>
      <c r="J26" s="3"/>
      <c r="K26" s="2"/>
      <c r="L26" s="2"/>
      <c r="M26" s="2"/>
      <c r="N26" s="2"/>
      <c r="O26" s="2"/>
      <c r="P26" s="2"/>
      <c r="Q26" s="2"/>
      <c r="R26" s="2"/>
      <c r="S26" s="2"/>
      <c r="U26">
        <f>HedgeBedarf!C21+'HedgeBedarf+01'!C21</f>
        <v>1.506654795895602</v>
      </c>
    </row>
    <row r="27" spans="1:21" x14ac:dyDescent="0.3">
      <c r="A27" s="2">
        <v>15150</v>
      </c>
      <c r="B27" s="2"/>
      <c r="C27" s="8">
        <v>1379</v>
      </c>
      <c r="D27" s="2">
        <v>693</v>
      </c>
      <c r="E27" s="2">
        <v>686</v>
      </c>
      <c r="F27" s="2"/>
      <c r="G27" s="2"/>
      <c r="H27" s="2"/>
      <c r="I27" s="2"/>
      <c r="J27" s="3"/>
      <c r="K27" s="2"/>
      <c r="L27" s="2"/>
      <c r="M27" s="2"/>
      <c r="N27" s="2"/>
      <c r="O27" s="2"/>
      <c r="P27" s="2"/>
      <c r="Q27" s="2"/>
      <c r="R27" s="2"/>
      <c r="S27" s="2"/>
      <c r="U27">
        <f>HedgeBedarf!C22+'HedgeBedarf+01'!C22</f>
        <v>1.5345854980175357</v>
      </c>
    </row>
    <row r="28" spans="1:21" x14ac:dyDescent="0.3">
      <c r="A28" s="2">
        <v>15100</v>
      </c>
      <c r="B28" s="2"/>
      <c r="C28" s="8">
        <v>7793</v>
      </c>
      <c r="D28" s="2">
        <v>768</v>
      </c>
      <c r="E28" s="2">
        <v>7025</v>
      </c>
      <c r="F28" s="2"/>
      <c r="G28" s="2"/>
      <c r="H28" s="2"/>
      <c r="I28" s="2"/>
      <c r="J28" s="3"/>
      <c r="K28" s="2"/>
      <c r="L28" s="2"/>
      <c r="M28" s="2"/>
      <c r="N28" s="2"/>
      <c r="O28" s="2"/>
      <c r="P28" s="2"/>
      <c r="Q28" s="2"/>
      <c r="R28" s="2"/>
      <c r="S28" s="2"/>
      <c r="U28">
        <f>HedgeBedarf!C23+'HedgeBedarf+01'!C23</f>
        <v>1.5631768180735848</v>
      </c>
    </row>
    <row r="29" spans="1:21" x14ac:dyDescent="0.3">
      <c r="A29" s="2">
        <v>15050</v>
      </c>
      <c r="B29" s="2"/>
      <c r="C29" s="8">
        <v>3587</v>
      </c>
      <c r="D29" s="2">
        <v>2753</v>
      </c>
      <c r="E29" s="2">
        <v>834</v>
      </c>
      <c r="F29" s="2"/>
      <c r="G29" s="2"/>
      <c r="H29" s="2"/>
      <c r="I29" s="2"/>
      <c r="J29" s="3"/>
      <c r="K29" s="2"/>
      <c r="L29" s="2"/>
      <c r="M29" s="2"/>
      <c r="N29" s="2"/>
      <c r="O29" s="2"/>
      <c r="P29" s="2"/>
      <c r="Q29" s="2"/>
      <c r="R29" s="2"/>
      <c r="S29" s="2"/>
      <c r="U29">
        <f>HedgeBedarf!C24+'HedgeBedarf+01'!C24</f>
        <v>1.5924344524885399</v>
      </c>
    </row>
    <row r="30" spans="1:21" x14ac:dyDescent="0.3">
      <c r="A30" s="2">
        <v>15000</v>
      </c>
      <c r="B30" s="2"/>
      <c r="C30" s="8">
        <v>27706</v>
      </c>
      <c r="D30" s="2">
        <v>13131</v>
      </c>
      <c r="E30" s="2">
        <v>14575</v>
      </c>
      <c r="F30" s="2"/>
      <c r="G30" s="2"/>
      <c r="H30" s="2"/>
      <c r="I30" s="2"/>
      <c r="J30" s="3"/>
      <c r="K30" s="2"/>
      <c r="L30" s="2"/>
      <c r="M30" s="2"/>
      <c r="N30" s="2"/>
      <c r="O30" s="2"/>
      <c r="P30" s="2"/>
      <c r="Q30" s="2"/>
      <c r="R30" s="2"/>
      <c r="S30" s="2"/>
      <c r="U30">
        <f>HedgeBedarf!C25+'HedgeBedarf+01'!C25</f>
        <v>1.6223636717225371</v>
      </c>
    </row>
    <row r="31" spans="1:21" x14ac:dyDescent="0.3">
      <c r="A31" s="2">
        <v>14950</v>
      </c>
      <c r="B31" s="2"/>
      <c r="C31" s="8">
        <v>6655</v>
      </c>
      <c r="D31" s="2">
        <v>6126</v>
      </c>
      <c r="E31" s="2">
        <v>529</v>
      </c>
      <c r="F31" s="2"/>
      <c r="G31" s="2"/>
      <c r="H31" s="2"/>
      <c r="I31" s="2"/>
      <c r="J31" s="3"/>
      <c r="K31" s="2"/>
      <c r="L31" s="2"/>
      <c r="M31" s="2"/>
      <c r="N31" s="2"/>
      <c r="O31" s="2"/>
      <c r="P31" s="2"/>
      <c r="Q31" s="2"/>
      <c r="R31" s="2"/>
      <c r="S31" s="2"/>
      <c r="U31">
        <f>HedgeBedarf!C26+'HedgeBedarf+01'!C26</f>
        <v>1.6529693037263771</v>
      </c>
    </row>
    <row r="32" spans="1:21" x14ac:dyDescent="0.3">
      <c r="A32" s="2">
        <v>14900</v>
      </c>
      <c r="B32" s="2"/>
      <c r="C32" s="8">
        <v>2648</v>
      </c>
      <c r="D32" s="2">
        <v>-191</v>
      </c>
      <c r="E32" s="2">
        <v>2839</v>
      </c>
      <c r="F32" s="2"/>
      <c r="G32" s="2"/>
      <c r="H32" s="2"/>
      <c r="I32" s="2"/>
      <c r="J32" s="3"/>
      <c r="K32" s="2"/>
      <c r="L32" s="2"/>
      <c r="M32" s="2"/>
      <c r="N32" s="2"/>
      <c r="O32" s="2"/>
      <c r="P32" s="2"/>
      <c r="Q32" s="2"/>
      <c r="R32" s="2"/>
      <c r="S32" s="2"/>
      <c r="U32">
        <f>HedgeBedarf!C27+'HedgeBedarf+01'!C27</f>
        <v>1.6842557176233652</v>
      </c>
    </row>
    <row r="33" spans="1:21" x14ac:dyDescent="0.3">
      <c r="A33" s="2">
        <v>14850</v>
      </c>
      <c r="B33" s="2"/>
      <c r="C33" s="8">
        <v>468</v>
      </c>
      <c r="D33" s="2">
        <v>145</v>
      </c>
      <c r="E33" s="2">
        <v>323</v>
      </c>
      <c r="F33" s="2"/>
      <c r="G33" s="2"/>
      <c r="H33" s="2"/>
      <c r="I33" s="2"/>
      <c r="J33" s="3"/>
      <c r="K33" s="2"/>
      <c r="L33" s="2"/>
      <c r="M33" s="2"/>
      <c r="N33" s="2"/>
      <c r="O33" s="2"/>
      <c r="P33" s="2"/>
      <c r="Q33" s="2"/>
      <c r="R33" s="2"/>
      <c r="S33" s="2"/>
      <c r="U33">
        <f>HedgeBedarf!C28+'HedgeBedarf+01'!C28</f>
        <v>1.7162268076500278</v>
      </c>
    </row>
    <row r="34" spans="1:21" x14ac:dyDescent="0.3">
      <c r="A34" s="2">
        <v>14800</v>
      </c>
      <c r="B34" s="2"/>
      <c r="C34" s="8">
        <v>10670</v>
      </c>
      <c r="D34" s="2">
        <v>8462</v>
      </c>
      <c r="E34" s="2">
        <v>2208</v>
      </c>
      <c r="F34" s="2"/>
      <c r="G34" s="2"/>
      <c r="H34" s="2"/>
      <c r="I34" s="2"/>
      <c r="J34" s="3"/>
      <c r="K34" s="2"/>
      <c r="L34" s="2"/>
      <c r="M34" s="2"/>
      <c r="N34" s="2"/>
      <c r="O34" s="2"/>
      <c r="P34" s="2"/>
      <c r="Q34" s="2"/>
      <c r="R34" s="2"/>
      <c r="S34" s="2"/>
      <c r="U34">
        <f>HedgeBedarf!C29+'HedgeBedarf+01'!C29</f>
        <v>1.7488859773883441</v>
      </c>
    </row>
    <row r="35" spans="1:21" x14ac:dyDescent="0.3">
      <c r="A35" s="2">
        <v>14750</v>
      </c>
      <c r="B35" s="2"/>
      <c r="C35" s="8">
        <v>932</v>
      </c>
      <c r="D35" s="2">
        <v>581</v>
      </c>
      <c r="E35" s="2">
        <v>351</v>
      </c>
      <c r="F35" s="2"/>
      <c r="G35" s="2"/>
      <c r="H35" s="2"/>
      <c r="I35" s="2"/>
      <c r="J35" s="3"/>
      <c r="K35" s="2"/>
      <c r="L35" s="2"/>
      <c r="M35" s="2"/>
      <c r="N35" s="2"/>
      <c r="O35" s="2"/>
      <c r="P35" s="2"/>
      <c r="Q35" s="2"/>
      <c r="R35" s="2"/>
      <c r="S35" s="2"/>
      <c r="U35">
        <f>HedgeBedarf!C30+'HedgeBedarf+01'!C30</f>
        <v>1.7822361243224016</v>
      </c>
    </row>
    <row r="36" spans="1:21" x14ac:dyDescent="0.3">
      <c r="A36" s="2">
        <v>14700</v>
      </c>
      <c r="B36" s="2"/>
      <c r="C36" s="8">
        <v>2274</v>
      </c>
      <c r="D36" s="2">
        <v>2156</v>
      </c>
      <c r="E36" s="2">
        <v>118</v>
      </c>
      <c r="F36" s="2"/>
      <c r="G36" s="2"/>
      <c r="H36" s="2"/>
      <c r="I36" s="2"/>
      <c r="J36" s="3"/>
      <c r="K36" s="2"/>
      <c r="L36" s="2"/>
      <c r="M36" s="2"/>
      <c r="N36" s="2"/>
      <c r="O36" s="2"/>
      <c r="P36" s="2"/>
      <c r="Q36" s="2"/>
      <c r="R36" s="2"/>
      <c r="S36" s="2"/>
      <c r="U36">
        <f>HedgeBedarf!C31+'HedgeBedarf+01'!C31</f>
        <v>1.8162796247523969</v>
      </c>
    </row>
    <row r="37" spans="1:21" x14ac:dyDescent="0.3">
      <c r="A37" s="2">
        <v>14650</v>
      </c>
      <c r="B37" s="2"/>
      <c r="C37" s="8">
        <v>1466</v>
      </c>
      <c r="D37" s="2">
        <v>1159</v>
      </c>
      <c r="E37" s="2">
        <v>307</v>
      </c>
      <c r="F37" s="2"/>
      <c r="G37" s="2"/>
      <c r="H37" s="2"/>
      <c r="I37" s="2"/>
      <c r="J37" s="3"/>
      <c r="K37" s="2"/>
      <c r="L37" s="2"/>
      <c r="M37" s="2"/>
      <c r="N37" s="2"/>
      <c r="O37" s="2"/>
      <c r="P37" s="2"/>
      <c r="Q37" s="2"/>
      <c r="R37" s="2"/>
      <c r="S37" s="2"/>
      <c r="U37">
        <f>HedgeBedarf!C32+'HedgeBedarf+01'!C32</f>
        <v>1.8510183190990828</v>
      </c>
    </row>
    <row r="38" spans="1:21" x14ac:dyDescent="0.3">
      <c r="A38" s="2">
        <v>14600</v>
      </c>
      <c r="B38" s="2"/>
      <c r="C38" s="8">
        <v>12905</v>
      </c>
      <c r="D38" s="2">
        <v>3247</v>
      </c>
      <c r="E38" s="2">
        <v>9658</v>
      </c>
      <c r="F38" s="2"/>
      <c r="G38" s="2"/>
      <c r="H38" s="2"/>
      <c r="I38" s="2"/>
      <c r="J38" s="3"/>
      <c r="K38" s="2"/>
      <c r="L38" s="2"/>
      <c r="M38" s="2"/>
      <c r="N38" s="2"/>
      <c r="O38" s="2"/>
      <c r="P38" s="2"/>
      <c r="Q38" s="2"/>
      <c r="R38" s="2"/>
      <c r="S38" s="2"/>
      <c r="U38">
        <f>HedgeBedarf!C33+'HedgeBedarf+01'!C33</f>
        <v>1.8864534976317657</v>
      </c>
    </row>
    <row r="39" spans="1:21" x14ac:dyDescent="0.3">
      <c r="A39" s="2">
        <v>14550</v>
      </c>
      <c r="B39" s="2"/>
      <c r="C39" s="8">
        <v>649</v>
      </c>
      <c r="D39" s="2">
        <v>268</v>
      </c>
      <c r="E39" s="2">
        <v>381</v>
      </c>
      <c r="F39" s="2"/>
      <c r="G39" s="2"/>
      <c r="H39" s="2"/>
      <c r="I39" s="2"/>
      <c r="J39" s="3"/>
      <c r="K39" s="2"/>
      <c r="L39" s="2"/>
      <c r="M39" s="2"/>
      <c r="N39" s="2"/>
      <c r="O39" s="2"/>
      <c r="P39" s="2"/>
      <c r="Q39" s="2"/>
      <c r="R39" s="2"/>
      <c r="S39" s="2"/>
      <c r="U39">
        <f>HedgeBedarf!C34+'HedgeBedarf+01'!C34</f>
        <v>1.9225858866527612</v>
      </c>
    </row>
    <row r="40" spans="1:21" x14ac:dyDescent="0.3">
      <c r="A40" s="2">
        <v>14500</v>
      </c>
      <c r="B40" s="2"/>
      <c r="C40" s="8">
        <v>7815</v>
      </c>
      <c r="D40" s="2">
        <v>2840</v>
      </c>
      <c r="E40" s="2">
        <v>4975</v>
      </c>
      <c r="F40" s="2"/>
      <c r="G40" s="2"/>
      <c r="H40" s="2"/>
      <c r="I40" s="2"/>
      <c r="J40" s="3"/>
      <c r="K40" s="2"/>
      <c r="L40" s="2"/>
      <c r="M40" s="2"/>
      <c r="N40" s="2"/>
      <c r="O40" s="2"/>
      <c r="P40" s="2"/>
      <c r="Q40" s="2"/>
      <c r="R40" s="2"/>
      <c r="S40" s="2"/>
      <c r="U40">
        <f>HedgeBedarf!C35+'HedgeBedarf+01'!C35</f>
        <v>1.9594156351712044</v>
      </c>
    </row>
    <row r="41" spans="1:21" x14ac:dyDescent="0.3">
      <c r="A41" s="2">
        <v>14450</v>
      </c>
      <c r="B41" s="2"/>
      <c r="C41" s="8">
        <v>1312</v>
      </c>
      <c r="D41" s="2">
        <v>971</v>
      </c>
      <c r="E41" s="2">
        <v>341</v>
      </c>
      <c r="F41" s="2"/>
      <c r="G41" s="2"/>
      <c r="H41" s="2"/>
      <c r="I41" s="2"/>
      <c r="J41" s="3"/>
      <c r="K41" s="2"/>
      <c r="L41" s="2"/>
      <c r="M41" s="2"/>
      <c r="N41" s="2"/>
      <c r="O41" s="2"/>
      <c r="P41" s="2"/>
      <c r="Q41" s="2"/>
      <c r="R41" s="2"/>
      <c r="S41" s="2"/>
      <c r="U41">
        <f>HedgeBedarf!C36+'HedgeBedarf+01'!C36</f>
        <v>1.9969423020987915</v>
      </c>
    </row>
    <row r="42" spans="1:21" x14ac:dyDescent="0.3">
      <c r="A42" s="2">
        <v>14400</v>
      </c>
      <c r="B42" s="2"/>
      <c r="C42" s="8">
        <v>4852</v>
      </c>
      <c r="D42" s="2">
        <v>1868</v>
      </c>
      <c r="E42" s="2">
        <v>2984</v>
      </c>
      <c r="F42" s="2"/>
      <c r="G42" s="2"/>
      <c r="H42" s="2"/>
      <c r="I42" s="2"/>
      <c r="J42" s="3"/>
      <c r="K42" s="2"/>
      <c r="L42" s="2"/>
      <c r="M42" s="2"/>
      <c r="N42" s="2"/>
      <c r="O42" s="2"/>
      <c r="P42" s="2"/>
      <c r="Q42" s="2"/>
      <c r="R42" s="2"/>
      <c r="S42" s="2"/>
      <c r="U42">
        <f>HedgeBedarf!C37+'HedgeBedarf+01'!C37</f>
        <v>2.0351648439997705</v>
      </c>
    </row>
    <row r="43" spans="1:21" x14ac:dyDescent="0.3">
      <c r="A43" s="2">
        <v>14350</v>
      </c>
      <c r="B43" s="2"/>
      <c r="C43" s="8">
        <v>837</v>
      </c>
      <c r="D43" s="2">
        <v>364</v>
      </c>
      <c r="E43" s="2">
        <v>473</v>
      </c>
      <c r="F43" s="2"/>
      <c r="G43" s="2"/>
      <c r="H43" s="2"/>
      <c r="I43" s="2"/>
      <c r="J43" s="3"/>
      <c r="K43" s="2"/>
      <c r="L43" s="2"/>
      <c r="M43" s="2"/>
      <c r="N43" s="2"/>
      <c r="O43" s="2"/>
      <c r="P43" s="2"/>
      <c r="Q43" s="2"/>
      <c r="R43" s="2"/>
      <c r="S43" s="2"/>
      <c r="U43">
        <f>HedgeBedarf!C38+'HedgeBedarf+01'!C38</f>
        <v>2.0740816034270306</v>
      </c>
    </row>
    <row r="44" spans="1:21" x14ac:dyDescent="0.3">
      <c r="A44" s="2">
        <v>14300</v>
      </c>
      <c r="B44" s="2"/>
      <c r="C44" s="8">
        <v>2322</v>
      </c>
      <c r="D44" s="2">
        <v>1248</v>
      </c>
      <c r="E44" s="2">
        <v>1074</v>
      </c>
      <c r="F44" s="2"/>
      <c r="G44" s="2"/>
      <c r="H44" s="2"/>
      <c r="I44" s="2"/>
      <c r="J44" s="3"/>
      <c r="K44" s="2"/>
      <c r="L44" s="2"/>
      <c r="M44" s="2"/>
      <c r="N44" s="2"/>
      <c r="O44" s="2"/>
      <c r="P44" s="2"/>
      <c r="Q44" s="2"/>
      <c r="R44" s="2"/>
      <c r="S44" s="2"/>
      <c r="U44">
        <f>HedgeBedarf!C39+'HedgeBedarf+01'!C39</f>
        <v>2.1136902978758214</v>
      </c>
    </row>
    <row r="45" spans="1:21" x14ac:dyDescent="0.3">
      <c r="A45" s="2">
        <v>14250</v>
      </c>
      <c r="B45" s="2"/>
      <c r="C45" s="8">
        <v>726</v>
      </c>
      <c r="D45" s="2">
        <v>576</v>
      </c>
      <c r="E45" s="2">
        <v>150</v>
      </c>
      <c r="F45" s="2"/>
      <c r="G45" s="2"/>
      <c r="H45" s="2"/>
      <c r="I45" s="2"/>
      <c r="J45" s="3"/>
      <c r="K45" s="2"/>
      <c r="L45" s="2"/>
      <c r="M45" s="2"/>
      <c r="N45" s="2"/>
      <c r="O45" s="2"/>
      <c r="P45" s="2"/>
      <c r="Q45" s="2"/>
      <c r="R45" s="2"/>
      <c r="S45" s="2"/>
      <c r="U45">
        <f>HedgeBedarf!C40+'HedgeBedarf+01'!C40</f>
        <v>2.1539880093858934</v>
      </c>
    </row>
    <row r="46" spans="1:21" x14ac:dyDescent="0.3">
      <c r="A46" s="2">
        <v>14200</v>
      </c>
      <c r="B46" s="2"/>
      <c r="C46" s="8">
        <v>11781</v>
      </c>
      <c r="D46" s="2">
        <v>7403</v>
      </c>
      <c r="E46" s="2">
        <v>4378</v>
      </c>
      <c r="F46" s="2"/>
      <c r="G46" s="2"/>
      <c r="H46" s="2"/>
      <c r="I46" s="2"/>
      <c r="J46" s="3"/>
      <c r="K46" s="2"/>
      <c r="L46" s="2"/>
      <c r="M46" s="2"/>
      <c r="N46" s="2"/>
      <c r="O46" s="2"/>
      <c r="P46" s="2"/>
      <c r="Q46" s="2"/>
      <c r="R46" s="2"/>
      <c r="S46" s="2"/>
      <c r="U46">
        <f>HedgeBedarf!C41+'HedgeBedarf+01'!C41</f>
        <v>2.1949711748223244</v>
      </c>
    </row>
    <row r="47" spans="1:21" x14ac:dyDescent="0.3">
      <c r="A47" s="2">
        <v>14150</v>
      </c>
      <c r="B47" s="2"/>
      <c r="C47" s="8">
        <v>1719</v>
      </c>
      <c r="D47" s="2">
        <v>791</v>
      </c>
      <c r="E47" s="2">
        <v>928</v>
      </c>
      <c r="F47" s="2"/>
      <c r="G47" s="2"/>
      <c r="H47" s="2"/>
      <c r="I47" s="2"/>
      <c r="J47" s="3"/>
      <c r="K47" s="2"/>
      <c r="L47" s="2"/>
      <c r="M47" s="2"/>
      <c r="N47" s="2"/>
      <c r="O47" s="2"/>
      <c r="P47" s="2"/>
      <c r="Q47" s="2"/>
      <c r="R47" s="2"/>
      <c r="S47" s="2"/>
      <c r="U47">
        <f>HedgeBedarf!C42+'HedgeBedarf+01'!C42</f>
        <v>2.2366355768646353</v>
      </c>
    </row>
    <row r="48" spans="1:21" x14ac:dyDescent="0.3">
      <c r="A48" s="2">
        <v>14100</v>
      </c>
      <c r="B48" s="2"/>
      <c r="C48" s="8">
        <v>2253</v>
      </c>
      <c r="D48" s="2">
        <v>893</v>
      </c>
      <c r="E48" s="2">
        <v>1360</v>
      </c>
      <c r="F48" s="2"/>
      <c r="G48" s="2"/>
      <c r="H48" s="2"/>
      <c r="I48" s="2"/>
      <c r="J48" s="3"/>
      <c r="K48" s="2"/>
      <c r="L48" s="2"/>
      <c r="M48" s="2"/>
      <c r="N48" s="2"/>
      <c r="O48" s="2"/>
      <c r="P48" s="2"/>
      <c r="Q48" s="2"/>
      <c r="R48" s="2"/>
      <c r="S48" s="2"/>
      <c r="U48">
        <f>HedgeBedarf!C43+'HedgeBedarf+01'!C43</f>
        <v>2.278976335732783</v>
      </c>
    </row>
    <row r="49" spans="1:21" x14ac:dyDescent="0.3">
      <c r="A49" s="2">
        <v>14050</v>
      </c>
      <c r="B49" s="2"/>
      <c r="C49" s="8">
        <v>2168</v>
      </c>
      <c r="D49" s="2">
        <v>2124</v>
      </c>
      <c r="E49" s="2">
        <v>44</v>
      </c>
      <c r="F49" s="2"/>
      <c r="G49" s="2"/>
      <c r="H49" s="2"/>
      <c r="I49" s="2"/>
      <c r="J49" s="3"/>
      <c r="K49" s="2"/>
      <c r="L49" s="2"/>
      <c r="M49" s="2"/>
      <c r="N49" s="2"/>
      <c r="O49" s="2"/>
      <c r="P49" s="2"/>
      <c r="Q49" s="2"/>
      <c r="R49" s="2"/>
      <c r="S49" s="2"/>
      <c r="U49">
        <f>HedgeBedarf!C44+'HedgeBedarf+01'!C44</f>
        <v>2.3219879016780367</v>
      </c>
    </row>
    <row r="50" spans="1:21" ht="15" thickBot="1" x14ac:dyDescent="0.35">
      <c r="A50" s="2">
        <v>14000</v>
      </c>
      <c r="B50" s="2"/>
      <c r="C50" s="9">
        <v>32682</v>
      </c>
      <c r="D50" s="2">
        <v>4019</v>
      </c>
      <c r="E50" s="2">
        <v>28663</v>
      </c>
      <c r="F50" s="2"/>
      <c r="G50" s="2"/>
      <c r="H50" s="2"/>
      <c r="I50" s="2"/>
      <c r="J50" s="3"/>
      <c r="K50" s="2"/>
      <c r="L50" s="2"/>
      <c r="M50" s="2"/>
      <c r="N50" s="2"/>
      <c r="O50" s="2"/>
      <c r="P50" s="2"/>
      <c r="Q50" s="2"/>
      <c r="R50" s="2"/>
      <c r="S50" s="2"/>
      <c r="U50">
        <f>HedgeBedarf!C45+'HedgeBedarf+01'!C45</f>
        <v>2.3656640482654381</v>
      </c>
    </row>
    <row r="51" spans="1:21" x14ac:dyDescent="0.3">
      <c r="A51" s="2"/>
      <c r="B51" s="2"/>
      <c r="C51" s="2"/>
      <c r="D51" s="2"/>
      <c r="E51" s="2"/>
      <c r="F51" s="2"/>
      <c r="G51" s="2"/>
      <c r="H51" s="2"/>
      <c r="I51" s="2"/>
      <c r="J51" s="3"/>
      <c r="K51" s="2"/>
      <c r="L51" s="2"/>
      <c r="M51" s="2"/>
      <c r="N51" s="2"/>
      <c r="O51" s="2"/>
      <c r="P51" s="2"/>
      <c r="Q51" s="2"/>
      <c r="R51" s="2"/>
      <c r="S51" s="2"/>
      <c r="U51">
        <f>HedgeBedarf!C46+'HedgeBedarf+01'!C46</f>
        <v>2.4099978664738089</v>
      </c>
    </row>
    <row r="52" spans="1:21" x14ac:dyDescent="0.3">
      <c r="A52" s="2"/>
      <c r="B52" s="2"/>
      <c r="C52" s="2"/>
      <c r="D52" s="2"/>
      <c r="E52" s="2"/>
      <c r="F52" s="2"/>
      <c r="G52" s="2"/>
      <c r="H52" s="2"/>
      <c r="I52" s="2"/>
      <c r="J52" s="3"/>
      <c r="K52" s="2"/>
      <c r="L52" s="2"/>
      <c r="M52" s="2"/>
      <c r="N52" s="2"/>
      <c r="O52" s="2"/>
      <c r="P52" s="2"/>
      <c r="Q52" s="2"/>
      <c r="R52" s="2"/>
      <c r="S52" s="2"/>
      <c r="U52">
        <f>HedgeBedarf!C47+'HedgeBedarf+01'!C47</f>
        <v>2.4549817596379486</v>
      </c>
    </row>
    <row r="53" spans="1:21" x14ac:dyDescent="0.3">
      <c r="A53" s="2"/>
      <c r="B53" s="2"/>
      <c r="C53" s="2"/>
      <c r="D53" s="2"/>
      <c r="E53" s="2"/>
      <c r="F53" s="2"/>
      <c r="G53" s="2"/>
      <c r="H53" s="2"/>
      <c r="I53" s="2"/>
      <c r="J53" s="3"/>
      <c r="K53" s="2"/>
      <c r="L53" s="2"/>
      <c r="M53" s="2"/>
      <c r="N53" s="2"/>
      <c r="O53" s="2"/>
      <c r="P53" s="2"/>
      <c r="Q53" s="2"/>
      <c r="R53" s="2"/>
      <c r="S53" s="2"/>
      <c r="U53">
        <f>HedgeBedarf!C48+'HedgeBedarf+01'!C48</f>
        <v>2.5006074392564321</v>
      </c>
    </row>
    <row r="54" spans="1:21" x14ac:dyDescent="0.3">
      <c r="A54" s="2"/>
      <c r="B54" s="2"/>
      <c r="C54" s="2"/>
      <c r="D54" s="2"/>
      <c r="E54" s="2"/>
      <c r="F54" s="2"/>
      <c r="G54" s="2"/>
      <c r="H54" s="2"/>
      <c r="I54" s="2"/>
      <c r="J54" s="3"/>
      <c r="K54" s="2"/>
      <c r="L54" s="2"/>
      <c r="M54" s="2"/>
      <c r="N54" s="2"/>
      <c r="O54" s="2"/>
      <c r="P54" s="2"/>
      <c r="Q54" s="2"/>
      <c r="R54" s="2"/>
      <c r="S54" s="2"/>
      <c r="U54">
        <f>HedgeBedarf!C49+'HedgeBedarf+01'!C49</f>
        <v>2.5468659216873504</v>
      </c>
    </row>
    <row r="55" spans="1:21" x14ac:dyDescent="0.3">
      <c r="A55" s="2"/>
      <c r="B55" s="2"/>
      <c r="C55" s="2"/>
      <c r="D55" s="2"/>
      <c r="E55" s="2"/>
      <c r="F55" s="2"/>
      <c r="G55" s="2"/>
      <c r="H55" s="2"/>
      <c r="I55" s="2"/>
      <c r="J55" s="3"/>
      <c r="K55" s="2"/>
      <c r="L55" s="2"/>
      <c r="M55" s="2"/>
      <c r="N55" s="2"/>
      <c r="O55" s="2"/>
      <c r="P55" s="2"/>
      <c r="Q55" s="2"/>
      <c r="R55" s="2"/>
      <c r="S55" s="2"/>
      <c r="U55">
        <f>HedgeBedarf!C50+'HedgeBedarf+01'!C50</f>
        <v>2.5937475257526521</v>
      </c>
    </row>
    <row r="56" spans="1:21" x14ac:dyDescent="0.3">
      <c r="A56" s="2"/>
      <c r="B56" s="2"/>
      <c r="C56" s="2"/>
      <c r="D56" s="2"/>
      <c r="E56" s="2"/>
      <c r="F56" s="2"/>
      <c r="G56" s="2"/>
      <c r="H56" s="2"/>
      <c r="I56" s="2"/>
      <c r="J56" s="3"/>
      <c r="K56" s="2"/>
      <c r="L56" s="2"/>
      <c r="M56" s="2"/>
      <c r="N56" s="2"/>
      <c r="O56" s="2"/>
      <c r="P56" s="2"/>
      <c r="Q56" s="2"/>
      <c r="R56" s="2"/>
      <c r="S56" s="2"/>
      <c r="U56">
        <f>HedgeBedarf!C51+'HedgeBedarf+01'!C51</f>
        <v>2.6412418712705521</v>
      </c>
    </row>
    <row r="57" spans="1:21" x14ac:dyDescent="0.3">
      <c r="A57" s="2"/>
      <c r="B57" s="2"/>
      <c r="C57" s="2"/>
      <c r="D57" s="2"/>
      <c r="E57" s="2"/>
      <c r="F57" s="2"/>
      <c r="G57" s="2"/>
      <c r="H57" s="2"/>
      <c r="I57" s="2"/>
      <c r="J57" s="3"/>
      <c r="K57" s="2"/>
      <c r="L57" s="2"/>
      <c r="M57" s="2"/>
      <c r="N57" s="2"/>
      <c r="O57" s="2"/>
      <c r="P57" s="2"/>
      <c r="Q57" s="2"/>
      <c r="R57" s="2"/>
      <c r="S57" s="2"/>
      <c r="U57">
        <f>HedgeBedarf!C52+'HedgeBedarf+01'!C52</f>
        <v>2.6893378785338928</v>
      </c>
    </row>
    <row r="58" spans="1:21" x14ac:dyDescent="0.3">
      <c r="A58" s="2"/>
      <c r="B58" s="2"/>
      <c r="C58" s="2"/>
      <c r="D58" s="2"/>
      <c r="E58" s="2"/>
      <c r="F58" s="2"/>
      <c r="G58" s="2"/>
      <c r="H58" s="2"/>
      <c r="I58" s="2"/>
      <c r="J58" s="3"/>
      <c r="K58" s="2"/>
      <c r="L58" s="2"/>
      <c r="M58" s="2"/>
      <c r="N58" s="2"/>
      <c r="O58" s="2"/>
      <c r="P58" s="2"/>
      <c r="Q58" s="2"/>
      <c r="R58" s="2"/>
      <c r="S58" s="2"/>
      <c r="U58">
        <f>HedgeBedarf!C53+'HedgeBedarf+01'!C53</f>
        <v>2.7380237687506273</v>
      </c>
    </row>
    <row r="59" spans="1:21" x14ac:dyDescent="0.3">
      <c r="A59" s="2"/>
      <c r="B59" s="2"/>
      <c r="C59" s="2"/>
      <c r="D59" s="2"/>
      <c r="E59" s="2"/>
      <c r="F59" s="2"/>
      <c r="G59" s="2"/>
      <c r="H59" s="2"/>
      <c r="I59" s="2"/>
      <c r="J59" s="3"/>
      <c r="K59" s="2"/>
      <c r="L59" s="2"/>
      <c r="M59" s="2"/>
      <c r="N59" s="2"/>
      <c r="O59" s="2"/>
      <c r="P59" s="2"/>
      <c r="Q59" s="2"/>
      <c r="R59" s="2"/>
      <c r="S59" s="2"/>
      <c r="U59">
        <f>HedgeBedarf!C54+'HedgeBedarf+01'!C54</f>
        <v>2.7872870654611215</v>
      </c>
    </row>
    <row r="60" spans="1:21" x14ac:dyDescent="0.3">
      <c r="A60" s="2"/>
      <c r="B60" s="2"/>
      <c r="C60" s="2"/>
      <c r="D60" s="2"/>
      <c r="E60" s="2"/>
      <c r="F60" s="2"/>
      <c r="G60" s="2"/>
      <c r="H60" s="2"/>
      <c r="I60" s="2"/>
      <c r="J60" s="2"/>
      <c r="K60" s="2"/>
      <c r="L60" s="2"/>
      <c r="M60" s="2"/>
      <c r="N60" s="2"/>
      <c r="O60" s="2"/>
      <c r="P60" s="2"/>
      <c r="Q60" s="2"/>
      <c r="R60" s="2"/>
      <c r="S60" s="2"/>
      <c r="U60">
        <f>HedgeBedarf!C55+'HedgeBedarf+01'!C55</f>
        <v>2.8371145969451774</v>
      </c>
    </row>
    <row r="61" spans="1:21" x14ac:dyDescent="0.3">
      <c r="A61" s="2"/>
      <c r="B61" s="2"/>
      <c r="C61" s="2"/>
      <c r="D61" s="2"/>
      <c r="E61" s="2"/>
      <c r="F61" s="2"/>
      <c r="G61" s="2"/>
      <c r="H61" s="2"/>
      <c r="I61" s="2"/>
      <c r="J61" s="4"/>
      <c r="K61" s="2"/>
      <c r="L61" s="2"/>
      <c r="M61" s="2"/>
      <c r="N61" s="2"/>
      <c r="O61" s="2"/>
      <c r="P61" s="2"/>
      <c r="Q61" s="2"/>
      <c r="R61" s="2"/>
      <c r="S61" s="2"/>
      <c r="U61">
        <f>HedgeBedarf!C56+'HedgeBedarf+01'!C56</f>
        <v>2.8874924996298117</v>
      </c>
    </row>
    <row r="62" spans="1:21" x14ac:dyDescent="0.3">
      <c r="A62" s="2"/>
      <c r="B62" s="2"/>
      <c r="C62" s="2"/>
      <c r="D62" s="2"/>
      <c r="E62" s="2"/>
      <c r="F62" s="2"/>
      <c r="G62" s="2"/>
      <c r="H62" s="2"/>
      <c r="I62" s="2"/>
      <c r="J62" s="3"/>
      <c r="K62" s="2"/>
      <c r="L62" s="2"/>
      <c r="M62" s="2"/>
      <c r="N62" s="2"/>
      <c r="O62" s="2"/>
      <c r="P62" s="2"/>
      <c r="Q62" s="2"/>
      <c r="R62" s="2"/>
      <c r="S62" s="2"/>
      <c r="U62">
        <f>HedgeBedarf!C57+'HedgeBedarf+01'!C57</f>
        <v>2.9384062225071048</v>
      </c>
    </row>
    <row r="63" spans="1:21" x14ac:dyDescent="0.3">
      <c r="A63" s="2"/>
      <c r="B63" s="2"/>
      <c r="C63" s="2"/>
      <c r="D63" s="2"/>
      <c r="E63" s="2"/>
      <c r="F63" s="2"/>
      <c r="G63" s="2"/>
      <c r="H63" s="2"/>
      <c r="I63" s="2"/>
      <c r="J63" s="4"/>
      <c r="K63" s="2"/>
      <c r="L63" s="2"/>
      <c r="M63" s="2"/>
      <c r="N63" s="2"/>
      <c r="O63" s="2"/>
      <c r="P63" s="2"/>
      <c r="Q63" s="2"/>
      <c r="R63" s="2"/>
      <c r="S63" s="2"/>
      <c r="U63">
        <f>HedgeBedarf!C58+'HedgeBedarf+01'!C58</f>
        <v>2.9898405325695165</v>
      </c>
    </row>
    <row r="64" spans="1:21" x14ac:dyDescent="0.3">
      <c r="A64" s="2"/>
      <c r="B64" s="2"/>
      <c r="C64" s="2"/>
      <c r="D64" s="2"/>
      <c r="E64" s="2"/>
      <c r="F64" s="2"/>
      <c r="G64" s="2"/>
      <c r="H64" s="2"/>
      <c r="I64" s="2"/>
      <c r="J64" s="4"/>
      <c r="K64" s="2"/>
      <c r="L64" s="2"/>
      <c r="M64" s="2"/>
      <c r="N64" s="2"/>
      <c r="O64" s="2"/>
      <c r="P64" s="2"/>
      <c r="Q64" s="2"/>
      <c r="R64" s="2"/>
      <c r="S64" s="2"/>
      <c r="U64">
        <f>HedgeBedarf!C59+'HedgeBedarf+01'!C59</f>
        <v>3.0417795212680341</v>
      </c>
    </row>
    <row r="65" spans="1:21" x14ac:dyDescent="0.3">
      <c r="A65" s="2"/>
      <c r="B65" s="2"/>
      <c r="C65" s="2"/>
      <c r="D65" s="2"/>
      <c r="E65" s="2"/>
      <c r="F65" s="2"/>
      <c r="G65" s="2"/>
      <c r="H65" s="2"/>
      <c r="I65" s="2"/>
      <c r="J65" s="4"/>
      <c r="K65" s="2"/>
      <c r="L65" s="2"/>
      <c r="M65" s="2"/>
      <c r="N65" s="2"/>
      <c r="O65" s="2"/>
      <c r="P65" s="2"/>
      <c r="Q65" s="2"/>
      <c r="R65" s="2"/>
      <c r="S65" s="2"/>
      <c r="U65">
        <f>HedgeBedarf!C60+'HedgeBedarf+01'!C60</f>
        <v>3.0942066119965776</v>
      </c>
    </row>
    <row r="66" spans="1:21" x14ac:dyDescent="0.3">
      <c r="A66" s="2"/>
      <c r="B66" s="2"/>
      <c r="C66" s="2"/>
      <c r="D66" s="2"/>
      <c r="E66" s="2"/>
      <c r="F66" s="2"/>
      <c r="G66" s="2"/>
      <c r="H66" s="2"/>
      <c r="I66" s="2"/>
      <c r="J66" s="4"/>
      <c r="K66" s="2"/>
      <c r="L66" s="2"/>
      <c r="M66" s="2"/>
      <c r="N66" s="2"/>
      <c r="O66" s="2"/>
      <c r="P66" s="2"/>
      <c r="Q66" s="2"/>
      <c r="R66" s="2"/>
      <c r="S66" s="2"/>
      <c r="U66">
        <f>HedgeBedarf!C61+'HedgeBedarf+01'!C61</f>
        <v>3.1471045686041004</v>
      </c>
    </row>
    <row r="67" spans="1:21" x14ac:dyDescent="0.3">
      <c r="A67" s="2"/>
      <c r="B67" s="2"/>
      <c r="C67" s="2"/>
      <c r="D67" s="2"/>
      <c r="E67" s="2"/>
      <c r="F67" s="2"/>
      <c r="G67" s="2"/>
      <c r="H67" s="2"/>
      <c r="I67" s="2"/>
      <c r="J67" s="4"/>
      <c r="K67" s="2"/>
      <c r="L67" s="2"/>
      <c r="M67" s="2"/>
      <c r="N67" s="2"/>
      <c r="O67" s="2"/>
      <c r="P67" s="2"/>
      <c r="Q67" s="2"/>
      <c r="R67" s="2"/>
      <c r="S67" s="2"/>
      <c r="U67">
        <f>HedgeBedarf!C62+'HedgeBedarf+01'!C62</f>
        <v>3.200455504933668</v>
      </c>
    </row>
    <row r="68" spans="1:21" x14ac:dyDescent="0.3">
      <c r="A68" s="2"/>
      <c r="B68" s="2"/>
      <c r="C68" s="2"/>
      <c r="D68" s="2"/>
      <c r="E68" s="2"/>
      <c r="F68" s="2"/>
      <c r="G68" s="2"/>
      <c r="H68" s="2"/>
      <c r="I68" s="2"/>
      <c r="J68" s="4"/>
      <c r="K68" s="2"/>
      <c r="L68" s="2"/>
      <c r="M68" s="2"/>
      <c r="N68" s="2"/>
      <c r="O68" s="2"/>
      <c r="P68" s="2"/>
      <c r="Q68" s="2"/>
      <c r="R68" s="2"/>
      <c r="S68" s="2"/>
      <c r="U68">
        <f>HedgeBedarf!C63+'HedgeBedarf+01'!C63</f>
        <v>3.2542408953856494</v>
      </c>
    </row>
    <row r="69" spans="1:21" x14ac:dyDescent="0.3">
      <c r="A69" s="2"/>
      <c r="B69" s="2"/>
      <c r="C69" s="2"/>
      <c r="D69" s="2"/>
      <c r="E69" s="2"/>
      <c r="F69" s="2"/>
      <c r="G69" s="2"/>
      <c r="H69" s="2"/>
      <c r="I69" s="2"/>
      <c r="J69" s="4"/>
      <c r="K69" s="2"/>
      <c r="L69" s="2"/>
      <c r="M69" s="2"/>
      <c r="N69" s="2"/>
      <c r="O69" s="2"/>
      <c r="P69" s="2"/>
      <c r="Q69" s="2"/>
      <c r="R69" s="2"/>
      <c r="S69" s="2"/>
      <c r="U69">
        <f>HedgeBedarf!C64+'HedgeBedarf+01'!C64</f>
        <v>3.3084415865002312</v>
      </c>
    </row>
    <row r="70" spans="1:21" x14ac:dyDescent="0.3">
      <c r="A70" s="2"/>
      <c r="B70" s="2"/>
      <c r="C70" s="2"/>
      <c r="D70" s="2"/>
      <c r="E70" s="2"/>
      <c r="F70" s="2"/>
      <c r="G70" s="2"/>
      <c r="H70" s="2"/>
      <c r="I70" s="2"/>
      <c r="J70" s="4"/>
      <c r="K70" s="2"/>
      <c r="L70" s="2"/>
      <c r="M70" s="2"/>
      <c r="N70" s="2"/>
      <c r="O70" s="2"/>
      <c r="P70" s="2"/>
      <c r="Q70" s="2"/>
      <c r="R70" s="2"/>
      <c r="S70" s="2"/>
      <c r="U70">
        <f>HedgeBedarf!C65+'HedgeBedarf+01'!C65</f>
        <v>3.3630378095520062</v>
      </c>
    </row>
    <row r="71" spans="1:21" x14ac:dyDescent="0.3">
      <c r="A71" s="2"/>
      <c r="B71" s="2"/>
      <c r="C71" s="2"/>
      <c r="D71" s="2"/>
      <c r="E71" s="2"/>
      <c r="F71" s="2"/>
      <c r="G71" s="2"/>
      <c r="H71" s="2"/>
      <c r="I71" s="2"/>
      <c r="J71" s="4"/>
      <c r="K71" s="2"/>
      <c r="L71" s="2"/>
      <c r="M71" s="2"/>
      <c r="N71" s="2"/>
      <c r="O71" s="2"/>
      <c r="P71" s="2"/>
      <c r="Q71" s="2"/>
      <c r="R71" s="2"/>
      <c r="S71" s="2"/>
      <c r="U71">
        <f>HedgeBedarf!C66+'HedgeBedarf+01'!C66</f>
        <v>3.418009194147456</v>
      </c>
    </row>
    <row r="72" spans="1:21" x14ac:dyDescent="0.3">
      <c r="A72" s="2"/>
      <c r="B72" s="2"/>
      <c r="C72" s="2"/>
      <c r="D72" s="2"/>
      <c r="E72" s="2"/>
      <c r="F72" s="2"/>
      <c r="G72" s="2"/>
      <c r="H72" s="2"/>
      <c r="I72" s="2"/>
      <c r="J72" s="4"/>
      <c r="K72" s="2"/>
      <c r="L72" s="2"/>
      <c r="M72" s="2"/>
      <c r="N72" s="2"/>
      <c r="O72" s="2"/>
      <c r="P72" s="2"/>
      <c r="Q72" s="2"/>
      <c r="R72" s="2"/>
      <c r="S72" s="2"/>
      <c r="U72">
        <f>HedgeBedarf!C67+'HedgeBedarf+01'!C67</f>
        <v>3.4733347828138541</v>
      </c>
    </row>
    <row r="73" spans="1:21" x14ac:dyDescent="0.3">
      <c r="A73" s="2"/>
      <c r="B73" s="2"/>
      <c r="C73" s="2"/>
      <c r="D73" s="2"/>
      <c r="E73" s="2"/>
      <c r="F73" s="2"/>
      <c r="G73" s="2"/>
      <c r="H73" s="2"/>
      <c r="I73" s="2"/>
      <c r="J73" s="4"/>
      <c r="K73" s="2"/>
      <c r="L73" s="2"/>
      <c r="M73" s="2"/>
      <c r="N73" s="2"/>
      <c r="O73" s="2"/>
      <c r="P73" s="2"/>
      <c r="Q73" s="2"/>
      <c r="R73" s="2"/>
      <c r="S73" s="2"/>
      <c r="U73">
        <f>HedgeBedarf!C68+'HedgeBedarf+01'!C68</f>
        <v>3.5289930465658941</v>
      </c>
    </row>
    <row r="74" spans="1:21" x14ac:dyDescent="0.3">
      <c r="A74" s="2"/>
      <c r="B74" s="2"/>
      <c r="C74" s="2"/>
      <c r="D74" s="2"/>
      <c r="E74" s="2"/>
      <c r="F74" s="2"/>
      <c r="G74" s="2"/>
      <c r="H74" s="2"/>
      <c r="I74" s="2"/>
      <c r="J74" s="4"/>
      <c r="K74" s="2"/>
      <c r="L74" s="2"/>
      <c r="M74" s="2"/>
      <c r="N74" s="2"/>
      <c r="O74" s="2"/>
      <c r="P74" s="2"/>
      <c r="Q74" s="2"/>
      <c r="R74" s="2"/>
      <c r="S74" s="2"/>
      <c r="U74">
        <f>HedgeBedarf!C69+'HedgeBedarf+01'!C69</f>
        <v>3.58496190143426</v>
      </c>
    </row>
    <row r="75" spans="1:21" x14ac:dyDescent="0.3">
      <c r="A75" s="2"/>
      <c r="B75" s="2"/>
      <c r="C75" s="2"/>
      <c r="D75" s="2"/>
      <c r="E75" s="2"/>
      <c r="F75" s="2"/>
      <c r="G75" s="2"/>
      <c r="H75" s="2"/>
      <c r="I75" s="2"/>
      <c r="J75" s="4"/>
      <c r="K75" s="2"/>
      <c r="L75" s="2"/>
      <c r="M75" s="2"/>
      <c r="N75" s="2"/>
      <c r="O75" s="2"/>
      <c r="P75" s="2"/>
      <c r="Q75" s="2"/>
      <c r="R75" s="2"/>
      <c r="S75" s="2"/>
      <c r="U75">
        <f>HedgeBedarf!C70+'HedgeBedarf+01'!C70</f>
        <v>3.6412187259380424</v>
      </c>
    </row>
    <row r="76" spans="1:21" x14ac:dyDescent="0.3">
      <c r="A76" s="2"/>
      <c r="B76" s="2"/>
      <c r="C76" s="2"/>
      <c r="D76" s="2"/>
      <c r="E76" s="2"/>
      <c r="F76" s="2"/>
      <c r="G76" s="2"/>
      <c r="H76" s="2"/>
      <c r="I76" s="2"/>
      <c r="J76" s="3"/>
      <c r="K76" s="2"/>
      <c r="L76" s="2"/>
      <c r="M76" s="2"/>
      <c r="N76" s="2"/>
      <c r="O76" s="2"/>
      <c r="P76" s="2"/>
      <c r="Q76" s="2"/>
      <c r="R76" s="2"/>
      <c r="S76" s="2"/>
      <c r="U76">
        <f>HedgeBedarf!C71+'HedgeBedarf+01'!C71</f>
        <v>3.6977403794808446</v>
      </c>
    </row>
    <row r="77" spans="1:21" x14ac:dyDescent="0.3">
      <c r="A77" s="2"/>
      <c r="B77" s="2"/>
      <c r="C77" s="2"/>
      <c r="D77" s="2"/>
      <c r="E77" s="2"/>
      <c r="F77" s="2"/>
      <c r="G77" s="2"/>
      <c r="H77" s="2"/>
      <c r="I77" s="2"/>
      <c r="J77" s="4"/>
      <c r="K77" s="2"/>
      <c r="L77" s="2"/>
      <c r="M77" s="2"/>
      <c r="N77" s="2"/>
      <c r="O77" s="2"/>
      <c r="P77" s="2"/>
      <c r="Q77" s="2"/>
      <c r="R77" s="2"/>
      <c r="S77" s="2"/>
      <c r="U77">
        <f>HedgeBedarf!C72+'HedgeBedarf+01'!C72</f>
        <v>3.7545032216481435</v>
      </c>
    </row>
    <row r="78" spans="1:21" x14ac:dyDescent="0.3">
      <c r="A78" s="2"/>
      <c r="B78" s="2"/>
      <c r="C78" s="2"/>
      <c r="D78" s="2"/>
      <c r="E78" s="2"/>
      <c r="F78" s="2"/>
      <c r="G78" s="2"/>
      <c r="H78" s="2"/>
      <c r="I78" s="2"/>
      <c r="J78" s="3"/>
      <c r="K78" s="2"/>
      <c r="L78" s="2"/>
      <c r="M78" s="2"/>
      <c r="N78" s="2"/>
      <c r="O78" s="2"/>
      <c r="P78" s="2"/>
      <c r="Q78" s="2"/>
      <c r="R78" s="2"/>
      <c r="S78" s="2"/>
      <c r="U78">
        <f>HedgeBedarf!C73+'HedgeBedarf+01'!C73</f>
        <v>3.8114831323815013</v>
      </c>
    </row>
    <row r="79" spans="1:21" x14ac:dyDescent="0.3">
      <c r="A79" s="2"/>
      <c r="B79" s="2"/>
      <c r="C79" s="2"/>
      <c r="D79" s="2"/>
      <c r="E79" s="2"/>
      <c r="F79" s="2"/>
      <c r="G79" s="2"/>
      <c r="H79" s="2"/>
      <c r="I79" s="2"/>
      <c r="J79" s="4"/>
      <c r="K79" s="2"/>
      <c r="L79" s="2"/>
      <c r="M79" s="2"/>
      <c r="N79" s="2"/>
      <c r="O79" s="2"/>
      <c r="P79" s="2"/>
      <c r="Q79" s="2"/>
      <c r="R79" s="2"/>
      <c r="S79" s="2"/>
      <c r="U79">
        <f>HedgeBedarf!C74+'HedgeBedarf+01'!C74</f>
        <v>3.8686555330029417</v>
      </c>
    </row>
    <row r="80" spans="1:21" x14ac:dyDescent="0.3">
      <c r="A80" s="2"/>
      <c r="B80" s="2"/>
      <c r="C80" s="2"/>
      <c r="D80" s="2"/>
      <c r="E80" s="2"/>
      <c r="F80" s="2"/>
      <c r="G80" s="2"/>
      <c r="H80" s="2"/>
      <c r="I80" s="2"/>
      <c r="J80" s="4"/>
      <c r="K80" s="2"/>
      <c r="L80" s="2"/>
      <c r="M80" s="2"/>
      <c r="N80" s="2"/>
      <c r="O80" s="2"/>
      <c r="P80" s="2"/>
      <c r="Q80" s="2"/>
      <c r="R80" s="2"/>
      <c r="S80" s="2"/>
      <c r="U80">
        <f>HedgeBedarf!C75+'HedgeBedarf+01'!C75</f>
        <v>3.9259954080608459</v>
      </c>
    </row>
    <row r="81" spans="1:21" x14ac:dyDescent="0.3">
      <c r="A81" s="2"/>
      <c r="B81" s="2"/>
      <c r="C81" s="2"/>
      <c r="D81" s="2"/>
      <c r="E81" s="2"/>
      <c r="F81" s="2"/>
      <c r="G81" s="2"/>
      <c r="H81" s="2"/>
      <c r="I81" s="2"/>
      <c r="J81" s="4"/>
      <c r="K81" s="2"/>
      <c r="L81" s="2"/>
      <c r="M81" s="2"/>
      <c r="N81" s="2"/>
      <c r="O81" s="2"/>
      <c r="P81" s="2"/>
      <c r="Q81" s="2"/>
      <c r="R81" s="2"/>
      <c r="S81" s="2"/>
      <c r="U81">
        <f>HedgeBedarf!C76+'HedgeBedarf+01'!C76</f>
        <v>3.983477327966753</v>
      </c>
    </row>
    <row r="82" spans="1:21" x14ac:dyDescent="0.3">
      <c r="A82" s="2"/>
      <c r="B82" s="2"/>
      <c r="C82" s="2"/>
      <c r="D82" s="2"/>
      <c r="E82" s="2"/>
      <c r="F82" s="2"/>
      <c r="G82" s="2"/>
      <c r="H82" s="2"/>
      <c r="I82" s="2"/>
      <c r="J82" s="4"/>
      <c r="K82" s="2"/>
      <c r="L82" s="2"/>
      <c r="M82" s="2"/>
      <c r="N82" s="2"/>
      <c r="O82" s="2"/>
      <c r="P82" s="2"/>
      <c r="Q82" s="2"/>
      <c r="R82" s="2"/>
      <c r="S82" s="2"/>
      <c r="U82">
        <f>HedgeBedarf!C77+'HedgeBedarf+01'!C77</f>
        <v>4.0410754723903164</v>
      </c>
    </row>
    <row r="83" spans="1:21" x14ac:dyDescent="0.3">
      <c r="A83" s="2"/>
      <c r="B83" s="2"/>
      <c r="C83" s="2"/>
      <c r="D83" s="2"/>
      <c r="E83" s="2"/>
      <c r="F83" s="2"/>
      <c r="G83" s="2"/>
      <c r="H83" s="2"/>
      <c r="I83" s="2"/>
      <c r="J83" s="4"/>
      <c r="K83" s="2"/>
      <c r="L83" s="2"/>
      <c r="M83" s="2"/>
      <c r="N83" s="2"/>
      <c r="O83" s="2"/>
      <c r="P83" s="2"/>
      <c r="Q83" s="2"/>
      <c r="R83" s="2"/>
      <c r="S83" s="2"/>
      <c r="U83">
        <f>HedgeBedarf!C78+'HedgeBedarf+01'!C78</f>
        <v>4.0987636543778727</v>
      </c>
    </row>
    <row r="84" spans="1:21" x14ac:dyDescent="0.3">
      <c r="A84" s="2"/>
      <c r="B84" s="2"/>
      <c r="C84" s="2"/>
      <c r="D84" s="2"/>
      <c r="E84" s="2"/>
      <c r="F84" s="2"/>
      <c r="G84" s="2"/>
      <c r="H84" s="2"/>
      <c r="I84" s="2"/>
      <c r="J84" s="4"/>
      <c r="K84" s="2"/>
      <c r="L84" s="2"/>
      <c r="M84" s="2"/>
      <c r="N84" s="2"/>
      <c r="O84" s="2"/>
      <c r="P84" s="2"/>
      <c r="Q84" s="2"/>
      <c r="R84" s="2"/>
      <c r="S84" s="2"/>
      <c r="U84">
        <f>HedgeBedarf!C79+'HedgeBedarf+01'!C79</f>
        <v>4.1565153451583026</v>
      </c>
    </row>
    <row r="85" spans="1:21" x14ac:dyDescent="0.3">
      <c r="A85" s="2"/>
      <c r="B85" s="2"/>
      <c r="C85" s="2"/>
      <c r="D85" s="2"/>
      <c r="E85" s="2"/>
      <c r="F85" s="2"/>
      <c r="G85" s="2"/>
      <c r="H85" s="2"/>
      <c r="I85" s="2"/>
      <c r="J85" s="4"/>
      <c r="K85" s="2"/>
      <c r="L85" s="2"/>
      <c r="M85" s="2"/>
      <c r="N85" s="2"/>
      <c r="O85" s="2"/>
      <c r="P85" s="2"/>
      <c r="Q85" s="2"/>
      <c r="R85" s="2"/>
      <c r="S85" s="2"/>
      <c r="U85">
        <f>HedgeBedarf!C80+'HedgeBedarf+01'!C80</f>
        <v>4.2143036995978109</v>
      </c>
    </row>
    <row r="86" spans="1:21" x14ac:dyDescent="0.3">
      <c r="A86" s="2"/>
      <c r="B86" s="2"/>
      <c r="C86" s="2"/>
      <c r="D86" s="2"/>
      <c r="E86" s="2"/>
      <c r="F86" s="2"/>
      <c r="G86" s="2"/>
      <c r="H86" s="2"/>
      <c r="I86" s="2"/>
      <c r="J86" s="4"/>
      <c r="K86" s="2"/>
      <c r="L86" s="2"/>
      <c r="M86" s="2"/>
      <c r="N86" s="2"/>
      <c r="O86" s="2"/>
      <c r="P86" s="2"/>
      <c r="Q86" s="2"/>
      <c r="R86" s="2"/>
      <c r="S86" s="2"/>
      <c r="U86">
        <f>HedgeBedarf!C81+'HedgeBedarf+01'!C81</f>
        <v>4.2721015822638631</v>
      </c>
    </row>
    <row r="87" spans="1:21" x14ac:dyDescent="0.3">
      <c r="A87" s="2"/>
      <c r="B87" s="2"/>
      <c r="C87" s="2"/>
      <c r="D87" s="2"/>
      <c r="E87" s="2"/>
      <c r="F87" s="2"/>
      <c r="G87" s="2"/>
      <c r="H87" s="2"/>
      <c r="I87" s="2"/>
      <c r="J87" s="4"/>
      <c r="K87" s="2"/>
      <c r="L87" s="2"/>
      <c r="M87" s="2"/>
      <c r="N87" s="2"/>
      <c r="O87" s="2"/>
      <c r="P87" s="2"/>
      <c r="Q87" s="2"/>
      <c r="R87" s="2"/>
      <c r="S87" s="2"/>
      <c r="U87">
        <f>HedgeBedarf!C82+'HedgeBedarf+01'!C82</f>
        <v>4.3298815940566779</v>
      </c>
    </row>
    <row r="88" spans="1:21" x14ac:dyDescent="0.3">
      <c r="A88" s="2"/>
      <c r="B88" s="2"/>
      <c r="C88" s="2"/>
      <c r="D88" s="2"/>
      <c r="E88" s="2"/>
      <c r="F88" s="2"/>
      <c r="G88" s="2"/>
      <c r="H88" s="2"/>
      <c r="I88" s="2"/>
      <c r="J88" s="4"/>
      <c r="K88" s="2"/>
      <c r="L88" s="2"/>
      <c r="M88" s="2"/>
      <c r="N88" s="2"/>
      <c r="O88" s="2"/>
      <c r="P88" s="2"/>
      <c r="Q88" s="2"/>
      <c r="R88" s="2"/>
      <c r="S88" s="2"/>
      <c r="U88">
        <f>HedgeBedarf!C83+'HedgeBedarf+01'!C83</f>
        <v>4.3876160993651983</v>
      </c>
    </row>
    <row r="89" spans="1:21" x14ac:dyDescent="0.3">
      <c r="A89" s="2"/>
      <c r="B89" s="2"/>
      <c r="C89" s="2"/>
      <c r="D89" s="2"/>
      <c r="E89" s="2"/>
      <c r="F89" s="2"/>
      <c r="G89" s="2"/>
      <c r="H89" s="2"/>
      <c r="I89" s="2"/>
      <c r="J89" s="4"/>
      <c r="K89" s="2"/>
      <c r="L89" s="2"/>
      <c r="M89" s="2"/>
      <c r="N89" s="2"/>
      <c r="O89" s="2"/>
      <c r="P89" s="2"/>
      <c r="Q89" s="2"/>
      <c r="R89" s="2"/>
      <c r="S89" s="2"/>
      <c r="U89">
        <f>HedgeBedarf!C84+'HedgeBedarf+01'!C84</f>
        <v>4.4452772537030132</v>
      </c>
    </row>
    <row r="90" spans="1:21" x14ac:dyDescent="0.3">
      <c r="A90" s="2"/>
      <c r="B90" s="2"/>
      <c r="C90" s="2"/>
      <c r="D90" s="2"/>
      <c r="E90" s="2"/>
      <c r="F90" s="2"/>
      <c r="G90" s="2"/>
      <c r="H90" s="2"/>
      <c r="I90" s="2"/>
      <c r="J90" s="3"/>
      <c r="K90" s="2"/>
      <c r="L90" s="2"/>
      <c r="M90" s="2"/>
      <c r="N90" s="2"/>
      <c r="O90" s="2"/>
      <c r="P90" s="2"/>
      <c r="Q90" s="2"/>
      <c r="R90" s="2"/>
      <c r="S90" s="2"/>
      <c r="U90">
        <f>HedgeBedarf!C85+'HedgeBedarf+01'!C85</f>
        <v>4.5028370317783866</v>
      </c>
    </row>
    <row r="91" spans="1:21" x14ac:dyDescent="0.3">
      <c r="A91" s="2"/>
      <c r="B91" s="2"/>
      <c r="C91" s="2"/>
      <c r="D91" s="2"/>
      <c r="E91" s="2"/>
      <c r="F91" s="2"/>
      <c r="G91" s="2"/>
      <c r="H91" s="2"/>
      <c r="I91" s="2"/>
      <c r="J91" s="4"/>
      <c r="K91" s="2"/>
      <c r="L91" s="2"/>
      <c r="M91" s="2"/>
      <c r="N91" s="2"/>
      <c r="O91" s="2"/>
      <c r="P91" s="2"/>
      <c r="Q91" s="2"/>
      <c r="R91" s="2"/>
      <c r="S91" s="2"/>
      <c r="U91">
        <f>HedgeBedarf!C86+'HedgeBedarf+01'!C86</f>
        <v>4.5602672559511781</v>
      </c>
    </row>
    <row r="92" spans="1:21" x14ac:dyDescent="0.3">
      <c r="A92" s="2"/>
      <c r="B92" s="2"/>
      <c r="C92" s="2"/>
      <c r="D92" s="2"/>
      <c r="E92" s="2"/>
      <c r="F92" s="2"/>
      <c r="G92" s="2"/>
      <c r="H92" s="2"/>
      <c r="I92" s="2"/>
      <c r="J92" s="3"/>
      <c r="K92" s="2"/>
      <c r="L92" s="2"/>
      <c r="M92" s="2"/>
      <c r="N92" s="2"/>
      <c r="O92" s="2"/>
      <c r="P92" s="2"/>
      <c r="Q92" s="2"/>
      <c r="R92" s="2"/>
      <c r="S92" s="2"/>
      <c r="U92">
        <f>HedgeBedarf!C87+'HedgeBedarf+01'!C87</f>
        <v>4.6175396250284813</v>
      </c>
    </row>
    <row r="93" spans="1:21" x14ac:dyDescent="0.3">
      <c r="A93" s="2"/>
      <c r="B93" s="2"/>
      <c r="C93" s="2"/>
      <c r="D93" s="2"/>
      <c r="E93" s="2"/>
      <c r="F93" s="2"/>
      <c r="G93" s="2"/>
      <c r="H93" s="2"/>
      <c r="I93" s="2"/>
      <c r="J93" s="4"/>
      <c r="K93" s="2"/>
      <c r="L93" s="2"/>
      <c r="M93" s="2"/>
      <c r="N93" s="2"/>
      <c r="O93" s="2"/>
      <c r="P93" s="2"/>
      <c r="Q93" s="2"/>
      <c r="R93" s="2"/>
      <c r="S93" s="2"/>
      <c r="U93">
        <f>HedgeBedarf!C88+'HedgeBedarf+01'!C88</f>
        <v>4.6746257433495861</v>
      </c>
    </row>
    <row r="94" spans="1:21" x14ac:dyDescent="0.3">
      <c r="A94" s="2"/>
      <c r="B94" s="2"/>
      <c r="C94" s="2"/>
      <c r="D94" s="2"/>
      <c r="E94" s="2"/>
      <c r="F94" s="2"/>
      <c r="G94" s="2"/>
      <c r="H94" s="2"/>
      <c r="I94" s="2"/>
      <c r="J94" s="4"/>
      <c r="K94" s="2"/>
      <c r="L94" s="2"/>
      <c r="M94" s="2"/>
      <c r="N94" s="2"/>
      <c r="O94" s="2"/>
      <c r="P94" s="2"/>
      <c r="Q94" s="2"/>
      <c r="R94" s="2"/>
      <c r="S94" s="2"/>
      <c r="U94">
        <f>HedgeBedarf!C89+'HedgeBedarf+01'!C89</f>
        <v>4.7314971501100871</v>
      </c>
    </row>
    <row r="95" spans="1:21" x14ac:dyDescent="0.3">
      <c r="A95" s="2"/>
      <c r="B95" s="2"/>
      <c r="C95" s="2"/>
      <c r="D95" s="2"/>
      <c r="E95" s="2"/>
      <c r="F95" s="2"/>
      <c r="G95" s="2"/>
      <c r="H95" s="2"/>
      <c r="I95" s="2"/>
      <c r="J95" s="4"/>
      <c r="K95" s="2"/>
      <c r="L95" s="2"/>
      <c r="M95" s="2"/>
      <c r="N95" s="2"/>
      <c r="O95" s="2"/>
      <c r="P95" s="2"/>
      <c r="Q95" s="2"/>
      <c r="R95" s="2"/>
      <c r="S95" s="2"/>
      <c r="U95">
        <f>HedgeBedarf!C90+'HedgeBedarf+01'!C90</f>
        <v>4.7881253488740825</v>
      </c>
    </row>
    <row r="96" spans="1:21" x14ac:dyDescent="0.3">
      <c r="A96" s="2"/>
      <c r="B96" s="2"/>
      <c r="C96" s="2"/>
      <c r="D96" s="2"/>
      <c r="E96" s="2"/>
      <c r="F96" s="2"/>
      <c r="G96" s="2"/>
      <c r="H96" s="2"/>
      <c r="I96" s="2"/>
      <c r="J96" s="3"/>
      <c r="K96" s="2"/>
      <c r="L96" s="2"/>
      <c r="M96" s="2"/>
      <c r="N96" s="2"/>
      <c r="O96" s="2"/>
      <c r="P96" s="2"/>
      <c r="Q96" s="2"/>
      <c r="R96" s="2"/>
      <c r="S96" s="2"/>
      <c r="U96">
        <f>HedgeBedarf!C91+'HedgeBedarf+01'!C91</f>
        <v>4.8444818372228111</v>
      </c>
    </row>
    <row r="97" spans="1:21" x14ac:dyDescent="0.3">
      <c r="A97" s="2"/>
      <c r="B97" s="2"/>
      <c r="C97" s="2"/>
      <c r="D97" s="2"/>
      <c r="E97" s="2"/>
      <c r="F97" s="2"/>
      <c r="G97" s="2"/>
      <c r="H97" s="2"/>
      <c r="I97" s="2"/>
      <c r="J97" s="3"/>
      <c r="K97" s="2"/>
      <c r="L97" s="2"/>
      <c r="M97" s="2"/>
      <c r="N97" s="2"/>
      <c r="O97" s="2"/>
      <c r="P97" s="2"/>
      <c r="Q97" s="2"/>
      <c r="R97" s="2"/>
      <c r="S97" s="2"/>
      <c r="U97">
        <f>HedgeBedarf!C92+'HedgeBedarf+01'!C92</f>
        <v>4.9005381364874534</v>
      </c>
    </row>
    <row r="98" spans="1:21" x14ac:dyDescent="0.3">
      <c r="A98" s="2"/>
      <c r="B98" s="2"/>
      <c r="C98" s="2"/>
      <c r="D98" s="2"/>
      <c r="E98" s="2"/>
      <c r="F98" s="2"/>
      <c r="G98" s="2"/>
      <c r="H98" s="2"/>
      <c r="I98" s="2"/>
      <c r="J98" s="4"/>
      <c r="K98" s="2"/>
      <c r="L98" s="2"/>
      <c r="M98" s="2"/>
      <c r="N98" s="2"/>
      <c r="O98" s="2"/>
      <c r="P98" s="2"/>
      <c r="Q98" s="2"/>
      <c r="R98" s="2"/>
      <c r="S98" s="2"/>
      <c r="U98">
        <f>HedgeBedarf!C93+'HedgeBedarf+01'!C93</f>
        <v>4.9562658215134121</v>
      </c>
    </row>
    <row r="99" spans="1:21" x14ac:dyDescent="0.3">
      <c r="A99" s="2"/>
      <c r="B99" s="2"/>
      <c r="C99" s="2"/>
      <c r="D99" s="2"/>
      <c r="E99" s="2"/>
      <c r="F99" s="2"/>
      <c r="G99" s="2"/>
      <c r="H99" s="2"/>
      <c r="I99" s="2"/>
      <c r="J99" s="2"/>
      <c r="K99" s="2"/>
      <c r="L99" s="2"/>
      <c r="M99" s="2"/>
      <c r="N99" s="2"/>
      <c r="O99" s="2"/>
      <c r="P99" s="2"/>
      <c r="Q99" s="2"/>
      <c r="R99" s="2"/>
      <c r="S99" s="2"/>
      <c r="U99">
        <f>HedgeBedarf!C94+'HedgeBedarf+01'!C94</f>
        <v>5.0116365504032219</v>
      </c>
    </row>
    <row r="100" spans="1:21" x14ac:dyDescent="0.3">
      <c r="A100" s="2"/>
      <c r="B100" s="2"/>
      <c r="C100" s="2"/>
      <c r="D100" s="2"/>
      <c r="E100" s="2"/>
      <c r="F100" s="2"/>
      <c r="G100" s="2"/>
      <c r="H100" s="2"/>
      <c r="I100" s="2"/>
      <c r="J100" s="2"/>
      <c r="K100" s="2"/>
      <c r="L100" s="2"/>
      <c r="M100" s="2"/>
      <c r="N100" s="2"/>
      <c r="O100" s="2"/>
      <c r="P100" s="2"/>
      <c r="Q100" s="2"/>
      <c r="R100" s="2"/>
      <c r="S100" s="2"/>
      <c r="U100">
        <f>HedgeBedarf!C95+'HedgeBedarf+01'!C95</f>
        <v>5.0666220941848898</v>
      </c>
    </row>
    <row r="101" spans="1:21" x14ac:dyDescent="0.3">
      <c r="U101">
        <f>HedgeBedarf!C96+'HedgeBedarf+01'!C96</f>
        <v>5.1211943663526123</v>
      </c>
    </row>
    <row r="102" spans="1:21" x14ac:dyDescent="0.3">
      <c r="U102">
        <f>HedgeBedarf!C97+'HedgeBedarf+01'!C97</f>
        <v>5.1753254522269128</v>
      </c>
    </row>
    <row r="103" spans="1:21" x14ac:dyDescent="0.3">
      <c r="U103">
        <f>HedgeBedarf!C98+'HedgeBedarf+01'!C98</f>
        <v>5.2289876380814064</v>
      </c>
    </row>
    <row r="104" spans="1:21" x14ac:dyDescent="0.3">
      <c r="U104">
        <f>HedgeBedarf!C99+'HedgeBedarf+01'!C99</f>
        <v>5.2821534399839623</v>
      </c>
    </row>
    <row r="105" spans="1:21" x14ac:dyDescent="0.3">
      <c r="U105">
        <f>HedgeBedarf!C100+'HedgeBedarf+01'!C100</f>
        <v>5.3347956323003896</v>
      </c>
    </row>
    <row r="106" spans="1:21" x14ac:dyDescent="0.3">
      <c r="U106">
        <f>HedgeBedarf!C101+'HedgeBedarf+01'!C101</f>
        <v>5.3868872758096806</v>
      </c>
    </row>
    <row r="107" spans="1:21" x14ac:dyDescent="0.3">
      <c r="U107">
        <f>HedgeBedarf!C102+'HedgeBedarf+01'!C102</f>
        <v>5.4384017453803786</v>
      </c>
    </row>
    <row r="108" spans="1:21" x14ac:dyDescent="0.3">
      <c r="U108">
        <f>HedgeBedarf!C103+'HedgeBedarf+01'!C103</f>
        <v>5.4893127571588591</v>
      </c>
    </row>
    <row r="109" spans="1:21" x14ac:dyDescent="0.3">
      <c r="U109">
        <f>HedgeBedarf!C104+'HedgeBedarf+01'!C104</f>
        <v>5.5395943952212523</v>
      </c>
    </row>
    <row r="110" spans="1:21" x14ac:dyDescent="0.3">
      <c r="U110">
        <f>HedgeBedarf!C105+'HedgeBedarf+01'!C105</f>
        <v>5.5892211376419487</v>
      </c>
    </row>
    <row r="111" spans="1:21" x14ac:dyDescent="0.3">
      <c r="U111">
        <f>HedgeBedarf!C106+'HedgeBedarf+01'!C106</f>
        <v>5.638167881933084</v>
      </c>
    </row>
    <row r="112" spans="1:21" x14ac:dyDescent="0.3">
      <c r="U112">
        <f>HedgeBedarf!C107+'HedgeBedarf+01'!C107</f>
        <v>5.6864099698107431</v>
      </c>
    </row>
    <row r="113" spans="21:21" x14ac:dyDescent="0.3">
      <c r="U113">
        <f>HedgeBedarf!C108+'HedgeBedarf+01'!C108</f>
        <v>5.7339232112453171</v>
      </c>
    </row>
    <row r="114" spans="21:21" x14ac:dyDescent="0.3">
      <c r="U114">
        <f>HedgeBedarf!C109+'HedgeBedarf+01'!C109</f>
        <v>5.7806839077551473</v>
      </c>
    </row>
    <row r="115" spans="21:21" x14ac:dyDescent="0.3">
      <c r="U115">
        <f>HedgeBedarf!C110+'HedgeBedarf+01'!C110</f>
        <v>5.8266688749042981</v>
      </c>
    </row>
    <row r="116" spans="21:21" x14ac:dyDescent="0.3">
      <c r="U116">
        <f>HedgeBedarf!C111+'HedgeBedarf+01'!C111</f>
        <v>5.8718554639675222</v>
      </c>
    </row>
    <row r="117" spans="21:21" x14ac:dyDescent="0.3">
      <c r="U117">
        <f>HedgeBedarf!C112+'HedgeBedarf+01'!C112</f>
        <v>5.916221582727113</v>
      </c>
    </row>
    <row r="118" spans="21:21" x14ac:dyDescent="0.3">
      <c r="U118">
        <f>HedgeBedarf!C113+'HedgeBedarf+01'!C113</f>
        <v>5.9597457153688715</v>
      </c>
    </row>
    <row r="119" spans="21:21" x14ac:dyDescent="0.3">
      <c r="U119">
        <f>HedgeBedarf!C114+'HedgeBedarf+01'!C114</f>
        <v>6.002406941446373</v>
      </c>
    </row>
    <row r="120" spans="21:21" x14ac:dyDescent="0.3">
      <c r="U120">
        <f>HedgeBedarf!C115+'HedgeBedarf+01'!C115</f>
        <v>6.0441849538851695</v>
      </c>
    </row>
    <row r="121" spans="21:21" x14ac:dyDescent="0.3">
      <c r="U121">
        <f>HedgeBedarf!C116+'HedgeBedarf+01'!C116</f>
        <v>6.0850600760008611</v>
      </c>
    </row>
    <row r="122" spans="21:21" x14ac:dyDescent="0.3">
      <c r="U122">
        <f>HedgeBedarf!C117+'HedgeBedarf+01'!C117</f>
        <v>6.125013277507513</v>
      </c>
    </row>
    <row r="123" spans="21:21" x14ac:dyDescent="0.3">
      <c r="U123">
        <f>HedgeBedarf!C118+'HedgeBedarf+01'!C118</f>
        <v>6.1640261894953055</v>
      </c>
    </row>
    <row r="124" spans="21:21" x14ac:dyDescent="0.3">
      <c r="U124">
        <f>HedgeBedarf!C119+'HedgeBedarf+01'!C119</f>
        <v>6.2020811183590396</v>
      </c>
    </row>
    <row r="125" spans="21:21" x14ac:dyDescent="0.3">
      <c r="U125">
        <f>HedgeBedarf!C120+'HedgeBedarf+01'!C120</f>
        <v>6.2391610586615274</v>
      </c>
    </row>
    <row r="126" spans="21:21" x14ac:dyDescent="0.3">
      <c r="U126">
        <f>HedgeBedarf!C121+'HedgeBedarf+01'!C121</f>
        <v>6.2752497049187497</v>
      </c>
    </row>
    <row r="127" spans="21:21" x14ac:dyDescent="0.3">
      <c r="U127">
        <f>HedgeBedarf!C122+'HedgeBedarf+01'!C122</f>
        <v>6.3103314622962046</v>
      </c>
    </row>
    <row r="128" spans="21:21" x14ac:dyDescent="0.3">
      <c r="U128">
        <f>HedgeBedarf!C123+'HedgeBedarf+01'!C123</f>
        <v>6.3443914562087036</v>
      </c>
    </row>
    <row r="129" spans="21:21" x14ac:dyDescent="0.3">
      <c r="U129">
        <f>HedgeBedarf!C124+'HedgeBedarf+01'!C124</f>
        <v>6.3774155408184274</v>
      </c>
    </row>
    <row r="130" spans="21:21" x14ac:dyDescent="0.3">
      <c r="U130">
        <f>HedgeBedarf!C125+'HedgeBedarf+01'!C125</f>
        <v>6.409390306428973</v>
      </c>
    </row>
    <row r="131" spans="21:21" x14ac:dyDescent="0.3">
      <c r="U131">
        <f>HedgeBedarf!C126+'HedgeBedarf+01'!C126</f>
        <v>6.440303085775632</v>
      </c>
    </row>
    <row r="132" spans="21:21" x14ac:dyDescent="0.3">
      <c r="U132">
        <f>HedgeBedarf!C127+'HedgeBedarf+01'!C127</f>
        <v>6.4701419592150433</v>
      </c>
    </row>
    <row r="133" spans="21:21" x14ac:dyDescent="0.3">
      <c r="U133">
        <f>HedgeBedarf!C128+'HedgeBedarf+01'!C128</f>
        <v>6.4988957588197982</v>
      </c>
    </row>
    <row r="134" spans="21:21" x14ac:dyDescent="0.3">
      <c r="U134">
        <f>HedgeBedarf!C129+'HedgeBedarf+01'!C129</f>
        <v>6.5265540713865065</v>
      </c>
    </row>
    <row r="135" spans="21:21" x14ac:dyDescent="0.3">
      <c r="U135">
        <f>HedgeBedarf!C130+'HedgeBedarf+01'!C130</f>
        <v>6.5531072403681501</v>
      </c>
    </row>
    <row r="136" spans="21:21" x14ac:dyDescent="0.3">
      <c r="U136">
        <f>HedgeBedarf!C131+'HedgeBedarf+01'!C131</f>
        <v>6.5785463667443</v>
      </c>
    </row>
    <row r="137" spans="21:21" x14ac:dyDescent="0.3">
      <c r="U137">
        <f>HedgeBedarf!C132+'HedgeBedarf+01'!C132</f>
        <v>6.6028633088451265</v>
      </c>
    </row>
    <row r="138" spans="21:21" x14ac:dyDescent="0.3">
      <c r="U138">
        <f>HedgeBedarf!C133+'HedgeBedarf+01'!C133</f>
        <v>6.6260506811476887</v>
      </c>
    </row>
    <row r="139" spans="21:21" x14ac:dyDescent="0.3">
      <c r="U139">
        <f>HedgeBedarf!C134+'HedgeBedarf+01'!C134</f>
        <v>6.6481018520652198</v>
      </c>
    </row>
    <row r="140" spans="21:21" x14ac:dyDescent="0.3">
      <c r="U140">
        <f>HedgeBedarf!C135+'HedgeBedarf+01'!C135</f>
        <v>6.6690109407523863</v>
      </c>
    </row>
    <row r="141" spans="21:21" x14ac:dyDescent="0.3">
      <c r="U141">
        <f>HedgeBedarf!C136+'HedgeBedarf+01'!C136</f>
        <v>6.6887728129518287</v>
      </c>
    </row>
    <row r="142" spans="21:21" x14ac:dyDescent="0.3">
      <c r="U142">
        <f>HedgeBedarf!C137+'HedgeBedarf+01'!C137</f>
        <v>6.7073830759091306</v>
      </c>
    </row>
    <row r="143" spans="21:21" x14ac:dyDescent="0.3">
      <c r="U143">
        <f>HedgeBedarf!C138+'HedgeBedarf+01'!C138</f>
        <v>6.7248380723854879</v>
      </c>
    </row>
    <row r="144" spans="21:21" x14ac:dyDescent="0.3">
      <c r="U144">
        <f>HedgeBedarf!C139+'HedgeBedarf+01'!C139</f>
        <v>6.7411348737992505</v>
      </c>
    </row>
    <row r="145" spans="21:21" x14ac:dyDescent="0.3">
      <c r="U145">
        <f>HedgeBedarf!C140+'HedgeBedarf+01'!C140</f>
        <v>6.7562712725289833</v>
      </c>
    </row>
    <row r="146" spans="21:21" x14ac:dyDescent="0.3">
      <c r="U146">
        <f>HedgeBedarf!C141+'HedgeBedarf+01'!C141</f>
        <v>6.7702457734126824</v>
      </c>
    </row>
    <row r="147" spans="21:21" x14ac:dyDescent="0.3">
      <c r="U147">
        <f>HedgeBedarf!C142+'HedgeBedarf+01'!C142</f>
        <v>6.783057584478926</v>
      </c>
    </row>
    <row r="148" spans="21:21" x14ac:dyDescent="0.3">
      <c r="U148">
        <f>HedgeBedarf!C143+'HedgeBedarf+01'!C143</f>
        <v>6.7947066069473108</v>
      </c>
    </row>
    <row r="149" spans="21:21" x14ac:dyDescent="0.3">
      <c r="U149">
        <f>HedgeBedarf!C144+'HedgeBedarf+01'!C144</f>
        <v>6.8051934245366503</v>
      </c>
    </row>
    <row r="150" spans="21:21" x14ac:dyDescent="0.3">
      <c r="U150">
        <f>HedgeBedarf!C145+'HedgeBedarf+01'!C145</f>
        <v>6.8145192921205062</v>
      </c>
    </row>
    <row r="151" spans="21:21" x14ac:dyDescent="0.3">
      <c r="U151">
        <f>HedgeBedarf!C146+'HedgeBedarf+01'!C146</f>
        <v>6.8226861237704926</v>
      </c>
    </row>
    <row r="152" spans="21:21" x14ac:dyDescent="0.3">
      <c r="U152">
        <f>HedgeBedarf!C147+'HedgeBedarf+01'!C147</f>
        <v>6.8296964802287432</v>
      </c>
    </row>
    <row r="153" spans="21:21" x14ac:dyDescent="0.3">
      <c r="U153">
        <f>HedgeBedarf!C148+'HedgeBedarf+01'!C148</f>
        <v>6.8355535558513285</v>
      </c>
    </row>
    <row r="154" spans="21:21" x14ac:dyDescent="0.3">
      <c r="U154">
        <f>HedgeBedarf!C149+'HedgeBedarf+01'!C149</f>
        <v>6.8402611650650975</v>
      </c>
    </row>
    <row r="155" spans="21:21" x14ac:dyDescent="0.3">
      <c r="U155">
        <f>HedgeBedarf!C150+'HedgeBedarf+01'!C150</f>
        <v>6.8438237283806149</v>
      </c>
    </row>
    <row r="156" spans="21:21" x14ac:dyDescent="0.3">
      <c r="U156">
        <f>HedgeBedarf!C151+'HedgeBedarf+01'!C151</f>
        <v>6.846246258004177</v>
      </c>
    </row>
    <row r="157" spans="21:21" x14ac:dyDescent="0.3">
      <c r="U157">
        <f>HedgeBedarf!C152+'HedgeBedarf+01'!C152</f>
        <v>6.8475343430917022</v>
      </c>
    </row>
    <row r="158" spans="21:21" x14ac:dyDescent="0.3">
      <c r="U158">
        <f>HedgeBedarf!C153+'HedgeBedarf+01'!C153</f>
        <v>6.8476941346875169</v>
      </c>
    </row>
    <row r="159" spans="21:21" x14ac:dyDescent="0.3">
      <c r="U159">
        <f>HedgeBedarf!C154+'HedgeBedarf+01'!C154</f>
        <v>6.8467323303903846</v>
      </c>
    </row>
    <row r="160" spans="21:21" x14ac:dyDescent="0.3">
      <c r="U160">
        <f>HedgeBedarf!C155+'HedgeBedarf+01'!C155</f>
        <v>6.8446561587890553</v>
      </c>
    </row>
    <row r="161" spans="21:21" x14ac:dyDescent="0.3">
      <c r="U161">
        <f>HedgeBedarf!C156+'HedgeBedarf+01'!C156</f>
        <v>6.8414733637088734</v>
      </c>
    </row>
    <row r="162" spans="21:21" x14ac:dyDescent="0.3">
      <c r="U162">
        <f>HedgeBedarf!C157+'HedgeBedarf+01'!C157</f>
        <v>6.8371921883103361</v>
      </c>
    </row>
    <row r="163" spans="21:21" x14ac:dyDescent="0.3">
      <c r="U163">
        <f>HedgeBedarf!C158+'HedgeBedarf+01'!C158</f>
        <v>6.831821359079651</v>
      </c>
    </row>
    <row r="164" spans="21:21" x14ac:dyDescent="0.3">
      <c r="U164">
        <f>HedgeBedarf!C159+'HedgeBedarf+01'!C159</f>
        <v>6.8253700697504884</v>
      </c>
    </row>
    <row r="165" spans="21:21" x14ac:dyDescent="0.3">
      <c r="U165">
        <f>HedgeBedarf!C160+'HedgeBedarf+01'!C160</f>
        <v>6.8178479651947708</v>
      </c>
    </row>
    <row r="166" spans="21:21" x14ac:dyDescent="0.3">
      <c r="U166">
        <f>HedgeBedarf!C161+'HedgeBedarf+01'!C161</f>
        <v>6.8092651253195307</v>
      </c>
    </row>
    <row r="167" spans="21:21" x14ac:dyDescent="0.3">
      <c r="U167">
        <f>HedgeBedarf!C162+'HedgeBedarf+01'!C162</f>
        <v>6.7996320490051474</v>
      </c>
    </row>
    <row r="168" spans="21:21" x14ac:dyDescent="0.3">
      <c r="U168">
        <f>HedgeBedarf!C163+'HedgeBedarf+01'!C163</f>
        <v>6.7889596381191781</v>
      </c>
    </row>
    <row r="169" spans="21:21" x14ac:dyDescent="0.3">
      <c r="U169">
        <f>HedgeBedarf!C164+'HedgeBedarf+01'!C164</f>
        <v>6.7772591816381986</v>
      </c>
    </row>
    <row r="170" spans="21:21" x14ac:dyDescent="0.3">
      <c r="U170">
        <f>HedgeBedarf!C165+'HedgeBedarf+01'!C165</f>
        <v>6.7645423399087274</v>
      </c>
    </row>
    <row r="171" spans="21:21" x14ac:dyDescent="0.3">
      <c r="U171">
        <f>HedgeBedarf!C166+'HedgeBedarf+01'!C166</f>
        <v>6.7508211290762983</v>
      </c>
    </row>
    <row r="172" spans="21:21" x14ac:dyDescent="0.3">
      <c r="U172">
        <f>HedgeBedarf!C167+'HedgeBedarf+01'!C167</f>
        <v>6.7361079057102664</v>
      </c>
    </row>
    <row r="173" spans="21:21" x14ac:dyDescent="0.3">
      <c r="U173">
        <f>HedgeBedarf!C168+'HedgeBedarf+01'!C168</f>
        <v>6.7204153516498373</v>
      </c>
    </row>
    <row r="174" spans="21:21" x14ac:dyDescent="0.3">
      <c r="U174">
        <f>HedgeBedarf!C169+'HedgeBedarf+01'!C169</f>
        <v>6.7037564590950645</v>
      </c>
    </row>
    <row r="175" spans="21:21" x14ac:dyDescent="0.3">
      <c r="U175">
        <f>HedgeBedarf!C170+'HedgeBedarf+01'!C170</f>
        <v>6.6861445159644832</v>
      </c>
    </row>
    <row r="176" spans="21:21" x14ac:dyDescent="0.3">
      <c r="U176">
        <f>HedgeBedarf!C171+'HedgeBedarf+01'!C171</f>
        <v>6.6675930915391506</v>
      </c>
    </row>
    <row r="177" spans="21:21" x14ac:dyDescent="0.3">
      <c r="U177">
        <f>HedgeBedarf!C172+'HedgeBedarf+01'!C172</f>
        <v>6.6481160224107452</v>
      </c>
    </row>
    <row r="178" spans="21:21" x14ac:dyDescent="0.3">
      <c r="U178">
        <f>HedgeBedarf!C173+'HedgeBedarf+01'!C173</f>
        <v>6.6277273987493288</v>
      </c>
    </row>
    <row r="179" spans="21:21" x14ac:dyDescent="0.3">
      <c r="U179">
        <f>HedgeBedarf!C174+'HedgeBedarf+01'!C174</f>
        <v>6.6064415509043375</v>
      </c>
    </row>
    <row r="180" spans="21:21" x14ac:dyDescent="0.3">
      <c r="U180">
        <f>HedgeBedarf!C175+'HedgeBedarf+01'!C175</f>
        <v>6.5842730363502708</v>
      </c>
    </row>
    <row r="181" spans="21:21" x14ac:dyDescent="0.3">
      <c r="U181">
        <f>HedgeBedarf!C176+'HedgeBedarf+01'!C176</f>
        <v>6.5612366269864113</v>
      </c>
    </row>
    <row r="182" spans="21:21" x14ac:dyDescent="0.3">
      <c r="U182">
        <f>HedgeBedarf!C177+'HedgeBedarf+01'!C177</f>
        <v>6.5373472967979929</v>
      </c>
    </row>
    <row r="183" spans="21:21" x14ac:dyDescent="0.3">
      <c r="U183">
        <f>HedgeBedarf!C178+'HedgeBedarf+01'!C178</f>
        <v>6.5126202098839778</v>
      </c>
    </row>
    <row r="184" spans="21:21" x14ac:dyDescent="0.3">
      <c r="U184">
        <f>HedgeBedarf!C179+'HedgeBedarf+01'!C179</f>
        <v>6.4870707088548194</v>
      </c>
    </row>
    <row r="185" spans="21:21" x14ac:dyDescent="0.3">
      <c r="U185">
        <f>HedgeBedarf!C180+'HedgeBedarf+01'!C180</f>
        <v>6.4607143036014074</v>
      </c>
    </row>
    <row r="186" spans="21:21" x14ac:dyDescent="0.3">
      <c r="U186">
        <f>HedgeBedarf!C181+'HedgeBedarf+01'!C181</f>
        <v>6.4335666604346935</v>
      </c>
    </row>
    <row r="187" spans="21:21" x14ac:dyDescent="0.3">
      <c r="U187">
        <f>HedgeBedarf!C182+'HedgeBedarf+01'!C182</f>
        <v>6.4056435915933641</v>
      </c>
    </row>
    <row r="188" spans="21:21" x14ac:dyDescent="0.3">
      <c r="U188">
        <f>HedgeBedarf!C183+'HedgeBedarf+01'!C183</f>
        <v>6.3769610451154044</v>
      </c>
    </row>
    <row r="189" spans="21:21" x14ac:dyDescent="0.3">
      <c r="U189">
        <f>HedgeBedarf!C184+'HedgeBedarf+01'!C184</f>
        <v>6.3475350950674176</v>
      </c>
    </row>
    <row r="190" spans="21:21" x14ac:dyDescent="0.3">
      <c r="U190">
        <f>HedgeBedarf!C185+'HedgeBedarf+01'!C185</f>
        <v>6.3173819321241105</v>
      </c>
    </row>
    <row r="191" spans="21:21" x14ac:dyDescent="0.3">
      <c r="U191">
        <f>HedgeBedarf!C186+'HedgeBedarf+01'!C186</f>
        <v>6.2865178544886717</v>
      </c>
    </row>
    <row r="192" spans="21:21" x14ac:dyDescent="0.3">
      <c r="U192">
        <f>HedgeBedarf!C187+'HedgeBedarf+01'!C187</f>
        <v>6.2549592591433401</v>
      </c>
    </row>
    <row r="193" spans="21:21" x14ac:dyDescent="0.3">
      <c r="U193">
        <f>HedgeBedarf!C188+'HedgeBedarf+01'!C188</f>
        <v>6.2227226334180532</v>
      </c>
    </row>
    <row r="194" spans="21:21" x14ac:dyDescent="0.3">
      <c r="U194">
        <f>HedgeBedarf!C189+'HedgeBedarf+01'!C189</f>
        <v>6.1898245468638953</v>
      </c>
    </row>
    <row r="195" spans="21:21" x14ac:dyDescent="0.3">
      <c r="U195">
        <f>HedgeBedarf!C190+'HedgeBedarf+01'!C190</f>
        <v>6.1562816434167225</v>
      </c>
    </row>
    <row r="196" spans="21:21" x14ac:dyDescent="0.3">
      <c r="U196">
        <f>HedgeBedarf!C191+'HedgeBedarf+01'!C191</f>
        <v>6.12211063383549</v>
      </c>
    </row>
    <row r="197" spans="21:21" x14ac:dyDescent="0.3">
      <c r="U197">
        <f>HedgeBedarf!C192+'HedgeBedarf+01'!C192</f>
        <v>6.0873282883986972</v>
      </c>
    </row>
    <row r="198" spans="21:21" x14ac:dyDescent="0.3">
      <c r="U198">
        <f>HedgeBedarf!C193+'HedgeBedarf+01'!C193</f>
        <v>6.0519514298417061</v>
      </c>
    </row>
    <row r="199" spans="21:21" x14ac:dyDescent="0.3">
      <c r="U199">
        <f>HedgeBedarf!C194+'HedgeBedarf+01'!C194</f>
        <v>6.015996926516805</v>
      </c>
    </row>
    <row r="200" spans="21:21" x14ac:dyDescent="0.3">
      <c r="U200">
        <f>HedgeBedarf!C195+'HedgeBedarf+01'!C195</f>
        <v>5.9794816857575572</v>
      </c>
    </row>
    <row r="201" spans="21:21" x14ac:dyDescent="0.3">
      <c r="U201">
        <f>HedgeBedarf!C196+'HedgeBedarf+01'!C196</f>
        <v>5.9424226474282751</v>
      </c>
    </row>
    <row r="202" spans="21:21" x14ac:dyDescent="0.3">
      <c r="U202">
        <f>HedgeBedarf!C197+'HedgeBedarf+01'!C197</f>
        <v>5.9048367776393249</v>
      </c>
    </row>
    <row r="203" spans="21:21" x14ac:dyDescent="0.3">
      <c r="U203">
        <f>HedgeBedarf!C198+'HedgeBedarf+01'!C198</f>
        <v>5.8667410626086731</v>
      </c>
    </row>
    <row r="204" spans="21:21" x14ac:dyDescent="0.3">
      <c r="U204">
        <f>HedgeBedarf!C199+'HedgeBedarf+01'!C199</f>
        <v>5.8281525026500391</v>
      </c>
    </row>
    <row r="205" spans="21:21" x14ac:dyDescent="0.3">
      <c r="U205">
        <f>HedgeBedarf!C200+'HedgeBedarf+01'!C200</f>
        <v>5.7890881062680588</v>
      </c>
    </row>
    <row r="206" spans="21:21" x14ac:dyDescent="0.3">
      <c r="U206">
        <f>HedgeBedarf!C201+'HedgeBedarf+01'!C201</f>
        <v>5.7495648843410549</v>
      </c>
    </row>
    <row r="207" spans="21:21" x14ac:dyDescent="0.3">
      <c r="U207">
        <f>HedgeBedarf!C202+'HedgeBedarf+01'!C202</f>
        <v>5.7095998443722547</v>
      </c>
    </row>
    <row r="208" spans="21:21" x14ac:dyDescent="0.3">
      <c r="U208">
        <f>HedgeBedarf!C203+'HedgeBedarf+01'!C203</f>
        <v>5.6692099847907542</v>
      </c>
    </row>
    <row r="209" spans="21:21" x14ac:dyDescent="0.3">
      <c r="U209">
        <f>HedgeBedarf!C204+'HedgeBedarf+01'!C204</f>
        <v>5.6284122892840172</v>
      </c>
    </row>
    <row r="210" spans="21:21" x14ac:dyDescent="0.3">
      <c r="U210">
        <f>HedgeBedarf!C205+'HedgeBedarf+01'!C205</f>
        <v>5.5872237211442641</v>
      </c>
    </row>
    <row r="211" spans="21:21" x14ac:dyDescent="0.3">
      <c r="U211">
        <f>HedgeBedarf!C206+'HedgeBedarf+01'!C206</f>
        <v>0</v>
      </c>
    </row>
    <row r="212" spans="21:21" x14ac:dyDescent="0.3">
      <c r="U212">
        <f>HedgeBedarf!C207+'HedgeBedarf+01'!C207</f>
        <v>0</v>
      </c>
    </row>
    <row r="213" spans="21:21" x14ac:dyDescent="0.3">
      <c r="U213">
        <f>HedgeBedarf!C208+'HedgeBedarf+01'!C208</f>
        <v>0</v>
      </c>
    </row>
    <row r="214" spans="21:21" x14ac:dyDescent="0.3">
      <c r="U214">
        <f>HedgeBedarf!C209+'HedgeBedarf+01'!C209</f>
        <v>0</v>
      </c>
    </row>
    <row r="215" spans="21:21" x14ac:dyDescent="0.3">
      <c r="U215">
        <f>HedgeBedarf!C210+'HedgeBedarf+01'!C210</f>
        <v>0</v>
      </c>
    </row>
    <row r="216" spans="21:21" x14ac:dyDescent="0.3">
      <c r="U216">
        <f>HedgeBedarf!C211+'HedgeBedarf+01'!C211</f>
        <v>0</v>
      </c>
    </row>
    <row r="217" spans="21:21" x14ac:dyDescent="0.3">
      <c r="U217">
        <f>HedgeBedarf!C212+'HedgeBedarf+01'!C212</f>
        <v>0</v>
      </c>
    </row>
    <row r="218" spans="21:21" x14ac:dyDescent="0.3">
      <c r="U218">
        <f>HedgeBedarf!C213+'HedgeBedarf+01'!C213</f>
        <v>0</v>
      </c>
    </row>
    <row r="219" spans="21:21" x14ac:dyDescent="0.3">
      <c r="U219">
        <f>HedgeBedarf!C214+'HedgeBedarf+01'!C214</f>
        <v>0</v>
      </c>
    </row>
    <row r="220" spans="21:21" x14ac:dyDescent="0.3">
      <c r="U220">
        <f>HedgeBedarf!C215+'HedgeBedarf+01'!C215</f>
        <v>0</v>
      </c>
    </row>
    <row r="221" spans="21:21" x14ac:dyDescent="0.3">
      <c r="U221">
        <f>HedgeBedarf!C216+'HedgeBedarf+01'!C216</f>
        <v>0</v>
      </c>
    </row>
    <row r="222" spans="21:21" x14ac:dyDescent="0.3">
      <c r="U222">
        <f>HedgeBedarf!C217+'HedgeBedarf+01'!C217</f>
        <v>0</v>
      </c>
    </row>
    <row r="223" spans="21:21" x14ac:dyDescent="0.3">
      <c r="U223">
        <f>HedgeBedarf!C218+'HedgeBedarf+01'!C218</f>
        <v>0</v>
      </c>
    </row>
    <row r="224" spans="21:21" x14ac:dyDescent="0.3">
      <c r="U224">
        <f>HedgeBedarf!C219+'HedgeBedarf+01'!C219</f>
        <v>0</v>
      </c>
    </row>
    <row r="225" spans="21:21" x14ac:dyDescent="0.3">
      <c r="U225">
        <f>HedgeBedarf!C220+'HedgeBedarf+01'!C220</f>
        <v>0</v>
      </c>
    </row>
    <row r="226" spans="21:21" x14ac:dyDescent="0.3">
      <c r="U226">
        <f>HedgeBedarf!C221+'HedgeBedarf+01'!C221</f>
        <v>0</v>
      </c>
    </row>
    <row r="227" spans="21:21" x14ac:dyDescent="0.3">
      <c r="U227">
        <f>HedgeBedarf!C222+'HedgeBedarf+01'!C222</f>
        <v>0</v>
      </c>
    </row>
    <row r="228" spans="21:21" x14ac:dyDescent="0.3">
      <c r="U228">
        <f>HedgeBedarf!C223+'HedgeBedarf+01'!C223</f>
        <v>0</v>
      </c>
    </row>
    <row r="229" spans="21:21" x14ac:dyDescent="0.3">
      <c r="U229">
        <f>HedgeBedarf!C224+'HedgeBedarf+01'!C224</f>
        <v>0</v>
      </c>
    </row>
    <row r="230" spans="21:21" x14ac:dyDescent="0.3">
      <c r="U230">
        <f>HedgeBedarf!C225+'HedgeBedarf+01'!C225</f>
        <v>0</v>
      </c>
    </row>
    <row r="231" spans="21:21" x14ac:dyDescent="0.3">
      <c r="U231">
        <f>HedgeBedarf!C226+'HedgeBedarf+01'!C226</f>
        <v>0</v>
      </c>
    </row>
    <row r="232" spans="21:21" x14ac:dyDescent="0.3">
      <c r="U232">
        <f>HedgeBedarf!C227+'HedgeBedarf+01'!C227</f>
        <v>0</v>
      </c>
    </row>
    <row r="233" spans="21:21" x14ac:dyDescent="0.3">
      <c r="U233">
        <f>HedgeBedarf!C228+'HedgeBedarf+01'!C228</f>
        <v>0</v>
      </c>
    </row>
    <row r="234" spans="21:21" x14ac:dyDescent="0.3">
      <c r="U234">
        <f>HedgeBedarf!C229+'HedgeBedarf+01'!C229</f>
        <v>0</v>
      </c>
    </row>
    <row r="235" spans="21:21" x14ac:dyDescent="0.3">
      <c r="U235">
        <f>HedgeBedarf!C230+'HedgeBedarf+01'!C230</f>
        <v>0</v>
      </c>
    </row>
    <row r="236" spans="21:21" x14ac:dyDescent="0.3">
      <c r="U236">
        <f>HedgeBedarf!C231+'HedgeBedarf+01'!C231</f>
        <v>0</v>
      </c>
    </row>
    <row r="237" spans="21:21" x14ac:dyDescent="0.3">
      <c r="U237">
        <f>HedgeBedarf!C232+'HedgeBedarf+01'!C232</f>
        <v>0</v>
      </c>
    </row>
    <row r="238" spans="21:21" x14ac:dyDescent="0.3">
      <c r="U238">
        <f>HedgeBedarf!C233+'HedgeBedarf+01'!C233</f>
        <v>0</v>
      </c>
    </row>
    <row r="239" spans="21:21" x14ac:dyDescent="0.3">
      <c r="U239">
        <f>HedgeBedarf!C234+'HedgeBedarf+01'!C234</f>
        <v>0</v>
      </c>
    </row>
    <row r="240" spans="21:21" x14ac:dyDescent="0.3">
      <c r="U240">
        <f>HedgeBedarf!C235+'HedgeBedarf+01'!C235</f>
        <v>0</v>
      </c>
    </row>
    <row r="241" spans="21:21" x14ac:dyDescent="0.3">
      <c r="U241">
        <f>HedgeBedarf!C236+'HedgeBedarf+01'!C236</f>
        <v>0</v>
      </c>
    </row>
    <row r="242" spans="21:21" x14ac:dyDescent="0.3">
      <c r="U242">
        <f>HedgeBedarf!C237+'HedgeBedarf+01'!C237</f>
        <v>0</v>
      </c>
    </row>
    <row r="243" spans="21:21" x14ac:dyDescent="0.3">
      <c r="U243">
        <f>HedgeBedarf!C238+'HedgeBedarf+01'!C238</f>
        <v>0</v>
      </c>
    </row>
    <row r="244" spans="21:21" x14ac:dyDescent="0.3">
      <c r="U244">
        <f>HedgeBedarf!C239+'HedgeBedarf+01'!C239</f>
        <v>0</v>
      </c>
    </row>
    <row r="245" spans="21:21" x14ac:dyDescent="0.3">
      <c r="U245">
        <f>HedgeBedarf!C240+'HedgeBedarf+01'!C240</f>
        <v>0</v>
      </c>
    </row>
    <row r="246" spans="21:21" x14ac:dyDescent="0.3">
      <c r="U246">
        <f>HedgeBedarf!C241+'HedgeBedarf+01'!C241</f>
        <v>0</v>
      </c>
    </row>
    <row r="247" spans="21:21" x14ac:dyDescent="0.3">
      <c r="U247">
        <f>HedgeBedarf!C242+'HedgeBedarf+01'!C242</f>
        <v>0</v>
      </c>
    </row>
    <row r="248" spans="21:21" x14ac:dyDescent="0.3">
      <c r="U248">
        <f>HedgeBedarf!C243+'HedgeBedarf+01'!C243</f>
        <v>0</v>
      </c>
    </row>
    <row r="249" spans="21:21" x14ac:dyDescent="0.3">
      <c r="U249">
        <f>HedgeBedarf!C244+'HedgeBedarf+01'!C244</f>
        <v>0</v>
      </c>
    </row>
    <row r="250" spans="21:21" x14ac:dyDescent="0.3">
      <c r="U250">
        <f>HedgeBedarf!C245+'HedgeBedarf+01'!C245</f>
        <v>0</v>
      </c>
    </row>
    <row r="251" spans="21:21" x14ac:dyDescent="0.3">
      <c r="U251">
        <f>HedgeBedarf!C246+'HedgeBedarf+01'!C246</f>
        <v>0</v>
      </c>
    </row>
    <row r="252" spans="21:21" x14ac:dyDescent="0.3">
      <c r="U252">
        <f>HedgeBedarf!C247+'HedgeBedarf+01'!C247</f>
        <v>0</v>
      </c>
    </row>
    <row r="253" spans="21:21" x14ac:dyDescent="0.3">
      <c r="U253">
        <f>HedgeBedarf!C248+'HedgeBedarf+01'!C248</f>
        <v>0</v>
      </c>
    </row>
    <row r="254" spans="21:21" x14ac:dyDescent="0.3">
      <c r="U254">
        <f>HedgeBedarf!C249+'HedgeBedarf+01'!C249</f>
        <v>0</v>
      </c>
    </row>
    <row r="255" spans="21:21" x14ac:dyDescent="0.3">
      <c r="U255">
        <f>HedgeBedarf!C250+'HedgeBedarf+01'!C250</f>
        <v>0</v>
      </c>
    </row>
    <row r="256" spans="21:21" x14ac:dyDescent="0.3">
      <c r="U256">
        <f>HedgeBedarf!C251+'HedgeBedarf+01'!C251</f>
        <v>0</v>
      </c>
    </row>
    <row r="257" spans="21:21" x14ac:dyDescent="0.3">
      <c r="U257">
        <f>HedgeBedarf!C252+'HedgeBedarf+01'!C252</f>
        <v>0</v>
      </c>
    </row>
    <row r="258" spans="21:21" x14ac:dyDescent="0.3">
      <c r="U258">
        <f>HedgeBedarf!C253+'HedgeBedarf+01'!C253</f>
        <v>0</v>
      </c>
    </row>
    <row r="259" spans="21:21" x14ac:dyDescent="0.3">
      <c r="U259">
        <f>HedgeBedarf!C254+'HedgeBedarf+01'!C254</f>
        <v>0</v>
      </c>
    </row>
    <row r="260" spans="21:21" x14ac:dyDescent="0.3">
      <c r="U260">
        <f>HedgeBedarf!C255+'HedgeBedarf+01'!C255</f>
        <v>0</v>
      </c>
    </row>
    <row r="261" spans="21:21" x14ac:dyDescent="0.3">
      <c r="U261">
        <f>HedgeBedarf!C256+'HedgeBedarf+01'!C256</f>
        <v>0</v>
      </c>
    </row>
    <row r="262" spans="21:21" x14ac:dyDescent="0.3">
      <c r="U262">
        <f>HedgeBedarf!C257+'HedgeBedarf+01'!C257</f>
        <v>0</v>
      </c>
    </row>
    <row r="263" spans="21:21" x14ac:dyDescent="0.3">
      <c r="U263">
        <f>HedgeBedarf!C258+'HedgeBedarf+01'!C258</f>
        <v>0</v>
      </c>
    </row>
    <row r="264" spans="21:21" x14ac:dyDescent="0.3">
      <c r="U264">
        <f>HedgeBedarf!C259+'HedgeBedarf+01'!C259</f>
        <v>0</v>
      </c>
    </row>
    <row r="265" spans="21:21" x14ac:dyDescent="0.3">
      <c r="U265">
        <f>HedgeBedarf!C260+'HedgeBedarf+01'!C260</f>
        <v>0</v>
      </c>
    </row>
    <row r="266" spans="21:21" x14ac:dyDescent="0.3">
      <c r="U266">
        <f>HedgeBedarf!C261+'HedgeBedarf+01'!C261</f>
        <v>0</v>
      </c>
    </row>
    <row r="267" spans="21:21" x14ac:dyDescent="0.3">
      <c r="U267">
        <f>HedgeBedarf!C262+'HedgeBedarf+01'!C262</f>
        <v>0</v>
      </c>
    </row>
    <row r="268" spans="21:21" x14ac:dyDescent="0.3">
      <c r="U268">
        <f>HedgeBedarf!C263+'HedgeBedarf+01'!C263</f>
        <v>0</v>
      </c>
    </row>
    <row r="269" spans="21:21" x14ac:dyDescent="0.3">
      <c r="U269">
        <f>HedgeBedarf!C264+'HedgeBedarf+01'!C264</f>
        <v>0</v>
      </c>
    </row>
    <row r="270" spans="21:21" x14ac:dyDescent="0.3">
      <c r="U270">
        <f>HedgeBedarf!C265+'HedgeBedarf+01'!C265</f>
        <v>0</v>
      </c>
    </row>
    <row r="271" spans="21:21" x14ac:dyDescent="0.3">
      <c r="U271">
        <f>HedgeBedarf!C266+'HedgeBedarf+01'!C266</f>
        <v>0</v>
      </c>
    </row>
    <row r="272" spans="21:21" x14ac:dyDescent="0.3">
      <c r="U272">
        <f>HedgeBedarf!C267+'HedgeBedarf+01'!C267</f>
        <v>0</v>
      </c>
    </row>
    <row r="273" spans="21:21" x14ac:dyDescent="0.3">
      <c r="U273">
        <f>HedgeBedarf!C268+'HedgeBedarf+01'!C268</f>
        <v>0</v>
      </c>
    </row>
    <row r="274" spans="21:21" x14ac:dyDescent="0.3">
      <c r="U274">
        <f>HedgeBedarf!C269+'HedgeBedarf+01'!C269</f>
        <v>0</v>
      </c>
    </row>
    <row r="275" spans="21:21" x14ac:dyDescent="0.3">
      <c r="U275">
        <f>HedgeBedarf!C270+'HedgeBedarf+01'!C270</f>
        <v>0</v>
      </c>
    </row>
    <row r="276" spans="21:21" x14ac:dyDescent="0.3">
      <c r="U276">
        <f>HedgeBedarf!C271+'HedgeBedarf+01'!C271</f>
        <v>0</v>
      </c>
    </row>
    <row r="277" spans="21:21" x14ac:dyDescent="0.3">
      <c r="U277">
        <f>HedgeBedarf!C272+'HedgeBedarf+01'!C272</f>
        <v>0</v>
      </c>
    </row>
    <row r="278" spans="21:21" x14ac:dyDescent="0.3">
      <c r="U278">
        <f>HedgeBedarf!C273+'HedgeBedarf+01'!C273</f>
        <v>0</v>
      </c>
    </row>
    <row r="279" spans="21:21" x14ac:dyDescent="0.3">
      <c r="U279">
        <f>HedgeBedarf!C274+'HedgeBedarf+01'!C274</f>
        <v>0</v>
      </c>
    </row>
    <row r="280" spans="21:21" x14ac:dyDescent="0.3">
      <c r="U280">
        <f>HedgeBedarf!C275+'HedgeBedarf+01'!C275</f>
        <v>0</v>
      </c>
    </row>
    <row r="281" spans="21:21" x14ac:dyDescent="0.3">
      <c r="U281">
        <f>HedgeBedarf!C276+'HedgeBedarf+01'!C276</f>
        <v>0</v>
      </c>
    </row>
    <row r="282" spans="21:21" x14ac:dyDescent="0.3">
      <c r="U282">
        <f>HedgeBedarf!C277+'HedgeBedarf+01'!C277</f>
        <v>0</v>
      </c>
    </row>
    <row r="283" spans="21:21" x14ac:dyDescent="0.3">
      <c r="U283">
        <f>HedgeBedarf!C278+'HedgeBedarf+01'!C278</f>
        <v>0</v>
      </c>
    </row>
    <row r="284" spans="21:21" x14ac:dyDescent="0.3">
      <c r="U284">
        <f>HedgeBedarf!C279+'HedgeBedarf+01'!C279</f>
        <v>0</v>
      </c>
    </row>
    <row r="285" spans="21:21" x14ac:dyDescent="0.3">
      <c r="U285">
        <f>HedgeBedarf!C280+'HedgeBedarf+01'!C280</f>
        <v>0</v>
      </c>
    </row>
    <row r="286" spans="21:21" x14ac:dyDescent="0.3">
      <c r="U286">
        <f>HedgeBedarf!C281+'HedgeBedarf+01'!C281</f>
        <v>0</v>
      </c>
    </row>
    <row r="287" spans="21:21" x14ac:dyDescent="0.3">
      <c r="U287">
        <f>HedgeBedarf!C282+'HedgeBedarf+01'!C282</f>
        <v>0</v>
      </c>
    </row>
    <row r="288" spans="21:21" x14ac:dyDescent="0.3">
      <c r="U288">
        <f>HedgeBedarf!C283+'HedgeBedarf+01'!C283</f>
        <v>0</v>
      </c>
    </row>
    <row r="289" spans="21:21" x14ac:dyDescent="0.3">
      <c r="U289">
        <f>HedgeBedarf!C284+'HedgeBedarf+01'!C284</f>
        <v>0</v>
      </c>
    </row>
    <row r="290" spans="21:21" x14ac:dyDescent="0.3">
      <c r="U290">
        <f>HedgeBedarf!C285+'HedgeBedarf+01'!C285</f>
        <v>0</v>
      </c>
    </row>
    <row r="291" spans="21:21" x14ac:dyDescent="0.3">
      <c r="U291">
        <f>HedgeBedarf!C286+'HedgeBedarf+01'!C286</f>
        <v>0</v>
      </c>
    </row>
    <row r="292" spans="21:21" x14ac:dyDescent="0.3">
      <c r="U292">
        <f>HedgeBedarf!C287+'HedgeBedarf+01'!C287</f>
        <v>0</v>
      </c>
    </row>
    <row r="293" spans="21:21" x14ac:dyDescent="0.3">
      <c r="U293">
        <f>HedgeBedarf!C288+'HedgeBedarf+01'!C288</f>
        <v>0</v>
      </c>
    </row>
    <row r="294" spans="21:21" x14ac:dyDescent="0.3">
      <c r="U294">
        <f>HedgeBedarf!C289+'HedgeBedarf+01'!C289</f>
        <v>0</v>
      </c>
    </row>
    <row r="295" spans="21:21" x14ac:dyDescent="0.3">
      <c r="U295">
        <f>HedgeBedarf!C290+'HedgeBedarf+01'!C290</f>
        <v>0</v>
      </c>
    </row>
    <row r="296" spans="21:21" x14ac:dyDescent="0.3">
      <c r="U296">
        <f>HedgeBedarf!C291+'HedgeBedarf+01'!C291</f>
        <v>0</v>
      </c>
    </row>
    <row r="297" spans="21:21" x14ac:dyDescent="0.3">
      <c r="U297">
        <f>HedgeBedarf!C292+'HedgeBedarf+01'!C292</f>
        <v>0</v>
      </c>
    </row>
    <row r="298" spans="21:21" x14ac:dyDescent="0.3">
      <c r="U298">
        <f>HedgeBedarf!C293+'HedgeBedarf+01'!C293</f>
        <v>0</v>
      </c>
    </row>
    <row r="299" spans="21:21" x14ac:dyDescent="0.3">
      <c r="U299">
        <f>HedgeBedarf!C294+'HedgeBedarf+01'!C294</f>
        <v>0</v>
      </c>
    </row>
    <row r="300" spans="21:21" x14ac:dyDescent="0.3">
      <c r="U300">
        <f>HedgeBedarf!C295+'HedgeBedarf+01'!C295</f>
        <v>0</v>
      </c>
    </row>
    <row r="301" spans="21:21" x14ac:dyDescent="0.3">
      <c r="U301">
        <f>HedgeBedarf!C296+'HedgeBedarf+01'!C296</f>
        <v>0</v>
      </c>
    </row>
    <row r="302" spans="21:21" x14ac:dyDescent="0.3">
      <c r="U302">
        <f>HedgeBedarf!C297+'HedgeBedarf+01'!C297</f>
        <v>0</v>
      </c>
    </row>
    <row r="303" spans="21:21" x14ac:dyDescent="0.3">
      <c r="U303">
        <f>HedgeBedarf!C298+'HedgeBedarf+01'!C298</f>
        <v>0</v>
      </c>
    </row>
    <row r="304" spans="21:21" x14ac:dyDescent="0.3">
      <c r="U304">
        <f>HedgeBedarf!C299+'HedgeBedarf+01'!C299</f>
        <v>0</v>
      </c>
    </row>
    <row r="305" spans="21:21" x14ac:dyDescent="0.3">
      <c r="U305">
        <f>HedgeBedarf!C300+'HedgeBedarf+01'!C300</f>
        <v>0</v>
      </c>
    </row>
    <row r="306" spans="21:21" x14ac:dyDescent="0.3">
      <c r="U306">
        <f>HedgeBedarf!C301+'HedgeBedarf+01'!C301</f>
        <v>0</v>
      </c>
    </row>
    <row r="307" spans="21:21" x14ac:dyDescent="0.3">
      <c r="U307">
        <f>HedgeBedarf!C302+'HedgeBedarf+01'!C302</f>
        <v>0</v>
      </c>
    </row>
    <row r="308" spans="21:21" x14ac:dyDescent="0.3">
      <c r="U308">
        <f>HedgeBedarf!C303+'HedgeBedarf+01'!C303</f>
        <v>0</v>
      </c>
    </row>
    <row r="309" spans="21:21" x14ac:dyDescent="0.3">
      <c r="U309">
        <f>HedgeBedarf!C304+'HedgeBedarf+01'!C304</f>
        <v>0</v>
      </c>
    </row>
    <row r="310" spans="21:21" x14ac:dyDescent="0.3">
      <c r="U310">
        <f>HedgeBedarf!C305+'HedgeBedarf+01'!C305</f>
        <v>0</v>
      </c>
    </row>
    <row r="311" spans="21:21" x14ac:dyDescent="0.3">
      <c r="U311">
        <f>HedgeBedarf!C306+'HedgeBedarf+01'!C306</f>
        <v>0</v>
      </c>
    </row>
    <row r="312" spans="21:21" x14ac:dyDescent="0.3">
      <c r="U312">
        <f>HedgeBedarf!C307+'HedgeBedarf+01'!C307</f>
        <v>0</v>
      </c>
    </row>
    <row r="313" spans="21:21" x14ac:dyDescent="0.3">
      <c r="U313">
        <f>HedgeBedarf!C308+'HedgeBedarf+01'!C308</f>
        <v>0</v>
      </c>
    </row>
    <row r="314" spans="21:21" x14ac:dyDescent="0.3">
      <c r="U314">
        <f>HedgeBedarf!C309+'HedgeBedarf+01'!C309</f>
        <v>0</v>
      </c>
    </row>
    <row r="315" spans="21:21" x14ac:dyDescent="0.3">
      <c r="U315">
        <f>HedgeBedarf!C310+'HedgeBedarf+01'!C310</f>
        <v>0</v>
      </c>
    </row>
    <row r="316" spans="21:21" x14ac:dyDescent="0.3">
      <c r="U316">
        <f>HedgeBedarf!C311+'HedgeBedarf+01'!C311</f>
        <v>0</v>
      </c>
    </row>
    <row r="317" spans="21:21" x14ac:dyDescent="0.3">
      <c r="U317">
        <f>HedgeBedarf!C312+'HedgeBedarf+01'!C312</f>
        <v>0</v>
      </c>
    </row>
    <row r="318" spans="21:21" x14ac:dyDescent="0.3">
      <c r="U318">
        <f>HedgeBedarf!C313+'HedgeBedarf+01'!C313</f>
        <v>0</v>
      </c>
    </row>
    <row r="319" spans="21:21" x14ac:dyDescent="0.3">
      <c r="U319">
        <f>HedgeBedarf!C314+'HedgeBedarf+01'!C314</f>
        <v>0</v>
      </c>
    </row>
    <row r="320" spans="21:21" x14ac:dyDescent="0.3">
      <c r="U320">
        <f>HedgeBedarf!C315+'HedgeBedarf+01'!C315</f>
        <v>0</v>
      </c>
    </row>
    <row r="321" spans="21:21" x14ac:dyDescent="0.3">
      <c r="U321">
        <f>HedgeBedarf!C316+'HedgeBedarf+01'!C316</f>
        <v>0</v>
      </c>
    </row>
    <row r="322" spans="21:21" x14ac:dyDescent="0.3">
      <c r="U322">
        <f>HedgeBedarf!C317+'HedgeBedarf+01'!C317</f>
        <v>0</v>
      </c>
    </row>
    <row r="323" spans="21:21" x14ac:dyDescent="0.3">
      <c r="U323">
        <f>HedgeBedarf!C318+'HedgeBedarf+01'!C318</f>
        <v>0</v>
      </c>
    </row>
    <row r="324" spans="21:21" x14ac:dyDescent="0.3">
      <c r="U324">
        <f>HedgeBedarf!C319+'HedgeBedarf+01'!C319</f>
        <v>0</v>
      </c>
    </row>
    <row r="325" spans="21:21" x14ac:dyDescent="0.3">
      <c r="U325">
        <f>HedgeBedarf!C320+'HedgeBedarf+01'!C320</f>
        <v>0</v>
      </c>
    </row>
    <row r="326" spans="21:21" x14ac:dyDescent="0.3">
      <c r="U326">
        <f>HedgeBedarf!C321+'HedgeBedarf+01'!C321</f>
        <v>0</v>
      </c>
    </row>
    <row r="327" spans="21:21" x14ac:dyDescent="0.3">
      <c r="U327">
        <f>HedgeBedarf!C322+'HedgeBedarf+01'!C322</f>
        <v>0</v>
      </c>
    </row>
    <row r="328" spans="21:21" x14ac:dyDescent="0.3">
      <c r="U328">
        <f>HedgeBedarf!C323+'HedgeBedarf+01'!C323</f>
        <v>0</v>
      </c>
    </row>
    <row r="329" spans="21:21" x14ac:dyDescent="0.3">
      <c r="U329">
        <f>HedgeBedarf!C324+'HedgeBedarf+01'!C324</f>
        <v>0</v>
      </c>
    </row>
    <row r="330" spans="21:21" x14ac:dyDescent="0.3">
      <c r="U330">
        <f>HedgeBedarf!C325+'HedgeBedarf+01'!C325</f>
        <v>0</v>
      </c>
    </row>
    <row r="331" spans="21:21" x14ac:dyDescent="0.3">
      <c r="U331">
        <f>HedgeBedarf!C326+'HedgeBedarf+01'!C326</f>
        <v>0</v>
      </c>
    </row>
    <row r="332" spans="21:21" x14ac:dyDescent="0.3">
      <c r="U332">
        <f>HedgeBedarf!C327+'HedgeBedarf+01'!C327</f>
        <v>0</v>
      </c>
    </row>
    <row r="333" spans="21:21" x14ac:dyDescent="0.3">
      <c r="U333">
        <f>HedgeBedarf!C328+'HedgeBedarf+01'!C328</f>
        <v>0</v>
      </c>
    </row>
    <row r="334" spans="21:21" x14ac:dyDescent="0.3">
      <c r="U334">
        <f>HedgeBedarf!C329+'HedgeBedarf+01'!C329</f>
        <v>0</v>
      </c>
    </row>
    <row r="335" spans="21:21" x14ac:dyDescent="0.3">
      <c r="U335">
        <f>HedgeBedarf!C330+'HedgeBedarf+01'!C330</f>
        <v>0</v>
      </c>
    </row>
    <row r="336" spans="21:21" x14ac:dyDescent="0.3">
      <c r="U336">
        <f>HedgeBedarf!C331+'HedgeBedarf+01'!C331</f>
        <v>0</v>
      </c>
    </row>
    <row r="337" spans="21:21" x14ac:dyDescent="0.3">
      <c r="U337">
        <f>HedgeBedarf!C332+'HedgeBedarf+01'!C332</f>
        <v>0</v>
      </c>
    </row>
    <row r="338" spans="21:21" x14ac:dyDescent="0.3">
      <c r="U338">
        <f>HedgeBedarf!C333+'HedgeBedarf+01'!C333</f>
        <v>0</v>
      </c>
    </row>
    <row r="339" spans="21:21" x14ac:dyDescent="0.3">
      <c r="U339">
        <f>HedgeBedarf!C334+'HedgeBedarf+01'!C334</f>
        <v>0</v>
      </c>
    </row>
    <row r="340" spans="21:21" x14ac:dyDescent="0.3">
      <c r="U340">
        <f>HedgeBedarf!C335+'HedgeBedarf+01'!C335</f>
        <v>0</v>
      </c>
    </row>
    <row r="341" spans="21:21" x14ac:dyDescent="0.3">
      <c r="U341">
        <f>HedgeBedarf!C336+'HedgeBedarf+01'!C336</f>
        <v>0</v>
      </c>
    </row>
    <row r="342" spans="21:21" x14ac:dyDescent="0.3">
      <c r="U342">
        <f>HedgeBedarf!C337+'HedgeBedarf+01'!C337</f>
        <v>0</v>
      </c>
    </row>
    <row r="343" spans="21:21" x14ac:dyDescent="0.3">
      <c r="U343">
        <f>HedgeBedarf!C338+'HedgeBedarf+01'!C338</f>
        <v>0</v>
      </c>
    </row>
    <row r="344" spans="21:21" x14ac:dyDescent="0.3">
      <c r="U344">
        <f>HedgeBedarf!C339+'HedgeBedarf+01'!C339</f>
        <v>0</v>
      </c>
    </row>
    <row r="345" spans="21:21" x14ac:dyDescent="0.3">
      <c r="U345">
        <f>HedgeBedarf!C340+'HedgeBedarf+01'!C340</f>
        <v>0</v>
      </c>
    </row>
    <row r="346" spans="21:21" x14ac:dyDescent="0.3">
      <c r="U346">
        <f>HedgeBedarf!C341+'HedgeBedarf+01'!C341</f>
        <v>0</v>
      </c>
    </row>
    <row r="347" spans="21:21" x14ac:dyDescent="0.3">
      <c r="U347">
        <f>HedgeBedarf!C342+'HedgeBedarf+01'!C342</f>
        <v>0</v>
      </c>
    </row>
    <row r="348" spans="21:21" x14ac:dyDescent="0.3">
      <c r="U348">
        <f>HedgeBedarf!C343+'HedgeBedarf+01'!C343</f>
        <v>0</v>
      </c>
    </row>
    <row r="349" spans="21:21" x14ac:dyDescent="0.3">
      <c r="U349">
        <f>HedgeBedarf!C344+'HedgeBedarf+01'!C344</f>
        <v>0</v>
      </c>
    </row>
    <row r="350" spans="21:21" x14ac:dyDescent="0.3">
      <c r="U350">
        <f>HedgeBedarf!C345+'HedgeBedarf+01'!C345</f>
        <v>0</v>
      </c>
    </row>
    <row r="351" spans="21:21" x14ac:dyDescent="0.3">
      <c r="U351">
        <f>HedgeBedarf!C346+'HedgeBedarf+01'!C346</f>
        <v>0</v>
      </c>
    </row>
    <row r="352" spans="21:21" x14ac:dyDescent="0.3">
      <c r="U352">
        <f>HedgeBedarf!C347+'HedgeBedarf+01'!C347</f>
        <v>0</v>
      </c>
    </row>
    <row r="353" spans="21:21" x14ac:dyDescent="0.3">
      <c r="U353">
        <f>HedgeBedarf!C348+'HedgeBedarf+01'!C348</f>
        <v>0</v>
      </c>
    </row>
    <row r="354" spans="21:21" x14ac:dyDescent="0.3">
      <c r="U354">
        <f>HedgeBedarf!C349+'HedgeBedarf+01'!C349</f>
        <v>0</v>
      </c>
    </row>
    <row r="355" spans="21:21" x14ac:dyDescent="0.3">
      <c r="U355">
        <f>HedgeBedarf!C350+'HedgeBedarf+01'!C350</f>
        <v>0</v>
      </c>
    </row>
    <row r="356" spans="21:21" x14ac:dyDescent="0.3">
      <c r="U356">
        <f>HedgeBedarf!C351+'HedgeBedarf+01'!C351</f>
        <v>0</v>
      </c>
    </row>
    <row r="357" spans="21:21" x14ac:dyDescent="0.3">
      <c r="U357">
        <f>HedgeBedarf!C352+'HedgeBedarf+01'!C352</f>
        <v>0</v>
      </c>
    </row>
    <row r="358" spans="21:21" x14ac:dyDescent="0.3">
      <c r="U358">
        <f>HedgeBedarf!C353+'HedgeBedarf+01'!C353</f>
        <v>0</v>
      </c>
    </row>
    <row r="359" spans="21:21" x14ac:dyDescent="0.3">
      <c r="U359">
        <f>HedgeBedarf!C354+'HedgeBedarf+01'!C354</f>
        <v>0</v>
      </c>
    </row>
    <row r="360" spans="21:21" x14ac:dyDescent="0.3">
      <c r="U360">
        <f>HedgeBedarf!C355+'HedgeBedarf+01'!C355</f>
        <v>0</v>
      </c>
    </row>
    <row r="361" spans="21:21" x14ac:dyDescent="0.3">
      <c r="U361">
        <f>HedgeBedarf!C356+'HedgeBedarf+01'!C356</f>
        <v>0</v>
      </c>
    </row>
    <row r="362" spans="21:21" x14ac:dyDescent="0.3">
      <c r="U362">
        <f>HedgeBedarf!C357+'HedgeBedarf+01'!C357</f>
        <v>0</v>
      </c>
    </row>
    <row r="363" spans="21:21" x14ac:dyDescent="0.3">
      <c r="U363">
        <f>HedgeBedarf!C358+'HedgeBedarf+01'!C358</f>
        <v>0</v>
      </c>
    </row>
    <row r="364" spans="21:21" x14ac:dyDescent="0.3">
      <c r="U364">
        <f>HedgeBedarf!C359+'HedgeBedarf+01'!C359</f>
        <v>0</v>
      </c>
    </row>
    <row r="365" spans="21:21" x14ac:dyDescent="0.3">
      <c r="U365">
        <f>HedgeBedarf!C360+'HedgeBedarf+01'!C360</f>
        <v>0</v>
      </c>
    </row>
    <row r="366" spans="21:21" x14ac:dyDescent="0.3">
      <c r="U366">
        <f>HedgeBedarf!C361+'HedgeBedarf+01'!C361</f>
        <v>0</v>
      </c>
    </row>
    <row r="367" spans="21:21" x14ac:dyDescent="0.3">
      <c r="U367">
        <f>HedgeBedarf!C362+'HedgeBedarf+01'!C362</f>
        <v>0</v>
      </c>
    </row>
    <row r="368" spans="21:21" x14ac:dyDescent="0.3">
      <c r="U368">
        <f>HedgeBedarf!C363+'HedgeBedarf+01'!C363</f>
        <v>0</v>
      </c>
    </row>
    <row r="369" spans="21:21" x14ac:dyDescent="0.3">
      <c r="U369">
        <f>HedgeBedarf!C364+'HedgeBedarf+01'!C364</f>
        <v>0</v>
      </c>
    </row>
    <row r="370" spans="21:21" x14ac:dyDescent="0.3">
      <c r="U370">
        <f>HedgeBedarf!C365+'HedgeBedarf+01'!C365</f>
        <v>0</v>
      </c>
    </row>
    <row r="371" spans="21:21" x14ac:dyDescent="0.3">
      <c r="U371">
        <f>HedgeBedarf!C366+'HedgeBedarf+01'!C366</f>
        <v>0</v>
      </c>
    </row>
    <row r="372" spans="21:21" x14ac:dyDescent="0.3">
      <c r="U372">
        <f>HedgeBedarf!C367+'HedgeBedarf+01'!C367</f>
        <v>0</v>
      </c>
    </row>
    <row r="373" spans="21:21" x14ac:dyDescent="0.3">
      <c r="U373">
        <f>HedgeBedarf!C368+'HedgeBedarf+01'!C368</f>
        <v>0</v>
      </c>
    </row>
    <row r="374" spans="21:21" x14ac:dyDescent="0.3">
      <c r="U374">
        <f>HedgeBedarf!C369+'HedgeBedarf+01'!C369</f>
        <v>0</v>
      </c>
    </row>
    <row r="375" spans="21:21" x14ac:dyDescent="0.3">
      <c r="U375">
        <f>HedgeBedarf!C370+'HedgeBedarf+01'!C370</f>
        <v>0</v>
      </c>
    </row>
    <row r="376" spans="21:21" x14ac:dyDescent="0.3">
      <c r="U376">
        <f>HedgeBedarf!C371+'HedgeBedarf+01'!C371</f>
        <v>0</v>
      </c>
    </row>
    <row r="377" spans="21:21" x14ac:dyDescent="0.3">
      <c r="U377">
        <f>HedgeBedarf!C372+'HedgeBedarf+01'!C372</f>
        <v>0</v>
      </c>
    </row>
    <row r="378" spans="21:21" x14ac:dyDescent="0.3">
      <c r="U378">
        <f>HedgeBedarf!C373+'HedgeBedarf+01'!C373</f>
        <v>0</v>
      </c>
    </row>
    <row r="379" spans="21:21" x14ac:dyDescent="0.3">
      <c r="U379">
        <f>HedgeBedarf!C374+'HedgeBedarf+01'!C374</f>
        <v>0</v>
      </c>
    </row>
    <row r="380" spans="21:21" x14ac:dyDescent="0.3">
      <c r="U380">
        <f>HedgeBedarf!C375+'HedgeBedarf+01'!C375</f>
        <v>0</v>
      </c>
    </row>
    <row r="381" spans="21:21" x14ac:dyDescent="0.3">
      <c r="U381">
        <f>HedgeBedarf!C376+'HedgeBedarf+01'!C376</f>
        <v>0</v>
      </c>
    </row>
    <row r="382" spans="21:21" x14ac:dyDescent="0.3">
      <c r="U382">
        <f>HedgeBedarf!C377+'HedgeBedarf+01'!C377</f>
        <v>0</v>
      </c>
    </row>
    <row r="383" spans="21:21" x14ac:dyDescent="0.3">
      <c r="U383">
        <f>HedgeBedarf!C378+'HedgeBedarf+01'!C378</f>
        <v>0</v>
      </c>
    </row>
    <row r="384" spans="21:21" x14ac:dyDescent="0.3">
      <c r="U384">
        <f>HedgeBedarf!C379+'HedgeBedarf+01'!C379</f>
        <v>0</v>
      </c>
    </row>
    <row r="385" spans="21:21" x14ac:dyDescent="0.3">
      <c r="U385">
        <f>HedgeBedarf!C380+'HedgeBedarf+01'!C380</f>
        <v>0</v>
      </c>
    </row>
    <row r="386" spans="21:21" x14ac:dyDescent="0.3">
      <c r="U386">
        <f>HedgeBedarf!C381+'HedgeBedarf+01'!C381</f>
        <v>0</v>
      </c>
    </row>
    <row r="387" spans="21:21" x14ac:dyDescent="0.3">
      <c r="U387">
        <f>HedgeBedarf!C382+'HedgeBedarf+01'!C382</f>
        <v>0</v>
      </c>
    </row>
    <row r="388" spans="21:21" x14ac:dyDescent="0.3">
      <c r="U388">
        <f>HedgeBedarf!C383+'HedgeBedarf+01'!C383</f>
        <v>0</v>
      </c>
    </row>
    <row r="389" spans="21:21" x14ac:dyDescent="0.3">
      <c r="U389">
        <f>HedgeBedarf!C384+'HedgeBedarf+01'!C384</f>
        <v>0</v>
      </c>
    </row>
    <row r="390" spans="21:21" x14ac:dyDescent="0.3">
      <c r="U390">
        <f>HedgeBedarf!C385+'HedgeBedarf+01'!C385</f>
        <v>0</v>
      </c>
    </row>
    <row r="391" spans="21:21" x14ac:dyDescent="0.3">
      <c r="U391">
        <f>HedgeBedarf!C386+'HedgeBedarf+01'!C386</f>
        <v>0</v>
      </c>
    </row>
    <row r="392" spans="21:21" x14ac:dyDescent="0.3">
      <c r="U392">
        <f>HedgeBedarf!C387+'HedgeBedarf+01'!C387</f>
        <v>0</v>
      </c>
    </row>
    <row r="393" spans="21:21" x14ac:dyDescent="0.3">
      <c r="U393">
        <f>HedgeBedarf!C388+'HedgeBedarf+01'!C388</f>
        <v>0</v>
      </c>
    </row>
    <row r="394" spans="21:21" x14ac:dyDescent="0.3">
      <c r="U394">
        <f>HedgeBedarf!C389+'HedgeBedarf+01'!C389</f>
        <v>0</v>
      </c>
    </row>
    <row r="395" spans="21:21" x14ac:dyDescent="0.3">
      <c r="U395">
        <f>HedgeBedarf!C390+'HedgeBedarf+01'!C390</f>
        <v>0</v>
      </c>
    </row>
    <row r="396" spans="21:21" x14ac:dyDescent="0.3">
      <c r="U396">
        <f>HedgeBedarf!C391+'HedgeBedarf+01'!C391</f>
        <v>0</v>
      </c>
    </row>
    <row r="397" spans="21:21" x14ac:dyDescent="0.3">
      <c r="U397">
        <f>HedgeBedarf!C392+'HedgeBedarf+01'!C392</f>
        <v>0</v>
      </c>
    </row>
    <row r="398" spans="21:21" x14ac:dyDescent="0.3">
      <c r="U398">
        <f>HedgeBedarf!C393+'HedgeBedarf+01'!C393</f>
        <v>0</v>
      </c>
    </row>
    <row r="399" spans="21:21" x14ac:dyDescent="0.3">
      <c r="U399">
        <f>HedgeBedarf!C394+'HedgeBedarf+01'!C394</f>
        <v>0</v>
      </c>
    </row>
    <row r="400" spans="21:21" x14ac:dyDescent="0.3">
      <c r="U400">
        <f>HedgeBedarf!C395+'HedgeBedarf+01'!C395</f>
        <v>0</v>
      </c>
    </row>
    <row r="401" spans="21:21" x14ac:dyDescent="0.3">
      <c r="U401">
        <f>HedgeBedarf!C396+'HedgeBedarf+01'!C396</f>
        <v>0</v>
      </c>
    </row>
    <row r="402" spans="21:21" x14ac:dyDescent="0.3">
      <c r="U402">
        <f>HedgeBedarf!C397+'HedgeBedarf+01'!C397</f>
        <v>0</v>
      </c>
    </row>
    <row r="403" spans="21:21" x14ac:dyDescent="0.3">
      <c r="U403">
        <f>HedgeBedarf!C398+'HedgeBedarf+01'!C398</f>
        <v>0</v>
      </c>
    </row>
    <row r="404" spans="21:21" x14ac:dyDescent="0.3">
      <c r="U404">
        <f>HedgeBedarf!C399+'HedgeBedarf+01'!C399</f>
        <v>0</v>
      </c>
    </row>
    <row r="405" spans="21:21" x14ac:dyDescent="0.3">
      <c r="U405">
        <f>HedgeBedarf!C400+'HedgeBedarf+01'!C400</f>
        <v>0</v>
      </c>
    </row>
    <row r="406" spans="21:21" x14ac:dyDescent="0.3">
      <c r="U406">
        <f>HedgeBedarf!C401+'HedgeBedarf+01'!C401</f>
        <v>0</v>
      </c>
    </row>
    <row r="407" spans="21:21" x14ac:dyDescent="0.3">
      <c r="U407">
        <f>HedgeBedarf!C402+'HedgeBedarf+01'!C402</f>
        <v>0</v>
      </c>
    </row>
    <row r="408" spans="21:21" x14ac:dyDescent="0.3">
      <c r="U408">
        <f>HedgeBedarf!C403+'HedgeBedarf+01'!C403</f>
        <v>0</v>
      </c>
    </row>
    <row r="409" spans="21:21" x14ac:dyDescent="0.3">
      <c r="U409">
        <f>HedgeBedarf!C404+'HedgeBedarf+01'!C404</f>
        <v>0</v>
      </c>
    </row>
    <row r="410" spans="21:21" x14ac:dyDescent="0.3">
      <c r="U410">
        <f>HedgeBedarf!C405+'HedgeBedarf+01'!C405</f>
        <v>0</v>
      </c>
    </row>
    <row r="411" spans="21:21" x14ac:dyDescent="0.3">
      <c r="U411">
        <f>HedgeBedarf!C406+'HedgeBedarf+01'!C406</f>
        <v>0</v>
      </c>
    </row>
    <row r="412" spans="21:21" x14ac:dyDescent="0.3">
      <c r="U412">
        <f>HedgeBedarf!C407+'HedgeBedarf+01'!C407</f>
        <v>0</v>
      </c>
    </row>
    <row r="413" spans="21:21" x14ac:dyDescent="0.3">
      <c r="U413">
        <f>HedgeBedarf!C408+'HedgeBedarf+01'!C408</f>
        <v>0</v>
      </c>
    </row>
    <row r="414" spans="21:21" x14ac:dyDescent="0.3">
      <c r="U414">
        <f>HedgeBedarf!C409+'HedgeBedarf+01'!C409</f>
        <v>0</v>
      </c>
    </row>
  </sheetData>
  <mergeCells count="3">
    <mergeCell ref="A1:F1"/>
    <mergeCell ref="G1:H1"/>
    <mergeCell ref="R1:S1"/>
  </mergeCells>
  <conditionalFormatting sqref="B10:B50">
    <cfRule type="cellIs" dxfId="60" priority="3" operator="lessThan">
      <formula>0</formula>
    </cfRule>
    <cfRule type="cellIs" dxfId="59" priority="4" operator="greaterThan">
      <formula>0</formula>
    </cfRule>
  </conditionalFormatting>
  <conditionalFormatting sqref="C10:I50">
    <cfRule type="cellIs" dxfId="58" priority="1" operator="lessThan">
      <formula>0</formula>
    </cfRule>
    <cfRule type="cellIs" dxfId="57" priority="2" operator="greaterThan">
      <formula>0</formula>
    </cfRule>
  </conditionalFormatting>
  <pageMargins left="0.7" right="0.7" top="0.78740157499999996" bottom="0.78740157499999996" header="0.3" footer="0.3"/>
  <pageSetup paperSize="9" scale="11" orientation="portrait" r:id="rId1"/>
  <colBreaks count="1" manualBreakCount="1">
    <brk id="9" max="1048575" man="1"/>
  </colBreaks>
  <drawing r:id="rId2"/>
  <legacyDrawing r:id="rId3"/>
  <controls>
    <mc:AlternateContent xmlns:mc="http://schemas.openxmlformats.org/markup-compatibility/2006">
      <mc:Choice Requires="x14">
        <control shapeId="2057" r:id="rId4" name="KontrakteUpdaten">
          <controlPr defaultSize="0" autoLine="0" autoPict="0" r:id="rId5">
            <anchor moveWithCells="1">
              <from>
                <xdr:col>20</xdr:col>
                <xdr:colOff>7620</xdr:colOff>
                <xdr:row>0</xdr:row>
                <xdr:rowOff>121920</xdr:rowOff>
              </from>
              <to>
                <xdr:col>21</xdr:col>
                <xdr:colOff>419100</xdr:colOff>
                <xdr:row>0</xdr:row>
                <xdr:rowOff>495300</xdr:rowOff>
              </to>
            </anchor>
          </controlPr>
        </control>
      </mc:Choice>
      <mc:Fallback>
        <control shapeId="2057" r:id="rId4" name="KontrakteUpdaten"/>
      </mc:Fallback>
    </mc:AlternateContent>
    <mc:AlternateContent xmlns:mc="http://schemas.openxmlformats.org/markup-compatibility/2006">
      <mc:Choice Requires="x14">
        <control shapeId="2049" r:id="rId6" name="Start">
          <controlPr defaultSize="0" autoLine="0" autoPict="0" r:id="rId7">
            <anchor moveWithCells="1">
              <from>
                <xdr:col>10</xdr:col>
                <xdr:colOff>22860</xdr:colOff>
                <xdr:row>2</xdr:row>
                <xdr:rowOff>99060</xdr:rowOff>
              </from>
              <to>
                <xdr:col>12</xdr:col>
                <xdr:colOff>22860</xdr:colOff>
                <xdr:row>3</xdr:row>
                <xdr:rowOff>274320</xdr:rowOff>
              </to>
            </anchor>
          </controlPr>
        </control>
      </mc:Choice>
      <mc:Fallback>
        <control shapeId="2049" r:id="rId6" name="Start"/>
      </mc:Fallback>
    </mc:AlternateContent>
    <mc:AlternateContent xmlns:mc="http://schemas.openxmlformats.org/markup-compatibility/2006">
      <mc:Choice Requires="x14">
        <control shapeId="2050" r:id="rId8" name="AbfragenDatumUpdaten">
          <controlPr defaultSize="0" autoLine="0" autoPict="0" r:id="rId9">
            <anchor moveWithCells="1">
              <from>
                <xdr:col>10</xdr:col>
                <xdr:colOff>0</xdr:colOff>
                <xdr:row>0</xdr:row>
                <xdr:rowOff>106680</xdr:rowOff>
              </from>
              <to>
                <xdr:col>11</xdr:col>
                <xdr:colOff>784860</xdr:colOff>
                <xdr:row>0</xdr:row>
                <xdr:rowOff>464820</xdr:rowOff>
              </to>
            </anchor>
          </controlPr>
        </control>
      </mc:Choice>
      <mc:Fallback>
        <control shapeId="2050" r:id="rId8" name="AbfragenDatumUpdaten"/>
      </mc:Fallback>
    </mc:AlternateContent>
    <mc:AlternateContent xmlns:mc="http://schemas.openxmlformats.org/markup-compatibility/2006">
      <mc:Choice Requires="x14">
        <control shapeId="2051" r:id="rId10" name="BoersenAbfrage">
          <controlPr defaultSize="0" autoLine="0" autoPict="0" r:id="rId11">
            <anchor moveWithCells="1">
              <from>
                <xdr:col>10</xdr:col>
                <xdr:colOff>0</xdr:colOff>
                <xdr:row>0</xdr:row>
                <xdr:rowOff>632460</xdr:rowOff>
              </from>
              <to>
                <xdr:col>12</xdr:col>
                <xdr:colOff>22860</xdr:colOff>
                <xdr:row>2</xdr:row>
                <xdr:rowOff>0</xdr:rowOff>
              </to>
            </anchor>
          </controlPr>
        </control>
      </mc:Choice>
      <mc:Fallback>
        <control shapeId="2051" r:id="rId10" name="BoersenAbfrage"/>
      </mc:Fallback>
    </mc:AlternateContent>
    <mc:AlternateContent xmlns:mc="http://schemas.openxmlformats.org/markup-compatibility/2006">
      <mc:Choice Requires="x14">
        <control shapeId="2052" r:id="rId12" name="Hedge">
          <controlPr defaultSize="0" autoLine="0" r:id="rId13">
            <anchor moveWithCells="1">
              <from>
                <xdr:col>32</xdr:col>
                <xdr:colOff>754380</xdr:colOff>
                <xdr:row>0</xdr:row>
                <xdr:rowOff>609600</xdr:rowOff>
              </from>
              <to>
                <xdr:col>34</xdr:col>
                <xdr:colOff>701040</xdr:colOff>
                <xdr:row>2</xdr:row>
                <xdr:rowOff>22860</xdr:rowOff>
              </to>
            </anchor>
          </controlPr>
        </control>
      </mc:Choice>
      <mc:Fallback>
        <control shapeId="2052" r:id="rId12" name="Hedge"/>
      </mc:Fallback>
    </mc:AlternateContent>
    <mc:AlternateContent xmlns:mc="http://schemas.openxmlformats.org/markup-compatibility/2006">
      <mc:Choice Requires="x14">
        <control shapeId="2053" r:id="rId14" name="VorletzterHandelsTag">
          <controlPr defaultSize="0" autoLine="0" r:id="rId15">
            <anchor moveWithCells="1">
              <from>
                <xdr:col>33</xdr:col>
                <xdr:colOff>0</xdr:colOff>
                <xdr:row>4</xdr:row>
                <xdr:rowOff>198120</xdr:rowOff>
              </from>
              <to>
                <xdr:col>34</xdr:col>
                <xdr:colOff>762000</xdr:colOff>
                <xdr:row>6</xdr:row>
                <xdr:rowOff>167640</xdr:rowOff>
              </to>
            </anchor>
          </controlPr>
        </control>
      </mc:Choice>
      <mc:Fallback>
        <control shapeId="2053" r:id="rId14" name="VorletzterHandelsTag"/>
      </mc:Fallback>
    </mc:AlternateContent>
    <mc:AlternateContent xmlns:mc="http://schemas.openxmlformats.org/markup-compatibility/2006">
      <mc:Choice Requires="x14">
        <control shapeId="2054" r:id="rId16" name="InterimsUeberHaenge">
          <controlPr defaultSize="0" autoLine="0" r:id="rId17">
            <anchor moveWithCells="1">
              <from>
                <xdr:col>32</xdr:col>
                <xdr:colOff>723900</xdr:colOff>
                <xdr:row>2</xdr:row>
                <xdr:rowOff>152400</xdr:rowOff>
              </from>
              <to>
                <xdr:col>34</xdr:col>
                <xdr:colOff>678180</xdr:colOff>
                <xdr:row>4</xdr:row>
                <xdr:rowOff>53340</xdr:rowOff>
              </to>
            </anchor>
          </controlPr>
        </control>
      </mc:Choice>
      <mc:Fallback>
        <control shapeId="2054" r:id="rId16" name="InterimsUeberHaenge"/>
      </mc:Fallback>
    </mc:AlternateContent>
    <mc:AlternateContent xmlns:mc="http://schemas.openxmlformats.org/markup-compatibility/2006">
      <mc:Choice Requires="x14">
        <control shapeId="2055" r:id="rId18" name="PDF">
          <controlPr defaultSize="0" autoLine="0" autoPict="0" r:id="rId19">
            <anchor moveWithCells="1">
              <from>
                <xdr:col>10</xdr:col>
                <xdr:colOff>0</xdr:colOff>
                <xdr:row>4</xdr:row>
                <xdr:rowOff>182880</xdr:rowOff>
              </from>
              <to>
                <xdr:col>12</xdr:col>
                <xdr:colOff>22860</xdr:colOff>
                <xdr:row>6</xdr:row>
                <xdr:rowOff>175260</xdr:rowOff>
              </to>
            </anchor>
          </controlPr>
        </control>
      </mc:Choice>
      <mc:Fallback>
        <control shapeId="2055" r:id="rId18" name="PDF"/>
      </mc:Fallback>
    </mc:AlternateContent>
    <mc:AlternateContent xmlns:mc="http://schemas.openxmlformats.org/markup-compatibility/2006">
      <mc:Choice Requires="x14">
        <control shapeId="2056" r:id="rId20" name="Pdf_Verfall">
          <controlPr defaultSize="0" autoLine="0" r:id="rId21">
            <anchor moveWithCells="1">
              <from>
                <xdr:col>13</xdr:col>
                <xdr:colOff>937260</xdr:colOff>
                <xdr:row>0</xdr:row>
                <xdr:rowOff>121920</xdr:rowOff>
              </from>
              <to>
                <xdr:col>15</xdr:col>
                <xdr:colOff>571500</xdr:colOff>
                <xdr:row>0</xdr:row>
                <xdr:rowOff>434340</xdr:rowOff>
              </to>
            </anchor>
          </controlPr>
        </control>
      </mc:Choice>
      <mc:Fallback>
        <control shapeId="2056" r:id="rId20" name="Pdf_Verfall"/>
      </mc:Fallback>
    </mc:AlternateContent>
    <mc:AlternateContent xmlns:mc="http://schemas.openxmlformats.org/markup-compatibility/2006">
      <mc:Choice Requires="x14">
        <control shapeId="2058" r:id="rId22" name="VerfallsWoche">
          <controlPr defaultSize="0" autoLine="0" r:id="rId23">
            <anchor moveWithCells="1">
              <from>
                <xdr:col>33</xdr:col>
                <xdr:colOff>7620</xdr:colOff>
                <xdr:row>0</xdr:row>
                <xdr:rowOff>106680</xdr:rowOff>
              </from>
              <to>
                <xdr:col>34</xdr:col>
                <xdr:colOff>739140</xdr:colOff>
                <xdr:row>0</xdr:row>
                <xdr:rowOff>480060</xdr:rowOff>
              </to>
            </anchor>
          </controlPr>
        </control>
      </mc:Choice>
      <mc:Fallback>
        <control shapeId="2058" r:id="rId22" name="VerfallsWoche"/>
      </mc:Fallback>
    </mc:AlternateContent>
    <mc:AlternateContent xmlns:mc="http://schemas.openxmlformats.org/markup-compatibility/2006">
      <mc:Choice Requires="x14">
        <control shapeId="2059" r:id="rId24" name="Prof">
          <controlPr defaultSize="0" autoLine="0" autoPict="0" r:id="rId25">
            <anchor moveWithCells="1">
              <from>
                <xdr:col>12</xdr:col>
                <xdr:colOff>68580</xdr:colOff>
                <xdr:row>5</xdr:row>
                <xdr:rowOff>30480</xdr:rowOff>
              </from>
              <to>
                <xdr:col>13</xdr:col>
                <xdr:colOff>30480</xdr:colOff>
                <xdr:row>6</xdr:row>
                <xdr:rowOff>198120</xdr:rowOff>
              </to>
            </anchor>
          </controlPr>
        </control>
      </mc:Choice>
      <mc:Fallback>
        <control shapeId="2059" r:id="rId24" name="Prof"/>
      </mc:Fallback>
    </mc:AlternateContent>
    <mc:AlternateContent xmlns:mc="http://schemas.openxmlformats.org/markup-compatibility/2006">
      <mc:Choice Requires="x14">
        <control shapeId="2060" r:id="rId26" name="MailButton">
          <controlPr defaultSize="0" autoLine="0" autoPict="0" r:id="rId27">
            <anchor moveWithCells="1">
              <from>
                <xdr:col>12</xdr:col>
                <xdr:colOff>68580</xdr:colOff>
                <xdr:row>6</xdr:row>
                <xdr:rowOff>289560</xdr:rowOff>
              </from>
              <to>
                <xdr:col>13</xdr:col>
                <xdr:colOff>22860</xdr:colOff>
                <xdr:row>8</xdr:row>
                <xdr:rowOff>83820</xdr:rowOff>
              </to>
            </anchor>
          </controlPr>
        </control>
      </mc:Choice>
      <mc:Fallback>
        <control shapeId="2060" r:id="rId26" name="Mail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A4D7B-85DD-4D0D-88DE-0A1EF6F3F7E5}">
  <dimension ref="A1:J100"/>
  <sheetViews>
    <sheetView workbookViewId="0"/>
  </sheetViews>
  <sheetFormatPr baseColWidth="10" defaultColWidth="8.88671875" defaultRowHeight="14.4" x14ac:dyDescent="0.3"/>
  <sheetData>
    <row r="1" spans="1:10" x14ac:dyDescent="0.3">
      <c r="A1" s="148" t="s">
        <v>800</v>
      </c>
      <c r="B1" s="148" t="s">
        <v>801</v>
      </c>
      <c r="C1" s="148" t="s">
        <v>802</v>
      </c>
      <c r="D1" s="148" t="s">
        <v>803</v>
      </c>
      <c r="E1" s="148" t="s">
        <v>804</v>
      </c>
      <c r="F1" s="148" t="s">
        <v>805</v>
      </c>
      <c r="G1" s="148" t="s">
        <v>806</v>
      </c>
      <c r="H1" s="148" t="s">
        <v>807</v>
      </c>
      <c r="I1" s="148" t="s">
        <v>808</v>
      </c>
      <c r="J1" s="148" t="s">
        <v>809</v>
      </c>
    </row>
    <row r="2" spans="1:10" x14ac:dyDescent="0.3">
      <c r="A2" s="147">
        <v>11000</v>
      </c>
      <c r="B2">
        <v>11000</v>
      </c>
      <c r="C2">
        <v>0</v>
      </c>
      <c r="D2">
        <v>0</v>
      </c>
      <c r="E2" s="147">
        <v>100</v>
      </c>
      <c r="F2">
        <v>0</v>
      </c>
      <c r="G2">
        <v>0</v>
      </c>
      <c r="H2">
        <v>0</v>
      </c>
      <c r="I2">
        <v>0</v>
      </c>
      <c r="J2">
        <v>3852.1</v>
      </c>
    </row>
    <row r="3" spans="1:10" x14ac:dyDescent="0.3">
      <c r="A3" s="147">
        <v>11200</v>
      </c>
      <c r="B3">
        <v>11200</v>
      </c>
      <c r="C3">
        <v>0</v>
      </c>
      <c r="D3">
        <v>0</v>
      </c>
      <c r="E3" s="147">
        <v>0</v>
      </c>
      <c r="F3">
        <v>0</v>
      </c>
      <c r="G3">
        <v>0</v>
      </c>
      <c r="H3">
        <v>0</v>
      </c>
      <c r="I3">
        <v>0</v>
      </c>
      <c r="J3">
        <v>3653.6</v>
      </c>
    </row>
    <row r="4" spans="1:10" x14ac:dyDescent="0.3">
      <c r="A4" s="147">
        <v>11400</v>
      </c>
      <c r="B4">
        <v>11400</v>
      </c>
      <c r="C4">
        <v>0</v>
      </c>
      <c r="D4">
        <v>0</v>
      </c>
      <c r="E4" s="147">
        <v>0</v>
      </c>
      <c r="F4">
        <v>0</v>
      </c>
      <c r="G4">
        <v>0</v>
      </c>
      <c r="H4">
        <v>0</v>
      </c>
      <c r="I4">
        <v>0</v>
      </c>
      <c r="J4">
        <v>3455.3</v>
      </c>
    </row>
    <row r="5" spans="1:10" x14ac:dyDescent="0.3">
      <c r="A5" s="147">
        <v>11600</v>
      </c>
      <c r="B5">
        <v>11600</v>
      </c>
      <c r="C5">
        <v>0</v>
      </c>
      <c r="D5">
        <v>0</v>
      </c>
      <c r="E5" s="147">
        <v>0</v>
      </c>
      <c r="F5">
        <v>0</v>
      </c>
      <c r="G5">
        <v>0</v>
      </c>
      <c r="H5">
        <v>0</v>
      </c>
      <c r="I5">
        <v>0</v>
      </c>
      <c r="J5">
        <v>3257.1</v>
      </c>
    </row>
    <row r="6" spans="1:10" x14ac:dyDescent="0.3">
      <c r="A6" s="147">
        <v>11800</v>
      </c>
      <c r="B6">
        <v>11800</v>
      </c>
      <c r="C6">
        <v>0</v>
      </c>
      <c r="D6">
        <v>0</v>
      </c>
      <c r="E6" s="147">
        <v>0</v>
      </c>
      <c r="F6">
        <v>0</v>
      </c>
      <c r="G6">
        <v>0</v>
      </c>
      <c r="H6">
        <v>0</v>
      </c>
      <c r="I6">
        <v>0</v>
      </c>
      <c r="J6">
        <v>3059.1</v>
      </c>
    </row>
    <row r="7" spans="1:10" x14ac:dyDescent="0.3">
      <c r="A7" s="147">
        <v>12000</v>
      </c>
      <c r="B7">
        <v>12000</v>
      </c>
      <c r="C7">
        <v>0</v>
      </c>
      <c r="D7">
        <v>0</v>
      </c>
      <c r="E7" s="147">
        <v>31</v>
      </c>
      <c r="F7">
        <v>0</v>
      </c>
      <c r="G7">
        <v>0</v>
      </c>
      <c r="H7">
        <v>0</v>
      </c>
      <c r="I7">
        <v>0</v>
      </c>
      <c r="J7">
        <v>2861.3</v>
      </c>
    </row>
    <row r="8" spans="1:10" x14ac:dyDescent="0.3">
      <c r="A8" s="147">
        <v>12200</v>
      </c>
      <c r="B8">
        <v>12200</v>
      </c>
      <c r="C8">
        <v>0</v>
      </c>
      <c r="D8">
        <v>0</v>
      </c>
      <c r="E8" s="147">
        <v>10</v>
      </c>
      <c r="F8">
        <v>0</v>
      </c>
      <c r="G8">
        <v>0</v>
      </c>
      <c r="H8">
        <v>0</v>
      </c>
      <c r="I8">
        <v>0</v>
      </c>
      <c r="J8">
        <v>2663.9</v>
      </c>
    </row>
    <row r="9" spans="1:10" x14ac:dyDescent="0.3">
      <c r="A9" s="147">
        <v>12400</v>
      </c>
      <c r="B9">
        <v>12400</v>
      </c>
      <c r="C9">
        <v>0</v>
      </c>
      <c r="D9">
        <v>0</v>
      </c>
      <c r="E9" s="147">
        <v>10</v>
      </c>
      <c r="F9">
        <v>0</v>
      </c>
      <c r="G9">
        <v>0</v>
      </c>
      <c r="H9">
        <v>0</v>
      </c>
      <c r="I9">
        <v>0</v>
      </c>
      <c r="J9">
        <v>2466.9</v>
      </c>
    </row>
    <row r="10" spans="1:10" x14ac:dyDescent="0.3">
      <c r="A10" s="147">
        <v>12600</v>
      </c>
      <c r="B10">
        <v>12600</v>
      </c>
      <c r="C10">
        <v>0</v>
      </c>
      <c r="D10">
        <v>0</v>
      </c>
      <c r="E10" s="147">
        <v>0</v>
      </c>
      <c r="F10">
        <v>0</v>
      </c>
      <c r="G10">
        <v>0</v>
      </c>
      <c r="H10">
        <v>0</v>
      </c>
      <c r="I10">
        <v>0</v>
      </c>
      <c r="J10">
        <v>2270.5</v>
      </c>
    </row>
    <row r="11" spans="1:10" x14ac:dyDescent="0.3">
      <c r="A11" s="147">
        <v>12800</v>
      </c>
      <c r="B11">
        <v>12800</v>
      </c>
      <c r="C11">
        <v>0</v>
      </c>
      <c r="D11">
        <v>0</v>
      </c>
      <c r="E11" s="147">
        <v>10</v>
      </c>
      <c r="F11">
        <v>0</v>
      </c>
      <c r="G11">
        <v>0</v>
      </c>
      <c r="H11">
        <v>0</v>
      </c>
      <c r="I11">
        <v>0</v>
      </c>
      <c r="J11">
        <v>2074.8000000000002</v>
      </c>
    </row>
    <row r="12" spans="1:10" x14ac:dyDescent="0.3">
      <c r="A12" s="147">
        <v>13000</v>
      </c>
      <c r="B12">
        <v>13000</v>
      </c>
      <c r="C12">
        <v>0</v>
      </c>
      <c r="D12">
        <v>25</v>
      </c>
      <c r="E12" s="147">
        <v>41</v>
      </c>
      <c r="F12">
        <v>1958</v>
      </c>
      <c r="G12">
        <v>1958</v>
      </c>
      <c r="H12">
        <v>1958</v>
      </c>
      <c r="I12">
        <v>1958</v>
      </c>
      <c r="J12">
        <v>1880.1</v>
      </c>
    </row>
    <row r="13" spans="1:10" x14ac:dyDescent="0.3">
      <c r="A13" s="147">
        <v>13200</v>
      </c>
      <c r="B13">
        <v>13200</v>
      </c>
      <c r="C13">
        <v>0</v>
      </c>
      <c r="D13">
        <v>0</v>
      </c>
      <c r="E13" s="147">
        <v>1</v>
      </c>
      <c r="F13">
        <v>0</v>
      </c>
      <c r="G13">
        <v>0</v>
      </c>
      <c r="H13">
        <v>0</v>
      </c>
      <c r="I13">
        <v>0</v>
      </c>
      <c r="J13">
        <v>1686.9</v>
      </c>
    </row>
    <row r="14" spans="1:10" x14ac:dyDescent="0.3">
      <c r="A14" s="147">
        <v>13400</v>
      </c>
      <c r="B14">
        <v>13400</v>
      </c>
      <c r="C14">
        <v>0</v>
      </c>
      <c r="D14">
        <v>20</v>
      </c>
      <c r="E14" s="147">
        <v>10</v>
      </c>
      <c r="F14">
        <v>1520</v>
      </c>
      <c r="G14">
        <v>1520</v>
      </c>
      <c r="H14">
        <v>1512</v>
      </c>
      <c r="I14">
        <v>1512</v>
      </c>
      <c r="J14">
        <v>1496</v>
      </c>
    </row>
    <row r="15" spans="1:10" x14ac:dyDescent="0.3">
      <c r="A15" s="147">
        <v>13600</v>
      </c>
      <c r="B15">
        <v>13600</v>
      </c>
      <c r="C15">
        <v>0</v>
      </c>
      <c r="D15">
        <v>4</v>
      </c>
      <c r="E15" s="147">
        <v>25</v>
      </c>
      <c r="F15">
        <v>1355</v>
      </c>
      <c r="G15">
        <v>1355</v>
      </c>
      <c r="H15">
        <v>1355</v>
      </c>
      <c r="I15">
        <v>1355</v>
      </c>
      <c r="J15">
        <v>1308.3</v>
      </c>
    </row>
    <row r="16" spans="1:10" x14ac:dyDescent="0.3">
      <c r="A16" s="147">
        <v>13800</v>
      </c>
      <c r="B16">
        <v>13800</v>
      </c>
      <c r="C16">
        <v>0</v>
      </c>
      <c r="D16">
        <v>35</v>
      </c>
      <c r="E16" s="147">
        <v>914</v>
      </c>
      <c r="F16">
        <v>1186</v>
      </c>
      <c r="G16">
        <v>1186</v>
      </c>
      <c r="H16">
        <v>1186</v>
      </c>
      <c r="I16">
        <v>1186</v>
      </c>
      <c r="J16">
        <v>1125</v>
      </c>
    </row>
    <row r="17" spans="1:10" x14ac:dyDescent="0.3">
      <c r="A17" s="147">
        <v>13850</v>
      </c>
      <c r="B17">
        <v>13850</v>
      </c>
      <c r="C17">
        <v>0</v>
      </c>
      <c r="D17">
        <v>0</v>
      </c>
      <c r="E17" s="147">
        <v>0</v>
      </c>
      <c r="F17">
        <v>0</v>
      </c>
      <c r="G17">
        <v>0</v>
      </c>
      <c r="H17">
        <v>0</v>
      </c>
      <c r="I17">
        <v>0</v>
      </c>
      <c r="J17">
        <v>1080</v>
      </c>
    </row>
    <row r="18" spans="1:10" x14ac:dyDescent="0.3">
      <c r="A18" s="147">
        <v>13900</v>
      </c>
      <c r="B18">
        <v>13900</v>
      </c>
      <c r="C18">
        <v>0</v>
      </c>
      <c r="D18">
        <v>0</v>
      </c>
      <c r="E18" s="147">
        <v>2</v>
      </c>
      <c r="F18">
        <v>0</v>
      </c>
      <c r="G18">
        <v>0</v>
      </c>
      <c r="H18">
        <v>0</v>
      </c>
      <c r="I18">
        <v>0</v>
      </c>
      <c r="J18">
        <v>1035.5</v>
      </c>
    </row>
    <row r="19" spans="1:10" x14ac:dyDescent="0.3">
      <c r="A19" s="147">
        <v>13950</v>
      </c>
      <c r="B19">
        <v>13950</v>
      </c>
      <c r="C19">
        <v>0</v>
      </c>
      <c r="D19">
        <v>0</v>
      </c>
      <c r="E19" s="147">
        <v>0</v>
      </c>
      <c r="F19">
        <v>0</v>
      </c>
      <c r="G19">
        <v>0</v>
      </c>
      <c r="H19">
        <v>0</v>
      </c>
      <c r="I19">
        <v>0</v>
      </c>
      <c r="J19">
        <v>991.4</v>
      </c>
    </row>
    <row r="20" spans="1:10" x14ac:dyDescent="0.3">
      <c r="A20" s="147">
        <v>14000</v>
      </c>
      <c r="B20">
        <v>14000</v>
      </c>
      <c r="C20">
        <v>0</v>
      </c>
      <c r="D20">
        <v>3</v>
      </c>
      <c r="E20" s="147">
        <v>81</v>
      </c>
      <c r="F20">
        <v>990</v>
      </c>
      <c r="G20">
        <v>990</v>
      </c>
      <c r="H20">
        <v>965</v>
      </c>
      <c r="I20">
        <v>965</v>
      </c>
      <c r="J20">
        <v>947.8</v>
      </c>
    </row>
    <row r="21" spans="1:10" x14ac:dyDescent="0.3">
      <c r="A21" s="147">
        <v>14050</v>
      </c>
      <c r="B21">
        <v>14050</v>
      </c>
      <c r="C21">
        <v>0</v>
      </c>
      <c r="D21">
        <v>0</v>
      </c>
      <c r="E21" s="147">
        <v>5</v>
      </c>
      <c r="F21">
        <v>0</v>
      </c>
      <c r="G21">
        <v>0</v>
      </c>
      <c r="H21">
        <v>0</v>
      </c>
      <c r="I21">
        <v>0</v>
      </c>
      <c r="J21">
        <v>904.6</v>
      </c>
    </row>
    <row r="22" spans="1:10" x14ac:dyDescent="0.3">
      <c r="A22" s="147">
        <v>14100</v>
      </c>
      <c r="B22">
        <v>14100</v>
      </c>
      <c r="C22">
        <v>0</v>
      </c>
      <c r="D22">
        <v>40</v>
      </c>
      <c r="E22" s="147">
        <v>25</v>
      </c>
      <c r="F22">
        <v>910</v>
      </c>
      <c r="G22">
        <v>945</v>
      </c>
      <c r="H22">
        <v>892</v>
      </c>
      <c r="I22">
        <v>892</v>
      </c>
      <c r="J22">
        <v>862.1</v>
      </c>
    </row>
    <row r="23" spans="1:10" x14ac:dyDescent="0.3">
      <c r="A23" s="147">
        <v>14150</v>
      </c>
      <c r="B23">
        <v>14150</v>
      </c>
      <c r="C23">
        <v>0</v>
      </c>
      <c r="D23">
        <v>0</v>
      </c>
      <c r="E23" s="147">
        <v>1</v>
      </c>
      <c r="F23">
        <v>0</v>
      </c>
      <c r="G23">
        <v>0</v>
      </c>
      <c r="H23">
        <v>0</v>
      </c>
      <c r="I23">
        <v>0</v>
      </c>
      <c r="J23">
        <v>820.1</v>
      </c>
    </row>
    <row r="24" spans="1:10" x14ac:dyDescent="0.3">
      <c r="A24" s="147">
        <v>14200</v>
      </c>
      <c r="B24">
        <v>14200</v>
      </c>
      <c r="C24">
        <v>0</v>
      </c>
      <c r="D24">
        <v>1</v>
      </c>
      <c r="E24" s="147">
        <v>94</v>
      </c>
      <c r="F24">
        <v>843</v>
      </c>
      <c r="G24">
        <v>843</v>
      </c>
      <c r="H24">
        <v>843</v>
      </c>
      <c r="I24">
        <v>843</v>
      </c>
      <c r="J24">
        <v>778.7</v>
      </c>
    </row>
    <row r="25" spans="1:10" x14ac:dyDescent="0.3">
      <c r="A25" s="147">
        <v>14250</v>
      </c>
      <c r="B25">
        <v>14250</v>
      </c>
      <c r="C25">
        <v>0</v>
      </c>
      <c r="D25">
        <v>0</v>
      </c>
      <c r="E25" s="147">
        <v>0</v>
      </c>
      <c r="F25">
        <v>0</v>
      </c>
      <c r="G25">
        <v>0</v>
      </c>
      <c r="H25">
        <v>0</v>
      </c>
      <c r="I25">
        <v>0</v>
      </c>
      <c r="J25">
        <v>737.9</v>
      </c>
    </row>
    <row r="26" spans="1:10" x14ac:dyDescent="0.3">
      <c r="A26" s="147">
        <v>14300</v>
      </c>
      <c r="B26">
        <v>14300</v>
      </c>
      <c r="C26">
        <v>0</v>
      </c>
      <c r="D26">
        <v>0</v>
      </c>
      <c r="E26" s="147">
        <v>4</v>
      </c>
      <c r="F26">
        <v>0</v>
      </c>
      <c r="G26">
        <v>0</v>
      </c>
      <c r="H26">
        <v>0</v>
      </c>
      <c r="I26">
        <v>0</v>
      </c>
      <c r="J26">
        <v>697.7</v>
      </c>
    </row>
    <row r="27" spans="1:10" x14ac:dyDescent="0.3">
      <c r="A27" s="147">
        <v>14350</v>
      </c>
      <c r="B27">
        <v>14350</v>
      </c>
      <c r="C27">
        <v>0</v>
      </c>
      <c r="D27">
        <v>0</v>
      </c>
      <c r="E27" s="147">
        <v>0</v>
      </c>
      <c r="F27">
        <v>0</v>
      </c>
      <c r="G27">
        <v>0</v>
      </c>
      <c r="H27">
        <v>0</v>
      </c>
      <c r="I27">
        <v>0</v>
      </c>
      <c r="J27">
        <v>658.3</v>
      </c>
    </row>
    <row r="28" spans="1:10" x14ac:dyDescent="0.3">
      <c r="A28" s="147">
        <v>14400</v>
      </c>
      <c r="B28">
        <v>14400</v>
      </c>
      <c r="C28">
        <v>0</v>
      </c>
      <c r="D28">
        <v>0</v>
      </c>
      <c r="E28" s="147">
        <v>26</v>
      </c>
      <c r="F28">
        <v>0</v>
      </c>
      <c r="G28">
        <v>0</v>
      </c>
      <c r="H28">
        <v>0</v>
      </c>
      <c r="I28">
        <v>0</v>
      </c>
      <c r="J28">
        <v>619.70000000000005</v>
      </c>
    </row>
    <row r="29" spans="1:10" x14ac:dyDescent="0.3">
      <c r="A29" s="147">
        <v>14450</v>
      </c>
      <c r="B29">
        <v>14450</v>
      </c>
      <c r="C29">
        <v>0</v>
      </c>
      <c r="D29">
        <v>0</v>
      </c>
      <c r="E29" s="147">
        <v>2</v>
      </c>
      <c r="F29">
        <v>0</v>
      </c>
      <c r="G29">
        <v>0</v>
      </c>
      <c r="H29">
        <v>0</v>
      </c>
      <c r="I29">
        <v>0</v>
      </c>
      <c r="J29">
        <v>581.79999999999995</v>
      </c>
    </row>
    <row r="30" spans="1:10" x14ac:dyDescent="0.3">
      <c r="A30" s="147">
        <v>14500</v>
      </c>
      <c r="B30">
        <v>14500</v>
      </c>
      <c r="C30">
        <v>0</v>
      </c>
      <c r="D30">
        <v>127</v>
      </c>
      <c r="E30" s="147">
        <v>258</v>
      </c>
      <c r="F30">
        <v>605</v>
      </c>
      <c r="G30">
        <v>626</v>
      </c>
      <c r="H30">
        <v>577</v>
      </c>
      <c r="I30">
        <v>577</v>
      </c>
      <c r="J30">
        <v>544.79999999999995</v>
      </c>
    </row>
    <row r="31" spans="1:10" x14ac:dyDescent="0.3">
      <c r="A31" s="147">
        <v>14550</v>
      </c>
      <c r="B31">
        <v>14550</v>
      </c>
      <c r="C31">
        <v>0</v>
      </c>
      <c r="D31">
        <v>4</v>
      </c>
      <c r="E31" s="147">
        <v>4</v>
      </c>
      <c r="F31">
        <v>0</v>
      </c>
      <c r="G31">
        <v>0</v>
      </c>
      <c r="H31">
        <v>0</v>
      </c>
      <c r="I31">
        <v>0</v>
      </c>
      <c r="J31">
        <v>508.7</v>
      </c>
    </row>
    <row r="32" spans="1:10" x14ac:dyDescent="0.3">
      <c r="A32" s="147">
        <v>14600</v>
      </c>
      <c r="B32">
        <v>14600</v>
      </c>
      <c r="C32">
        <v>0</v>
      </c>
      <c r="D32">
        <v>1</v>
      </c>
      <c r="E32" s="147">
        <v>38</v>
      </c>
      <c r="F32">
        <v>0</v>
      </c>
      <c r="G32">
        <v>0</v>
      </c>
      <c r="H32">
        <v>0</v>
      </c>
      <c r="I32">
        <v>0</v>
      </c>
      <c r="J32">
        <v>473.5</v>
      </c>
    </row>
    <row r="33" spans="1:10" x14ac:dyDescent="0.3">
      <c r="A33" s="147">
        <v>14650</v>
      </c>
      <c r="B33">
        <v>14650</v>
      </c>
      <c r="C33">
        <v>0</v>
      </c>
      <c r="D33">
        <v>0</v>
      </c>
      <c r="E33" s="147">
        <v>0</v>
      </c>
      <c r="F33">
        <v>0</v>
      </c>
      <c r="G33">
        <v>0</v>
      </c>
      <c r="H33">
        <v>0</v>
      </c>
      <c r="I33">
        <v>0</v>
      </c>
      <c r="J33">
        <v>439.4</v>
      </c>
    </row>
    <row r="34" spans="1:10" x14ac:dyDescent="0.3">
      <c r="A34" s="147">
        <v>14700</v>
      </c>
      <c r="B34">
        <v>14700</v>
      </c>
      <c r="C34">
        <v>0</v>
      </c>
      <c r="D34">
        <v>6</v>
      </c>
      <c r="E34" s="147">
        <v>13</v>
      </c>
      <c r="F34">
        <v>445</v>
      </c>
      <c r="G34">
        <v>445</v>
      </c>
      <c r="H34">
        <v>420</v>
      </c>
      <c r="I34">
        <v>420</v>
      </c>
      <c r="J34">
        <v>406.2</v>
      </c>
    </row>
    <row r="35" spans="1:10" x14ac:dyDescent="0.3">
      <c r="A35" s="147">
        <v>14750</v>
      </c>
      <c r="B35">
        <v>14750</v>
      </c>
      <c r="C35">
        <v>0</v>
      </c>
      <c r="D35">
        <v>7</v>
      </c>
      <c r="E35" s="147">
        <v>9</v>
      </c>
      <c r="F35">
        <v>440</v>
      </c>
      <c r="G35">
        <v>440</v>
      </c>
      <c r="H35">
        <v>421</v>
      </c>
      <c r="I35">
        <v>428</v>
      </c>
      <c r="J35">
        <v>374.2</v>
      </c>
    </row>
    <row r="36" spans="1:10" x14ac:dyDescent="0.3">
      <c r="A36" s="147">
        <v>14800</v>
      </c>
      <c r="B36">
        <v>14800</v>
      </c>
      <c r="C36">
        <v>0</v>
      </c>
      <c r="D36">
        <v>7</v>
      </c>
      <c r="E36" s="147">
        <v>121</v>
      </c>
      <c r="F36">
        <v>400</v>
      </c>
      <c r="G36">
        <v>400</v>
      </c>
      <c r="H36">
        <v>355</v>
      </c>
      <c r="I36">
        <v>371</v>
      </c>
      <c r="J36">
        <v>343.4</v>
      </c>
    </row>
    <row r="37" spans="1:10" x14ac:dyDescent="0.3">
      <c r="A37" s="147">
        <v>14850</v>
      </c>
      <c r="B37">
        <v>14850</v>
      </c>
      <c r="C37">
        <v>0</v>
      </c>
      <c r="D37">
        <v>53</v>
      </c>
      <c r="E37" s="147">
        <v>29</v>
      </c>
      <c r="F37">
        <v>353</v>
      </c>
      <c r="G37">
        <v>360</v>
      </c>
      <c r="H37">
        <v>320</v>
      </c>
      <c r="I37">
        <v>320</v>
      </c>
      <c r="J37">
        <v>313.7</v>
      </c>
    </row>
    <row r="38" spans="1:10" x14ac:dyDescent="0.3">
      <c r="A38" s="147">
        <v>14900</v>
      </c>
      <c r="B38">
        <v>14900</v>
      </c>
      <c r="C38">
        <v>0</v>
      </c>
      <c r="D38">
        <v>1342</v>
      </c>
      <c r="E38" s="147">
        <v>1281</v>
      </c>
      <c r="F38">
        <v>318</v>
      </c>
      <c r="G38">
        <v>340</v>
      </c>
      <c r="H38">
        <v>281</v>
      </c>
      <c r="I38">
        <v>284</v>
      </c>
      <c r="J38">
        <v>285.3</v>
      </c>
    </row>
    <row r="39" spans="1:10" x14ac:dyDescent="0.3">
      <c r="A39" s="147">
        <v>14950</v>
      </c>
      <c r="B39">
        <v>14950</v>
      </c>
      <c r="C39">
        <v>0</v>
      </c>
      <c r="D39">
        <v>1103</v>
      </c>
      <c r="E39" s="147">
        <v>1110</v>
      </c>
      <c r="F39">
        <v>275</v>
      </c>
      <c r="G39">
        <v>289</v>
      </c>
      <c r="H39">
        <v>259</v>
      </c>
      <c r="I39">
        <v>259</v>
      </c>
      <c r="J39">
        <v>258.3</v>
      </c>
    </row>
    <row r="40" spans="1:10" x14ac:dyDescent="0.3">
      <c r="A40" s="147">
        <v>15000</v>
      </c>
      <c r="B40">
        <v>15000</v>
      </c>
      <c r="C40">
        <v>0</v>
      </c>
      <c r="D40">
        <v>826</v>
      </c>
      <c r="E40" s="147">
        <v>815</v>
      </c>
      <c r="F40">
        <v>285</v>
      </c>
      <c r="G40">
        <v>287</v>
      </c>
      <c r="H40">
        <v>232</v>
      </c>
      <c r="I40">
        <v>232</v>
      </c>
      <c r="J40">
        <v>232.5</v>
      </c>
    </row>
    <row r="41" spans="1:10" x14ac:dyDescent="0.3">
      <c r="A41" s="147">
        <v>15050</v>
      </c>
      <c r="B41">
        <v>15050</v>
      </c>
      <c r="C41">
        <v>0</v>
      </c>
      <c r="D41">
        <v>202</v>
      </c>
      <c r="E41" s="147">
        <v>393</v>
      </c>
      <c r="F41">
        <v>250</v>
      </c>
      <c r="G41">
        <v>250</v>
      </c>
      <c r="H41">
        <v>215</v>
      </c>
      <c r="I41">
        <v>215</v>
      </c>
      <c r="J41">
        <v>208.2</v>
      </c>
    </row>
    <row r="42" spans="1:10" x14ac:dyDescent="0.3">
      <c r="A42" s="147">
        <v>15100</v>
      </c>
      <c r="B42">
        <v>15100</v>
      </c>
      <c r="C42">
        <v>0</v>
      </c>
      <c r="D42">
        <v>136</v>
      </c>
      <c r="E42" s="147">
        <v>361</v>
      </c>
      <c r="F42">
        <v>234.5</v>
      </c>
      <c r="G42">
        <v>235</v>
      </c>
      <c r="H42">
        <v>193</v>
      </c>
      <c r="I42">
        <v>199</v>
      </c>
      <c r="J42">
        <v>185.3</v>
      </c>
    </row>
    <row r="43" spans="1:10" x14ac:dyDescent="0.3">
      <c r="A43" s="147">
        <v>15150</v>
      </c>
      <c r="B43">
        <v>15150</v>
      </c>
      <c r="C43">
        <v>0</v>
      </c>
      <c r="D43">
        <v>55</v>
      </c>
      <c r="E43" s="147">
        <v>173</v>
      </c>
      <c r="F43">
        <v>195.5</v>
      </c>
      <c r="G43">
        <v>195.5</v>
      </c>
      <c r="H43">
        <v>164.5</v>
      </c>
      <c r="I43">
        <v>164.5</v>
      </c>
      <c r="J43">
        <v>163.9</v>
      </c>
    </row>
    <row r="44" spans="1:10" x14ac:dyDescent="0.3">
      <c r="A44" s="147">
        <v>15200</v>
      </c>
      <c r="B44">
        <v>15200</v>
      </c>
      <c r="C44">
        <v>0</v>
      </c>
      <c r="D44">
        <v>479</v>
      </c>
      <c r="E44" s="147">
        <v>1461</v>
      </c>
      <c r="F44">
        <v>178</v>
      </c>
      <c r="G44">
        <v>178</v>
      </c>
      <c r="H44">
        <v>141</v>
      </c>
      <c r="I44">
        <v>145</v>
      </c>
      <c r="J44">
        <v>144.1</v>
      </c>
    </row>
    <row r="45" spans="1:10" x14ac:dyDescent="0.3">
      <c r="A45" s="147">
        <v>15250</v>
      </c>
      <c r="B45">
        <v>15250</v>
      </c>
      <c r="C45">
        <v>0</v>
      </c>
      <c r="D45">
        <v>122</v>
      </c>
      <c r="E45" s="147">
        <v>170</v>
      </c>
      <c r="F45">
        <v>158</v>
      </c>
      <c r="G45">
        <v>158</v>
      </c>
      <c r="H45">
        <v>125</v>
      </c>
      <c r="I45">
        <v>128</v>
      </c>
      <c r="J45">
        <v>125.9</v>
      </c>
    </row>
    <row r="46" spans="1:10" x14ac:dyDescent="0.3">
      <c r="A46" s="147">
        <v>15300</v>
      </c>
      <c r="B46">
        <v>15300</v>
      </c>
      <c r="C46">
        <v>0</v>
      </c>
      <c r="D46">
        <v>102</v>
      </c>
      <c r="E46" s="147">
        <v>1804</v>
      </c>
      <c r="F46">
        <v>140</v>
      </c>
      <c r="G46">
        <v>140</v>
      </c>
      <c r="H46">
        <v>114</v>
      </c>
      <c r="I46">
        <v>114</v>
      </c>
      <c r="J46">
        <v>109.2</v>
      </c>
    </row>
    <row r="47" spans="1:10" x14ac:dyDescent="0.3">
      <c r="A47" s="147">
        <v>15350</v>
      </c>
      <c r="B47">
        <v>15350</v>
      </c>
      <c r="C47">
        <v>0</v>
      </c>
      <c r="D47">
        <v>175</v>
      </c>
      <c r="E47" s="147">
        <v>520</v>
      </c>
      <c r="F47">
        <v>121</v>
      </c>
      <c r="G47">
        <v>125.5</v>
      </c>
      <c r="H47">
        <v>95</v>
      </c>
      <c r="I47">
        <v>95</v>
      </c>
      <c r="J47">
        <v>94.3</v>
      </c>
    </row>
    <row r="48" spans="1:10" x14ac:dyDescent="0.3">
      <c r="A48" s="147">
        <v>15400</v>
      </c>
      <c r="B48">
        <v>15400</v>
      </c>
      <c r="C48">
        <v>0</v>
      </c>
      <c r="D48">
        <v>471</v>
      </c>
      <c r="E48" s="147">
        <v>896</v>
      </c>
      <c r="F48">
        <v>104.5</v>
      </c>
      <c r="G48">
        <v>109</v>
      </c>
      <c r="H48">
        <v>79.5</v>
      </c>
      <c r="I48">
        <v>81</v>
      </c>
      <c r="J48">
        <v>81</v>
      </c>
    </row>
    <row r="49" spans="1:10" x14ac:dyDescent="0.3">
      <c r="A49" s="147">
        <v>15450</v>
      </c>
      <c r="B49">
        <v>15450</v>
      </c>
      <c r="C49">
        <v>0</v>
      </c>
      <c r="D49">
        <v>508</v>
      </c>
      <c r="E49" s="147">
        <v>481</v>
      </c>
      <c r="F49">
        <v>91.5</v>
      </c>
      <c r="G49">
        <v>91.5</v>
      </c>
      <c r="H49">
        <v>72</v>
      </c>
      <c r="I49">
        <v>72</v>
      </c>
      <c r="J49">
        <v>69.2</v>
      </c>
    </row>
    <row r="50" spans="1:10" x14ac:dyDescent="0.3">
      <c r="A50" s="147">
        <v>15500</v>
      </c>
      <c r="B50">
        <v>15500</v>
      </c>
      <c r="C50">
        <v>0</v>
      </c>
      <c r="D50">
        <v>543</v>
      </c>
      <c r="E50" s="147">
        <v>1153</v>
      </c>
      <c r="F50">
        <v>85.5</v>
      </c>
      <c r="G50">
        <v>85.5</v>
      </c>
      <c r="H50">
        <v>61</v>
      </c>
      <c r="I50">
        <v>61</v>
      </c>
      <c r="J50">
        <v>58.7</v>
      </c>
    </row>
    <row r="51" spans="1:10" x14ac:dyDescent="0.3">
      <c r="A51" s="147">
        <v>15550</v>
      </c>
      <c r="B51">
        <v>15550</v>
      </c>
      <c r="C51">
        <v>0</v>
      </c>
      <c r="D51">
        <v>273</v>
      </c>
      <c r="E51" s="147">
        <v>1042</v>
      </c>
      <c r="F51">
        <v>67.5</v>
      </c>
      <c r="G51">
        <v>67.5</v>
      </c>
      <c r="H51">
        <v>50</v>
      </c>
      <c r="I51">
        <v>50</v>
      </c>
      <c r="J51">
        <v>49.6</v>
      </c>
    </row>
    <row r="52" spans="1:10" x14ac:dyDescent="0.3">
      <c r="A52" s="147">
        <v>15600</v>
      </c>
      <c r="B52">
        <v>15600</v>
      </c>
      <c r="C52">
        <v>0</v>
      </c>
      <c r="D52">
        <v>271</v>
      </c>
      <c r="E52" s="147">
        <v>8613</v>
      </c>
      <c r="F52">
        <v>55</v>
      </c>
      <c r="G52">
        <v>59</v>
      </c>
      <c r="H52">
        <v>40</v>
      </c>
      <c r="I52">
        <v>42</v>
      </c>
      <c r="J52">
        <v>41.6</v>
      </c>
    </row>
    <row r="53" spans="1:10" x14ac:dyDescent="0.3">
      <c r="A53" s="147">
        <v>15650</v>
      </c>
      <c r="B53">
        <v>15650</v>
      </c>
      <c r="C53">
        <v>0</v>
      </c>
      <c r="D53">
        <v>26</v>
      </c>
      <c r="E53" s="147">
        <v>196</v>
      </c>
      <c r="F53">
        <v>47.5</v>
      </c>
      <c r="G53">
        <v>47.5</v>
      </c>
      <c r="H53">
        <v>38.5</v>
      </c>
      <c r="I53">
        <v>43</v>
      </c>
      <c r="J53">
        <v>34.700000000000003</v>
      </c>
    </row>
    <row r="54" spans="1:10" x14ac:dyDescent="0.3">
      <c r="A54" s="147">
        <v>15700</v>
      </c>
      <c r="B54">
        <v>15700</v>
      </c>
      <c r="C54">
        <v>0</v>
      </c>
      <c r="D54">
        <v>706</v>
      </c>
      <c r="E54" s="147">
        <v>1238</v>
      </c>
      <c r="F54">
        <v>38</v>
      </c>
      <c r="G54">
        <v>41.5</v>
      </c>
      <c r="H54">
        <v>29</v>
      </c>
      <c r="I54">
        <v>29</v>
      </c>
      <c r="J54">
        <v>28.8</v>
      </c>
    </row>
    <row r="55" spans="1:10" x14ac:dyDescent="0.3">
      <c r="A55" s="147">
        <v>15750</v>
      </c>
      <c r="B55">
        <v>15750</v>
      </c>
      <c r="C55">
        <v>0</v>
      </c>
      <c r="D55">
        <v>35</v>
      </c>
      <c r="E55" s="147">
        <v>483</v>
      </c>
      <c r="F55">
        <v>32.5</v>
      </c>
      <c r="G55">
        <v>33</v>
      </c>
      <c r="H55">
        <v>28.5</v>
      </c>
      <c r="I55">
        <v>28.5</v>
      </c>
      <c r="J55">
        <v>23.9</v>
      </c>
    </row>
    <row r="56" spans="1:10" x14ac:dyDescent="0.3">
      <c r="A56" s="147">
        <v>15800</v>
      </c>
      <c r="B56">
        <v>15800</v>
      </c>
      <c r="C56">
        <v>0</v>
      </c>
      <c r="D56">
        <v>655</v>
      </c>
      <c r="E56" s="147">
        <v>1690</v>
      </c>
      <c r="F56">
        <v>28</v>
      </c>
      <c r="G56">
        <v>28</v>
      </c>
      <c r="H56">
        <v>20</v>
      </c>
      <c r="I56">
        <v>20.399999999999999</v>
      </c>
      <c r="J56">
        <v>19.7</v>
      </c>
    </row>
    <row r="57" spans="1:10" x14ac:dyDescent="0.3">
      <c r="A57" s="147">
        <v>15850</v>
      </c>
      <c r="B57">
        <v>15850</v>
      </c>
      <c r="C57">
        <v>0</v>
      </c>
      <c r="D57">
        <v>52</v>
      </c>
      <c r="E57" s="147">
        <v>478</v>
      </c>
      <c r="F57">
        <v>20.5</v>
      </c>
      <c r="G57">
        <v>21</v>
      </c>
      <c r="H57">
        <v>16.8</v>
      </c>
      <c r="I57">
        <v>17</v>
      </c>
      <c r="J57">
        <v>16.3</v>
      </c>
    </row>
    <row r="58" spans="1:10" x14ac:dyDescent="0.3">
      <c r="A58" s="147">
        <v>15900</v>
      </c>
      <c r="B58">
        <v>15900</v>
      </c>
      <c r="C58">
        <v>0</v>
      </c>
      <c r="D58">
        <v>518</v>
      </c>
      <c r="E58" s="147">
        <v>2282</v>
      </c>
      <c r="F58">
        <v>23.7</v>
      </c>
      <c r="G58">
        <v>23.7</v>
      </c>
      <c r="H58">
        <v>14</v>
      </c>
      <c r="I58">
        <v>14</v>
      </c>
      <c r="J58">
        <v>13.5</v>
      </c>
    </row>
    <row r="59" spans="1:10" x14ac:dyDescent="0.3">
      <c r="A59" s="147">
        <v>15950</v>
      </c>
      <c r="B59">
        <v>15950</v>
      </c>
      <c r="C59">
        <v>0</v>
      </c>
      <c r="D59">
        <v>0</v>
      </c>
      <c r="E59" s="147">
        <v>461</v>
      </c>
      <c r="F59">
        <v>0</v>
      </c>
      <c r="G59">
        <v>0</v>
      </c>
      <c r="H59">
        <v>0</v>
      </c>
      <c r="I59">
        <v>0</v>
      </c>
      <c r="J59">
        <v>11.2</v>
      </c>
    </row>
    <row r="60" spans="1:10" x14ac:dyDescent="0.3">
      <c r="A60" s="147">
        <v>16000</v>
      </c>
      <c r="B60">
        <v>16000</v>
      </c>
      <c r="C60">
        <v>0</v>
      </c>
      <c r="D60">
        <v>385</v>
      </c>
      <c r="E60" s="147">
        <v>1930</v>
      </c>
      <c r="F60">
        <v>13.6</v>
      </c>
      <c r="G60">
        <v>14</v>
      </c>
      <c r="H60">
        <v>10.1</v>
      </c>
      <c r="I60">
        <v>10.1</v>
      </c>
      <c r="J60">
        <v>9.4</v>
      </c>
    </row>
    <row r="61" spans="1:10" x14ac:dyDescent="0.3">
      <c r="A61" s="147">
        <v>16050</v>
      </c>
      <c r="B61">
        <v>16050</v>
      </c>
      <c r="C61">
        <v>0</v>
      </c>
      <c r="D61">
        <v>53</v>
      </c>
      <c r="E61" s="147">
        <v>404</v>
      </c>
      <c r="F61">
        <v>11.5</v>
      </c>
      <c r="G61">
        <v>11.5</v>
      </c>
      <c r="H61">
        <v>11</v>
      </c>
      <c r="I61">
        <v>11</v>
      </c>
      <c r="J61">
        <v>8</v>
      </c>
    </row>
    <row r="62" spans="1:10" x14ac:dyDescent="0.3">
      <c r="A62" s="147">
        <v>16100</v>
      </c>
      <c r="B62">
        <v>16100</v>
      </c>
      <c r="C62">
        <v>0</v>
      </c>
      <c r="D62">
        <v>155</v>
      </c>
      <c r="E62" s="147">
        <v>2929</v>
      </c>
      <c r="F62">
        <v>9.6</v>
      </c>
      <c r="G62">
        <v>9.6999999999999993</v>
      </c>
      <c r="H62">
        <v>7.8</v>
      </c>
      <c r="I62">
        <v>8.1999999999999993</v>
      </c>
      <c r="J62">
        <v>6.8</v>
      </c>
    </row>
    <row r="63" spans="1:10" x14ac:dyDescent="0.3">
      <c r="A63" s="147">
        <v>16150</v>
      </c>
      <c r="B63">
        <v>16150</v>
      </c>
      <c r="C63">
        <v>0</v>
      </c>
      <c r="D63">
        <v>4</v>
      </c>
      <c r="E63" s="147">
        <v>196</v>
      </c>
      <c r="F63">
        <v>6.9</v>
      </c>
      <c r="G63">
        <v>6.9</v>
      </c>
      <c r="H63">
        <v>6.5</v>
      </c>
      <c r="I63">
        <v>6.5</v>
      </c>
      <c r="J63">
        <v>5.9</v>
      </c>
    </row>
    <row r="64" spans="1:10" x14ac:dyDescent="0.3">
      <c r="A64" s="147">
        <v>16200</v>
      </c>
      <c r="B64">
        <v>16200</v>
      </c>
      <c r="C64">
        <v>0</v>
      </c>
      <c r="D64">
        <v>9</v>
      </c>
      <c r="E64" s="147">
        <v>988</v>
      </c>
      <c r="F64">
        <v>6.8</v>
      </c>
      <c r="G64">
        <v>6.8</v>
      </c>
      <c r="H64">
        <v>6</v>
      </c>
      <c r="I64">
        <v>6</v>
      </c>
      <c r="J64">
        <v>5.0999999999999996</v>
      </c>
    </row>
    <row r="65" spans="1:10" x14ac:dyDescent="0.3">
      <c r="A65" s="147">
        <v>16250</v>
      </c>
      <c r="B65">
        <v>16250</v>
      </c>
      <c r="C65">
        <v>0</v>
      </c>
      <c r="D65">
        <v>0</v>
      </c>
      <c r="E65" s="147">
        <v>2635</v>
      </c>
      <c r="F65">
        <v>0</v>
      </c>
      <c r="G65">
        <v>0</v>
      </c>
      <c r="H65">
        <v>0</v>
      </c>
      <c r="I65">
        <v>0</v>
      </c>
      <c r="J65">
        <v>4.4000000000000004</v>
      </c>
    </row>
    <row r="66" spans="1:10" x14ac:dyDescent="0.3">
      <c r="A66" s="147">
        <v>16300</v>
      </c>
      <c r="B66">
        <v>16300</v>
      </c>
      <c r="C66">
        <v>0</v>
      </c>
      <c r="D66">
        <v>215</v>
      </c>
      <c r="E66" s="147">
        <v>6398</v>
      </c>
      <c r="F66">
        <v>5</v>
      </c>
      <c r="G66">
        <v>5</v>
      </c>
      <c r="H66">
        <v>5</v>
      </c>
      <c r="I66">
        <v>5</v>
      </c>
      <c r="J66">
        <v>3.8</v>
      </c>
    </row>
    <row r="67" spans="1:10" x14ac:dyDescent="0.3">
      <c r="A67" s="147">
        <v>16350</v>
      </c>
      <c r="B67">
        <v>16350</v>
      </c>
      <c r="C67">
        <v>0</v>
      </c>
      <c r="D67">
        <v>0</v>
      </c>
      <c r="E67" s="147">
        <v>365</v>
      </c>
      <c r="F67">
        <v>0</v>
      </c>
      <c r="G67">
        <v>0</v>
      </c>
      <c r="H67">
        <v>0</v>
      </c>
      <c r="I67">
        <v>0</v>
      </c>
      <c r="J67">
        <v>3.2</v>
      </c>
    </row>
    <row r="68" spans="1:10" x14ac:dyDescent="0.3">
      <c r="A68" s="147">
        <v>16400</v>
      </c>
      <c r="B68">
        <v>16400</v>
      </c>
      <c r="C68">
        <v>0</v>
      </c>
      <c r="D68">
        <v>5</v>
      </c>
      <c r="E68" s="147">
        <v>488</v>
      </c>
      <c r="F68">
        <v>0</v>
      </c>
      <c r="G68">
        <v>0</v>
      </c>
      <c r="H68">
        <v>0</v>
      </c>
      <c r="I68">
        <v>0</v>
      </c>
      <c r="J68">
        <v>2.8</v>
      </c>
    </row>
    <row r="69" spans="1:10" x14ac:dyDescent="0.3">
      <c r="A69" s="147">
        <v>16450</v>
      </c>
      <c r="B69">
        <v>16450</v>
      </c>
      <c r="C69">
        <v>0</v>
      </c>
      <c r="D69">
        <v>0</v>
      </c>
      <c r="E69" s="147">
        <v>211</v>
      </c>
      <c r="F69">
        <v>0</v>
      </c>
      <c r="G69">
        <v>0</v>
      </c>
      <c r="H69">
        <v>0</v>
      </c>
      <c r="I69">
        <v>0</v>
      </c>
      <c r="J69">
        <v>2.4</v>
      </c>
    </row>
    <row r="70" spans="1:10" x14ac:dyDescent="0.3">
      <c r="A70" s="147">
        <v>16500</v>
      </c>
      <c r="B70">
        <v>16500</v>
      </c>
      <c r="C70">
        <v>0</v>
      </c>
      <c r="D70">
        <v>131</v>
      </c>
      <c r="E70" s="147">
        <v>1882</v>
      </c>
      <c r="F70">
        <v>3.6</v>
      </c>
      <c r="G70">
        <v>3.6</v>
      </c>
      <c r="H70">
        <v>2.8</v>
      </c>
      <c r="I70">
        <v>3</v>
      </c>
      <c r="J70">
        <v>2.1</v>
      </c>
    </row>
    <row r="71" spans="1:10" x14ac:dyDescent="0.3">
      <c r="A71" s="147">
        <v>16550</v>
      </c>
      <c r="B71">
        <v>16550</v>
      </c>
      <c r="C71">
        <v>0</v>
      </c>
      <c r="D71">
        <v>0</v>
      </c>
      <c r="E71" s="147">
        <v>214</v>
      </c>
      <c r="F71">
        <v>0</v>
      </c>
      <c r="G71">
        <v>0</v>
      </c>
      <c r="H71">
        <v>0</v>
      </c>
      <c r="I71">
        <v>0</v>
      </c>
      <c r="J71">
        <v>1.8</v>
      </c>
    </row>
    <row r="72" spans="1:10" x14ac:dyDescent="0.3">
      <c r="A72" s="147">
        <v>16600</v>
      </c>
      <c r="B72">
        <v>16600</v>
      </c>
      <c r="C72">
        <v>0</v>
      </c>
      <c r="D72">
        <v>2</v>
      </c>
      <c r="E72" s="147">
        <v>271</v>
      </c>
      <c r="F72">
        <v>0</v>
      </c>
      <c r="G72">
        <v>0</v>
      </c>
      <c r="H72">
        <v>0</v>
      </c>
      <c r="I72">
        <v>0</v>
      </c>
      <c r="J72">
        <v>1.6</v>
      </c>
    </row>
    <row r="73" spans="1:10" x14ac:dyDescent="0.3">
      <c r="A73" s="147">
        <v>16650</v>
      </c>
      <c r="B73">
        <v>16650</v>
      </c>
      <c r="C73">
        <v>0</v>
      </c>
      <c r="D73">
        <v>0</v>
      </c>
      <c r="E73" s="147">
        <v>79</v>
      </c>
      <c r="F73">
        <v>0</v>
      </c>
      <c r="G73">
        <v>0</v>
      </c>
      <c r="H73">
        <v>0</v>
      </c>
      <c r="I73">
        <v>0</v>
      </c>
      <c r="J73">
        <v>1.3</v>
      </c>
    </row>
    <row r="74" spans="1:10" x14ac:dyDescent="0.3">
      <c r="A74" s="147">
        <v>16700</v>
      </c>
      <c r="B74">
        <v>16700</v>
      </c>
      <c r="C74">
        <v>0</v>
      </c>
      <c r="D74">
        <v>15</v>
      </c>
      <c r="E74" s="147">
        <v>856</v>
      </c>
      <c r="F74">
        <v>2</v>
      </c>
      <c r="G74">
        <v>2</v>
      </c>
      <c r="H74">
        <v>2</v>
      </c>
      <c r="I74">
        <v>2</v>
      </c>
      <c r="J74">
        <v>1.2</v>
      </c>
    </row>
    <row r="75" spans="1:10" x14ac:dyDescent="0.3">
      <c r="A75" s="147">
        <v>16750</v>
      </c>
      <c r="B75">
        <v>16750</v>
      </c>
      <c r="C75">
        <v>0</v>
      </c>
      <c r="D75">
        <v>0</v>
      </c>
      <c r="E75" s="147">
        <v>185</v>
      </c>
      <c r="F75">
        <v>0</v>
      </c>
      <c r="G75">
        <v>0</v>
      </c>
      <c r="H75">
        <v>0</v>
      </c>
      <c r="I75">
        <v>0</v>
      </c>
      <c r="J75">
        <v>1</v>
      </c>
    </row>
    <row r="76" spans="1:10" x14ac:dyDescent="0.3">
      <c r="A76" s="147">
        <v>16800</v>
      </c>
      <c r="B76">
        <v>16800</v>
      </c>
      <c r="C76">
        <v>0</v>
      </c>
      <c r="D76">
        <v>0</v>
      </c>
      <c r="E76" s="147">
        <v>446</v>
      </c>
      <c r="F76">
        <v>0</v>
      </c>
      <c r="G76">
        <v>0</v>
      </c>
      <c r="H76">
        <v>0</v>
      </c>
      <c r="I76">
        <v>0</v>
      </c>
      <c r="J76">
        <v>0.9</v>
      </c>
    </row>
    <row r="77" spans="1:10" x14ac:dyDescent="0.3">
      <c r="A77" s="147">
        <v>16850</v>
      </c>
      <c r="B77">
        <v>16850</v>
      </c>
      <c r="C77">
        <v>0</v>
      </c>
      <c r="D77">
        <v>0</v>
      </c>
      <c r="E77" s="147">
        <v>170</v>
      </c>
      <c r="F77">
        <v>0</v>
      </c>
      <c r="G77">
        <v>0</v>
      </c>
      <c r="H77">
        <v>0</v>
      </c>
      <c r="I77">
        <v>0</v>
      </c>
      <c r="J77">
        <v>0.8</v>
      </c>
    </row>
    <row r="78" spans="1:10" x14ac:dyDescent="0.3">
      <c r="A78" s="147">
        <v>16900</v>
      </c>
      <c r="B78">
        <v>16900</v>
      </c>
      <c r="C78">
        <v>0</v>
      </c>
      <c r="D78">
        <v>2</v>
      </c>
      <c r="E78" s="147">
        <v>456</v>
      </c>
      <c r="F78">
        <v>2</v>
      </c>
      <c r="G78">
        <v>2</v>
      </c>
      <c r="H78">
        <v>2</v>
      </c>
      <c r="I78">
        <v>2</v>
      </c>
      <c r="J78">
        <v>0.7</v>
      </c>
    </row>
    <row r="79" spans="1:10" x14ac:dyDescent="0.3">
      <c r="A79" s="147">
        <v>16950</v>
      </c>
      <c r="B79">
        <v>16950</v>
      </c>
      <c r="C79">
        <v>0</v>
      </c>
      <c r="D79">
        <v>0</v>
      </c>
      <c r="E79" s="147">
        <v>185</v>
      </c>
      <c r="F79">
        <v>0</v>
      </c>
      <c r="G79">
        <v>0</v>
      </c>
      <c r="H79">
        <v>0</v>
      </c>
      <c r="I79">
        <v>0</v>
      </c>
      <c r="J79">
        <v>0.6</v>
      </c>
    </row>
    <row r="80" spans="1:10" x14ac:dyDescent="0.3">
      <c r="A80" s="147">
        <v>17000</v>
      </c>
      <c r="B80">
        <v>17000</v>
      </c>
      <c r="C80">
        <v>0</v>
      </c>
      <c r="D80">
        <v>0</v>
      </c>
      <c r="E80" s="147">
        <v>325</v>
      </c>
      <c r="F80">
        <v>0</v>
      </c>
      <c r="G80">
        <v>0</v>
      </c>
      <c r="H80">
        <v>0</v>
      </c>
      <c r="I80">
        <v>0</v>
      </c>
      <c r="J80">
        <v>0.5</v>
      </c>
    </row>
    <row r="81" spans="1:10" x14ac:dyDescent="0.3">
      <c r="A81" s="147">
        <v>17050</v>
      </c>
      <c r="B81">
        <v>17050</v>
      </c>
      <c r="C81">
        <v>0</v>
      </c>
      <c r="D81">
        <v>0</v>
      </c>
      <c r="E81" s="147">
        <v>87</v>
      </c>
      <c r="F81">
        <v>0</v>
      </c>
      <c r="G81">
        <v>0</v>
      </c>
      <c r="H81">
        <v>0</v>
      </c>
      <c r="I81">
        <v>0</v>
      </c>
      <c r="J81">
        <v>0.4</v>
      </c>
    </row>
    <row r="82" spans="1:10" x14ac:dyDescent="0.3">
      <c r="A82" s="147">
        <v>17100</v>
      </c>
      <c r="B82">
        <v>17100</v>
      </c>
      <c r="C82">
        <v>0</v>
      </c>
      <c r="D82">
        <v>0</v>
      </c>
      <c r="E82" s="147">
        <v>53</v>
      </c>
      <c r="F82">
        <v>0</v>
      </c>
      <c r="G82">
        <v>0</v>
      </c>
      <c r="H82">
        <v>0</v>
      </c>
      <c r="I82">
        <v>0</v>
      </c>
      <c r="J82">
        <v>0.4</v>
      </c>
    </row>
    <row r="83" spans="1:10" x14ac:dyDescent="0.3">
      <c r="A83" s="147">
        <v>17150</v>
      </c>
      <c r="B83">
        <v>17150</v>
      </c>
      <c r="C83">
        <v>0</v>
      </c>
      <c r="D83">
        <v>0</v>
      </c>
      <c r="E83" s="147">
        <v>149</v>
      </c>
      <c r="F83">
        <v>0</v>
      </c>
      <c r="G83">
        <v>0</v>
      </c>
      <c r="H83">
        <v>0</v>
      </c>
      <c r="I83">
        <v>0</v>
      </c>
      <c r="J83">
        <v>0.3</v>
      </c>
    </row>
    <row r="84" spans="1:10" x14ac:dyDescent="0.3">
      <c r="A84" s="147">
        <v>17200</v>
      </c>
      <c r="B84">
        <v>17200</v>
      </c>
      <c r="C84">
        <v>0</v>
      </c>
      <c r="D84">
        <v>0</v>
      </c>
      <c r="E84" s="147">
        <v>41</v>
      </c>
      <c r="F84">
        <v>0</v>
      </c>
      <c r="G84">
        <v>0</v>
      </c>
      <c r="H84">
        <v>0</v>
      </c>
      <c r="I84">
        <v>0</v>
      </c>
      <c r="J84">
        <v>0.3</v>
      </c>
    </row>
    <row r="85" spans="1:10" x14ac:dyDescent="0.3">
      <c r="A85" s="147">
        <v>17250</v>
      </c>
      <c r="B85">
        <v>17250</v>
      </c>
      <c r="C85">
        <v>0</v>
      </c>
      <c r="D85">
        <v>0</v>
      </c>
      <c r="E85" s="147">
        <v>1401</v>
      </c>
      <c r="F85">
        <v>0</v>
      </c>
      <c r="G85">
        <v>0</v>
      </c>
      <c r="H85">
        <v>0</v>
      </c>
      <c r="I85">
        <v>0</v>
      </c>
      <c r="J85">
        <v>0.3</v>
      </c>
    </row>
    <row r="86" spans="1:10" x14ac:dyDescent="0.3">
      <c r="A86" s="147">
        <v>17300</v>
      </c>
      <c r="B86">
        <v>17300</v>
      </c>
      <c r="C86">
        <v>0</v>
      </c>
      <c r="D86">
        <v>0</v>
      </c>
      <c r="E86" s="147">
        <v>411</v>
      </c>
      <c r="F86">
        <v>0</v>
      </c>
      <c r="G86">
        <v>0</v>
      </c>
      <c r="H86">
        <v>0</v>
      </c>
      <c r="I86">
        <v>0</v>
      </c>
      <c r="J86">
        <v>0.2</v>
      </c>
    </row>
    <row r="87" spans="1:10" x14ac:dyDescent="0.3">
      <c r="A87" s="147">
        <v>17350</v>
      </c>
      <c r="B87">
        <v>17350</v>
      </c>
      <c r="C87">
        <v>0</v>
      </c>
      <c r="D87">
        <v>0</v>
      </c>
      <c r="E87" s="147">
        <v>39</v>
      </c>
      <c r="F87">
        <v>0</v>
      </c>
      <c r="G87">
        <v>0</v>
      </c>
      <c r="H87">
        <v>0</v>
      </c>
      <c r="I87">
        <v>0</v>
      </c>
      <c r="J87">
        <v>0.2</v>
      </c>
    </row>
    <row r="88" spans="1:10" x14ac:dyDescent="0.3">
      <c r="A88" s="147">
        <v>17400</v>
      </c>
      <c r="B88">
        <v>17400</v>
      </c>
      <c r="C88">
        <v>0</v>
      </c>
      <c r="D88">
        <v>0</v>
      </c>
      <c r="E88" s="147">
        <v>32</v>
      </c>
      <c r="F88">
        <v>0</v>
      </c>
      <c r="G88">
        <v>0</v>
      </c>
      <c r="H88">
        <v>0</v>
      </c>
      <c r="I88">
        <v>0</v>
      </c>
      <c r="J88">
        <v>0.2</v>
      </c>
    </row>
    <row r="89" spans="1:10" x14ac:dyDescent="0.3">
      <c r="A89" s="147">
        <v>17450</v>
      </c>
      <c r="B89">
        <v>17450</v>
      </c>
      <c r="C89">
        <v>0</v>
      </c>
      <c r="D89">
        <v>0</v>
      </c>
      <c r="E89" s="147">
        <v>11</v>
      </c>
      <c r="F89">
        <v>0</v>
      </c>
      <c r="G89">
        <v>0</v>
      </c>
      <c r="H89">
        <v>0</v>
      </c>
      <c r="I89">
        <v>0</v>
      </c>
      <c r="J89">
        <v>0.2</v>
      </c>
    </row>
    <row r="90" spans="1:10" x14ac:dyDescent="0.3">
      <c r="A90" s="147">
        <v>17500</v>
      </c>
      <c r="B90">
        <v>17500</v>
      </c>
      <c r="C90">
        <v>0</v>
      </c>
      <c r="D90">
        <v>0</v>
      </c>
      <c r="E90" s="147">
        <v>55</v>
      </c>
      <c r="F90">
        <v>0</v>
      </c>
      <c r="G90">
        <v>0</v>
      </c>
      <c r="H90">
        <v>0</v>
      </c>
      <c r="I90">
        <v>0</v>
      </c>
      <c r="J90">
        <v>0.1</v>
      </c>
    </row>
    <row r="91" spans="1:10" x14ac:dyDescent="0.3">
      <c r="A91" s="147">
        <v>17550</v>
      </c>
      <c r="B91">
        <v>17550</v>
      </c>
      <c r="C91">
        <v>0</v>
      </c>
      <c r="D91">
        <v>0</v>
      </c>
      <c r="E91" s="147">
        <v>134</v>
      </c>
      <c r="F91">
        <v>0</v>
      </c>
      <c r="G91">
        <v>0</v>
      </c>
      <c r="H91">
        <v>0</v>
      </c>
      <c r="I91">
        <v>0</v>
      </c>
      <c r="J91">
        <v>0.1</v>
      </c>
    </row>
    <row r="92" spans="1:10" x14ac:dyDescent="0.3">
      <c r="A92" s="147">
        <v>17600</v>
      </c>
      <c r="B92">
        <v>17600</v>
      </c>
      <c r="C92">
        <v>0</v>
      </c>
      <c r="D92">
        <v>0</v>
      </c>
      <c r="E92" s="147">
        <v>310</v>
      </c>
      <c r="F92">
        <v>0</v>
      </c>
      <c r="G92">
        <v>0</v>
      </c>
      <c r="H92">
        <v>0</v>
      </c>
      <c r="I92">
        <v>0</v>
      </c>
      <c r="J92">
        <v>0.1</v>
      </c>
    </row>
    <row r="93" spans="1:10" x14ac:dyDescent="0.3">
      <c r="A93" s="147">
        <v>17650</v>
      </c>
      <c r="B93">
        <v>17650</v>
      </c>
      <c r="C93">
        <v>0</v>
      </c>
      <c r="D93">
        <v>0</v>
      </c>
      <c r="E93" s="147">
        <v>14</v>
      </c>
      <c r="F93">
        <v>0</v>
      </c>
      <c r="G93">
        <v>0</v>
      </c>
      <c r="H93">
        <v>0</v>
      </c>
      <c r="I93">
        <v>0</v>
      </c>
      <c r="J93">
        <v>0.1</v>
      </c>
    </row>
    <row r="94" spans="1:10" x14ac:dyDescent="0.3">
      <c r="A94" s="147">
        <v>17700</v>
      </c>
      <c r="B94">
        <v>17700</v>
      </c>
      <c r="C94">
        <v>0</v>
      </c>
      <c r="D94">
        <v>0</v>
      </c>
      <c r="E94" s="147">
        <v>95</v>
      </c>
      <c r="F94">
        <v>0</v>
      </c>
      <c r="G94">
        <v>0</v>
      </c>
      <c r="H94">
        <v>0</v>
      </c>
      <c r="I94">
        <v>0</v>
      </c>
      <c r="J94">
        <v>0.1</v>
      </c>
    </row>
    <row r="95" spans="1:10" x14ac:dyDescent="0.3">
      <c r="A95" s="147">
        <v>17750</v>
      </c>
      <c r="B95">
        <v>17750</v>
      </c>
      <c r="C95">
        <v>0</v>
      </c>
      <c r="D95">
        <v>0</v>
      </c>
      <c r="E95" s="147">
        <v>1</v>
      </c>
      <c r="F95">
        <v>0</v>
      </c>
      <c r="G95">
        <v>0</v>
      </c>
      <c r="H95">
        <v>0</v>
      </c>
      <c r="I95">
        <v>0</v>
      </c>
      <c r="J95">
        <v>0.1</v>
      </c>
    </row>
    <row r="96" spans="1:10" x14ac:dyDescent="0.3">
      <c r="A96" s="147">
        <v>17800</v>
      </c>
      <c r="B96">
        <v>17800</v>
      </c>
      <c r="C96">
        <v>0</v>
      </c>
      <c r="D96">
        <v>0</v>
      </c>
      <c r="E96" s="147">
        <v>0</v>
      </c>
      <c r="F96">
        <v>0</v>
      </c>
      <c r="G96">
        <v>0</v>
      </c>
      <c r="H96">
        <v>0</v>
      </c>
      <c r="I96">
        <v>0</v>
      </c>
      <c r="J96">
        <v>0.1</v>
      </c>
    </row>
    <row r="97" spans="1:10" x14ac:dyDescent="0.3">
      <c r="A97" s="147">
        <v>17850</v>
      </c>
      <c r="B97">
        <v>17850</v>
      </c>
      <c r="C97">
        <v>0</v>
      </c>
      <c r="D97">
        <v>0</v>
      </c>
      <c r="E97" s="147">
        <v>0</v>
      </c>
      <c r="F97">
        <v>0</v>
      </c>
      <c r="G97">
        <v>0</v>
      </c>
      <c r="H97">
        <v>0</v>
      </c>
      <c r="I97">
        <v>0</v>
      </c>
      <c r="J97">
        <v>0.1</v>
      </c>
    </row>
    <row r="98" spans="1:10" x14ac:dyDescent="0.3">
      <c r="A98" s="147">
        <v>17900</v>
      </c>
      <c r="B98">
        <v>17900</v>
      </c>
      <c r="C98">
        <v>0</v>
      </c>
      <c r="D98">
        <v>0</v>
      </c>
      <c r="E98" s="147">
        <v>0</v>
      </c>
      <c r="F98">
        <v>0</v>
      </c>
      <c r="G98">
        <v>0</v>
      </c>
      <c r="H98">
        <v>0</v>
      </c>
      <c r="I98">
        <v>0</v>
      </c>
      <c r="J98">
        <v>0.1</v>
      </c>
    </row>
    <row r="99" spans="1:10" x14ac:dyDescent="0.3">
      <c r="A99" s="147">
        <v>17950</v>
      </c>
      <c r="B99">
        <v>17950</v>
      </c>
      <c r="C99">
        <v>0</v>
      </c>
      <c r="D99">
        <v>0</v>
      </c>
      <c r="E99" s="147">
        <v>0</v>
      </c>
      <c r="F99">
        <v>0</v>
      </c>
      <c r="G99">
        <v>0</v>
      </c>
      <c r="H99">
        <v>0</v>
      </c>
      <c r="I99">
        <v>0</v>
      </c>
      <c r="J99">
        <v>0.1</v>
      </c>
    </row>
    <row r="100" spans="1:10" x14ac:dyDescent="0.3">
      <c r="A100" t="s">
        <v>146</v>
      </c>
      <c r="B100">
        <v>18000</v>
      </c>
      <c r="C100">
        <v>0</v>
      </c>
      <c r="D100">
        <v>0</v>
      </c>
      <c r="E100">
        <v>101</v>
      </c>
      <c r="F100">
        <v>0</v>
      </c>
      <c r="G100">
        <v>0</v>
      </c>
      <c r="H100">
        <v>0</v>
      </c>
      <c r="I100">
        <v>0</v>
      </c>
      <c r="J100">
        <v>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8405A-1927-40CF-AF9B-A6186C822DAD}">
  <dimension ref="A1:J100"/>
  <sheetViews>
    <sheetView workbookViewId="0"/>
  </sheetViews>
  <sheetFormatPr baseColWidth="10" defaultColWidth="8.88671875" defaultRowHeight="14.4" x14ac:dyDescent="0.3"/>
  <sheetData>
    <row r="1" spans="1:10" x14ac:dyDescent="0.3">
      <c r="A1" s="148" t="s">
        <v>800</v>
      </c>
      <c r="B1" s="148" t="s">
        <v>801</v>
      </c>
      <c r="C1" s="148" t="s">
        <v>802</v>
      </c>
      <c r="D1" s="148" t="s">
        <v>803</v>
      </c>
      <c r="E1" s="148" t="s">
        <v>804</v>
      </c>
      <c r="F1" s="148" t="s">
        <v>805</v>
      </c>
      <c r="G1" s="148" t="s">
        <v>806</v>
      </c>
      <c r="H1" s="148" t="s">
        <v>807</v>
      </c>
      <c r="I1" s="148" t="s">
        <v>808</v>
      </c>
      <c r="J1" s="148" t="s">
        <v>809</v>
      </c>
    </row>
    <row r="2" spans="1:10" x14ac:dyDescent="0.3">
      <c r="A2" s="147">
        <v>11000</v>
      </c>
      <c r="B2">
        <v>11000</v>
      </c>
      <c r="C2">
        <v>0</v>
      </c>
      <c r="D2">
        <v>938</v>
      </c>
      <c r="E2" s="147">
        <v>1853</v>
      </c>
      <c r="F2">
        <v>7</v>
      </c>
      <c r="G2">
        <v>7</v>
      </c>
      <c r="H2">
        <v>5.5</v>
      </c>
      <c r="I2">
        <v>6.3</v>
      </c>
      <c r="J2">
        <v>5.8</v>
      </c>
    </row>
    <row r="3" spans="1:10" x14ac:dyDescent="0.3">
      <c r="A3" s="147">
        <v>11200</v>
      </c>
      <c r="B3">
        <v>11200</v>
      </c>
      <c r="C3">
        <v>0</v>
      </c>
      <c r="D3">
        <v>0</v>
      </c>
      <c r="E3" s="147">
        <v>335</v>
      </c>
      <c r="F3">
        <v>0</v>
      </c>
      <c r="G3">
        <v>0</v>
      </c>
      <c r="H3">
        <v>0</v>
      </c>
      <c r="I3">
        <v>0</v>
      </c>
      <c r="J3">
        <v>6.6</v>
      </c>
    </row>
    <row r="4" spans="1:10" x14ac:dyDescent="0.3">
      <c r="A4" s="147">
        <v>11400</v>
      </c>
      <c r="B4">
        <v>11400</v>
      </c>
      <c r="C4">
        <v>0</v>
      </c>
      <c r="D4">
        <v>91</v>
      </c>
      <c r="E4" s="147">
        <v>622</v>
      </c>
      <c r="F4">
        <v>8.3000000000000007</v>
      </c>
      <c r="G4">
        <v>8.3000000000000007</v>
      </c>
      <c r="H4">
        <v>8.3000000000000007</v>
      </c>
      <c r="I4">
        <v>8.3000000000000007</v>
      </c>
      <c r="J4">
        <v>7.7</v>
      </c>
    </row>
    <row r="5" spans="1:10" x14ac:dyDescent="0.3">
      <c r="A5" s="147">
        <v>11600</v>
      </c>
      <c r="B5">
        <v>11600</v>
      </c>
      <c r="C5">
        <v>0</v>
      </c>
      <c r="D5">
        <v>131</v>
      </c>
      <c r="E5" s="147">
        <v>157</v>
      </c>
      <c r="F5">
        <v>9.5</v>
      </c>
      <c r="G5">
        <v>10</v>
      </c>
      <c r="H5">
        <v>9.1999999999999993</v>
      </c>
      <c r="I5">
        <v>10</v>
      </c>
      <c r="J5">
        <v>8.9</v>
      </c>
    </row>
    <row r="6" spans="1:10" x14ac:dyDescent="0.3">
      <c r="A6" s="147">
        <v>11800</v>
      </c>
      <c r="B6">
        <v>11800</v>
      </c>
      <c r="C6">
        <v>0</v>
      </c>
      <c r="D6">
        <v>304</v>
      </c>
      <c r="E6" s="147">
        <v>406</v>
      </c>
      <c r="F6">
        <v>10</v>
      </c>
      <c r="G6">
        <v>11.1</v>
      </c>
      <c r="H6">
        <v>10</v>
      </c>
      <c r="I6">
        <v>10</v>
      </c>
      <c r="J6">
        <v>10.3</v>
      </c>
    </row>
    <row r="7" spans="1:10" x14ac:dyDescent="0.3">
      <c r="A7" s="147">
        <v>12000</v>
      </c>
      <c r="B7">
        <v>12000</v>
      </c>
      <c r="C7">
        <v>0</v>
      </c>
      <c r="D7">
        <v>586</v>
      </c>
      <c r="E7" s="147">
        <v>1261</v>
      </c>
      <c r="F7">
        <v>11</v>
      </c>
      <c r="G7">
        <v>13.1</v>
      </c>
      <c r="H7">
        <v>11</v>
      </c>
      <c r="I7">
        <v>12.4</v>
      </c>
      <c r="J7">
        <v>11.9</v>
      </c>
    </row>
    <row r="8" spans="1:10" x14ac:dyDescent="0.3">
      <c r="A8" s="147">
        <v>12200</v>
      </c>
      <c r="B8">
        <v>12200</v>
      </c>
      <c r="C8">
        <v>0</v>
      </c>
      <c r="D8">
        <v>21</v>
      </c>
      <c r="E8" s="147">
        <v>1069</v>
      </c>
      <c r="F8">
        <v>14.2</v>
      </c>
      <c r="G8">
        <v>14.6</v>
      </c>
      <c r="H8">
        <v>14.2</v>
      </c>
      <c r="I8">
        <v>14.6</v>
      </c>
      <c r="J8">
        <v>13.9</v>
      </c>
    </row>
    <row r="9" spans="1:10" x14ac:dyDescent="0.3">
      <c r="A9" s="147">
        <v>12400</v>
      </c>
      <c r="B9">
        <v>12400</v>
      </c>
      <c r="C9">
        <v>0</v>
      </c>
      <c r="D9">
        <v>203</v>
      </c>
      <c r="E9" s="147">
        <v>786</v>
      </c>
      <c r="F9">
        <v>17.5</v>
      </c>
      <c r="G9">
        <v>17.899999999999999</v>
      </c>
      <c r="H9">
        <v>14.8</v>
      </c>
      <c r="I9">
        <v>16.5</v>
      </c>
      <c r="J9">
        <v>16.3</v>
      </c>
    </row>
    <row r="10" spans="1:10" x14ac:dyDescent="0.3">
      <c r="A10" s="147">
        <v>12600</v>
      </c>
      <c r="B10">
        <v>12600</v>
      </c>
      <c r="C10">
        <v>0</v>
      </c>
      <c r="D10">
        <v>379</v>
      </c>
      <c r="E10" s="147">
        <v>561</v>
      </c>
      <c r="F10">
        <v>21</v>
      </c>
      <c r="G10">
        <v>21</v>
      </c>
      <c r="H10">
        <v>16.5</v>
      </c>
      <c r="I10">
        <v>20.399999999999999</v>
      </c>
      <c r="J10">
        <v>19.3</v>
      </c>
    </row>
    <row r="11" spans="1:10" x14ac:dyDescent="0.3">
      <c r="A11" s="147">
        <v>12800</v>
      </c>
      <c r="B11">
        <v>12800</v>
      </c>
      <c r="C11">
        <v>0</v>
      </c>
      <c r="D11">
        <v>146</v>
      </c>
      <c r="E11" s="147">
        <v>1116</v>
      </c>
      <c r="F11">
        <v>20.8</v>
      </c>
      <c r="G11">
        <v>24.6</v>
      </c>
      <c r="H11">
        <v>20.5</v>
      </c>
      <c r="I11">
        <v>21.5</v>
      </c>
      <c r="J11">
        <v>23</v>
      </c>
    </row>
    <row r="12" spans="1:10" x14ac:dyDescent="0.3">
      <c r="A12" s="147">
        <v>13000</v>
      </c>
      <c r="B12">
        <v>13000</v>
      </c>
      <c r="C12">
        <v>0</v>
      </c>
      <c r="D12">
        <v>1259</v>
      </c>
      <c r="E12" s="147">
        <v>3671</v>
      </c>
      <c r="F12">
        <v>30</v>
      </c>
      <c r="G12">
        <v>30</v>
      </c>
      <c r="H12">
        <v>25</v>
      </c>
      <c r="I12">
        <v>27.5</v>
      </c>
      <c r="J12">
        <v>27.6</v>
      </c>
    </row>
    <row r="13" spans="1:10" x14ac:dyDescent="0.3">
      <c r="A13" s="147">
        <v>13200</v>
      </c>
      <c r="B13">
        <v>13200</v>
      </c>
      <c r="C13">
        <v>0</v>
      </c>
      <c r="D13">
        <v>326</v>
      </c>
      <c r="E13" s="147">
        <v>2102</v>
      </c>
      <c r="F13">
        <v>36.5</v>
      </c>
      <c r="G13">
        <v>36.5</v>
      </c>
      <c r="H13">
        <v>29.5</v>
      </c>
      <c r="I13">
        <v>33.5</v>
      </c>
      <c r="J13">
        <v>33.799999999999997</v>
      </c>
    </row>
    <row r="14" spans="1:10" x14ac:dyDescent="0.3">
      <c r="A14" s="147">
        <v>13400</v>
      </c>
      <c r="B14">
        <v>13400</v>
      </c>
      <c r="C14">
        <v>0</v>
      </c>
      <c r="D14">
        <v>1047</v>
      </c>
      <c r="E14" s="147">
        <v>1855</v>
      </c>
      <c r="F14">
        <v>42.5</v>
      </c>
      <c r="G14">
        <v>44</v>
      </c>
      <c r="H14">
        <v>40</v>
      </c>
      <c r="I14">
        <v>44</v>
      </c>
      <c r="J14">
        <v>42.3</v>
      </c>
    </row>
    <row r="15" spans="1:10" x14ac:dyDescent="0.3">
      <c r="A15" s="147">
        <v>13600</v>
      </c>
      <c r="B15">
        <v>13600</v>
      </c>
      <c r="C15">
        <v>0</v>
      </c>
      <c r="D15">
        <v>1841</v>
      </c>
      <c r="E15" s="147">
        <v>13107</v>
      </c>
      <c r="F15">
        <v>58</v>
      </c>
      <c r="G15">
        <v>58</v>
      </c>
      <c r="H15">
        <v>48</v>
      </c>
      <c r="I15">
        <v>54.5</v>
      </c>
      <c r="J15">
        <v>54</v>
      </c>
    </row>
    <row r="16" spans="1:10" x14ac:dyDescent="0.3">
      <c r="A16" s="147">
        <v>13800</v>
      </c>
      <c r="B16">
        <v>13800</v>
      </c>
      <c r="C16">
        <v>0</v>
      </c>
      <c r="D16">
        <v>826</v>
      </c>
      <c r="E16" s="147">
        <v>4748</v>
      </c>
      <c r="F16">
        <v>71</v>
      </c>
      <c r="G16">
        <v>72</v>
      </c>
      <c r="H16">
        <v>59</v>
      </c>
      <c r="I16">
        <v>71</v>
      </c>
      <c r="J16">
        <v>70.099999999999994</v>
      </c>
    </row>
    <row r="17" spans="1:10" x14ac:dyDescent="0.3">
      <c r="A17" s="147">
        <v>13850</v>
      </c>
      <c r="B17">
        <v>13850</v>
      </c>
      <c r="C17">
        <v>0</v>
      </c>
      <c r="D17">
        <v>130</v>
      </c>
      <c r="E17" s="147">
        <v>165</v>
      </c>
      <c r="F17">
        <v>71</v>
      </c>
      <c r="G17">
        <v>74.5</v>
      </c>
      <c r="H17">
        <v>71</v>
      </c>
      <c r="I17">
        <v>71.5</v>
      </c>
      <c r="J17">
        <v>75</v>
      </c>
    </row>
    <row r="18" spans="1:10" x14ac:dyDescent="0.3">
      <c r="A18" s="147">
        <v>13900</v>
      </c>
      <c r="B18">
        <v>13900</v>
      </c>
      <c r="C18">
        <v>0</v>
      </c>
      <c r="D18">
        <v>28</v>
      </c>
      <c r="E18" s="147">
        <v>1243</v>
      </c>
      <c r="F18">
        <v>73</v>
      </c>
      <c r="G18">
        <v>78.5</v>
      </c>
      <c r="H18">
        <v>67</v>
      </c>
      <c r="I18">
        <v>77.5</v>
      </c>
      <c r="J18">
        <v>80.3</v>
      </c>
    </row>
    <row r="19" spans="1:10" x14ac:dyDescent="0.3">
      <c r="A19" s="147">
        <v>13950</v>
      </c>
      <c r="B19">
        <v>13950</v>
      </c>
      <c r="C19">
        <v>0</v>
      </c>
      <c r="D19">
        <v>22</v>
      </c>
      <c r="E19" s="147">
        <v>107</v>
      </c>
      <c r="F19">
        <v>75</v>
      </c>
      <c r="G19">
        <v>84</v>
      </c>
      <c r="H19">
        <v>75</v>
      </c>
      <c r="I19">
        <v>84</v>
      </c>
      <c r="J19">
        <v>86</v>
      </c>
    </row>
    <row r="20" spans="1:10" x14ac:dyDescent="0.3">
      <c r="A20" s="147">
        <v>14000</v>
      </c>
      <c r="B20">
        <v>14000</v>
      </c>
      <c r="C20">
        <v>0</v>
      </c>
      <c r="D20">
        <v>1033</v>
      </c>
      <c r="E20" s="147">
        <v>4100</v>
      </c>
      <c r="F20">
        <v>84</v>
      </c>
      <c r="G20">
        <v>96</v>
      </c>
      <c r="H20">
        <v>79</v>
      </c>
      <c r="I20">
        <v>91.5</v>
      </c>
      <c r="J20">
        <v>92.2</v>
      </c>
    </row>
    <row r="21" spans="1:10" x14ac:dyDescent="0.3">
      <c r="A21" s="147">
        <v>14050</v>
      </c>
      <c r="B21">
        <v>14050</v>
      </c>
      <c r="C21">
        <v>0</v>
      </c>
      <c r="D21">
        <v>202</v>
      </c>
      <c r="E21" s="147">
        <v>2129</v>
      </c>
      <c r="F21">
        <v>96</v>
      </c>
      <c r="G21">
        <v>98</v>
      </c>
      <c r="H21">
        <v>92</v>
      </c>
      <c r="I21">
        <v>92</v>
      </c>
      <c r="J21">
        <v>99</v>
      </c>
    </row>
    <row r="22" spans="1:10" x14ac:dyDescent="0.3">
      <c r="A22" s="147">
        <v>14100</v>
      </c>
      <c r="B22">
        <v>14100</v>
      </c>
      <c r="C22">
        <v>0</v>
      </c>
      <c r="D22">
        <v>437</v>
      </c>
      <c r="E22" s="147">
        <v>918</v>
      </c>
      <c r="F22">
        <v>96</v>
      </c>
      <c r="G22">
        <v>108</v>
      </c>
      <c r="H22">
        <v>88</v>
      </c>
      <c r="I22">
        <v>104</v>
      </c>
      <c r="J22">
        <v>106.2</v>
      </c>
    </row>
    <row r="23" spans="1:10" x14ac:dyDescent="0.3">
      <c r="A23" s="147">
        <v>14150</v>
      </c>
      <c r="B23">
        <v>14150</v>
      </c>
      <c r="C23">
        <v>0</v>
      </c>
      <c r="D23">
        <v>337</v>
      </c>
      <c r="E23" s="147">
        <v>792</v>
      </c>
      <c r="F23">
        <v>114.5</v>
      </c>
      <c r="G23">
        <v>114.5</v>
      </c>
      <c r="H23">
        <v>101.5</v>
      </c>
      <c r="I23">
        <v>111.5</v>
      </c>
      <c r="J23">
        <v>114.1</v>
      </c>
    </row>
    <row r="24" spans="1:10" x14ac:dyDescent="0.3">
      <c r="A24" s="147">
        <v>14200</v>
      </c>
      <c r="B24">
        <v>14200</v>
      </c>
      <c r="C24">
        <v>0</v>
      </c>
      <c r="D24">
        <v>2365</v>
      </c>
      <c r="E24" s="147">
        <v>7497</v>
      </c>
      <c r="F24">
        <v>120</v>
      </c>
      <c r="G24">
        <v>126</v>
      </c>
      <c r="H24">
        <v>109</v>
      </c>
      <c r="I24">
        <v>109</v>
      </c>
      <c r="J24">
        <v>122.5</v>
      </c>
    </row>
    <row r="25" spans="1:10" x14ac:dyDescent="0.3">
      <c r="A25" s="147">
        <v>14250</v>
      </c>
      <c r="B25">
        <v>14250</v>
      </c>
      <c r="C25">
        <v>0</v>
      </c>
      <c r="D25">
        <v>497</v>
      </c>
      <c r="E25" s="147">
        <v>576</v>
      </c>
      <c r="F25">
        <v>125</v>
      </c>
      <c r="G25">
        <v>135</v>
      </c>
      <c r="H25">
        <v>125</v>
      </c>
      <c r="I25">
        <v>135</v>
      </c>
      <c r="J25">
        <v>131.6</v>
      </c>
    </row>
    <row r="26" spans="1:10" x14ac:dyDescent="0.3">
      <c r="A26" s="147">
        <v>14300</v>
      </c>
      <c r="B26">
        <v>14300</v>
      </c>
      <c r="C26">
        <v>0</v>
      </c>
      <c r="D26">
        <v>516</v>
      </c>
      <c r="E26" s="147">
        <v>1252</v>
      </c>
      <c r="F26">
        <v>143</v>
      </c>
      <c r="G26">
        <v>143</v>
      </c>
      <c r="H26">
        <v>117.5</v>
      </c>
      <c r="I26">
        <v>135</v>
      </c>
      <c r="J26">
        <v>141.30000000000001</v>
      </c>
    </row>
    <row r="27" spans="1:10" x14ac:dyDescent="0.3">
      <c r="A27" s="147">
        <v>14350</v>
      </c>
      <c r="B27">
        <v>14350</v>
      </c>
      <c r="C27">
        <v>0</v>
      </c>
      <c r="D27">
        <v>359</v>
      </c>
      <c r="E27" s="147">
        <v>364</v>
      </c>
      <c r="F27">
        <v>143.5</v>
      </c>
      <c r="G27">
        <v>148</v>
      </c>
      <c r="H27">
        <v>143</v>
      </c>
      <c r="I27">
        <v>148</v>
      </c>
      <c r="J27">
        <v>151.69999999999999</v>
      </c>
    </row>
    <row r="28" spans="1:10" x14ac:dyDescent="0.3">
      <c r="A28" s="147">
        <v>14400</v>
      </c>
      <c r="B28">
        <v>14400</v>
      </c>
      <c r="C28">
        <v>0</v>
      </c>
      <c r="D28">
        <v>182</v>
      </c>
      <c r="E28" s="147">
        <v>1894</v>
      </c>
      <c r="F28">
        <v>167.5</v>
      </c>
      <c r="G28">
        <v>167.5</v>
      </c>
      <c r="H28">
        <v>135.5</v>
      </c>
      <c r="I28">
        <v>139.5</v>
      </c>
      <c r="J28">
        <v>162.9</v>
      </c>
    </row>
    <row r="29" spans="1:10" x14ac:dyDescent="0.3">
      <c r="A29" s="147">
        <v>14450</v>
      </c>
      <c r="B29">
        <v>14450</v>
      </c>
      <c r="C29">
        <v>0</v>
      </c>
      <c r="D29">
        <v>100</v>
      </c>
      <c r="E29" s="147">
        <v>973</v>
      </c>
      <c r="F29">
        <v>166</v>
      </c>
      <c r="G29">
        <v>166</v>
      </c>
      <c r="H29">
        <v>161.5</v>
      </c>
      <c r="I29">
        <v>161.5</v>
      </c>
      <c r="J29">
        <v>174.9</v>
      </c>
    </row>
    <row r="30" spans="1:10" x14ac:dyDescent="0.3">
      <c r="A30" s="147">
        <v>14500</v>
      </c>
      <c r="B30">
        <v>14500</v>
      </c>
      <c r="C30">
        <v>0</v>
      </c>
      <c r="D30">
        <v>1117</v>
      </c>
      <c r="E30" s="147">
        <v>3098</v>
      </c>
      <c r="F30">
        <v>184</v>
      </c>
      <c r="G30">
        <v>191.5</v>
      </c>
      <c r="H30">
        <v>154</v>
      </c>
      <c r="I30">
        <v>190.5</v>
      </c>
      <c r="J30">
        <v>187.7</v>
      </c>
    </row>
    <row r="31" spans="1:10" x14ac:dyDescent="0.3">
      <c r="A31" s="147">
        <v>14550</v>
      </c>
      <c r="B31">
        <v>14550</v>
      </c>
      <c r="C31">
        <v>0</v>
      </c>
      <c r="D31">
        <v>25</v>
      </c>
      <c r="E31" s="147">
        <v>272</v>
      </c>
      <c r="F31">
        <v>202</v>
      </c>
      <c r="G31">
        <v>202</v>
      </c>
      <c r="H31">
        <v>172.5</v>
      </c>
      <c r="I31">
        <v>194.5</v>
      </c>
      <c r="J31">
        <v>201.5</v>
      </c>
    </row>
    <row r="32" spans="1:10" x14ac:dyDescent="0.3">
      <c r="A32" s="147">
        <v>14600</v>
      </c>
      <c r="B32">
        <v>14600</v>
      </c>
      <c r="C32">
        <v>0</v>
      </c>
      <c r="D32">
        <v>578</v>
      </c>
      <c r="E32" s="147">
        <v>3285</v>
      </c>
      <c r="F32">
        <v>210</v>
      </c>
      <c r="G32">
        <v>215.5</v>
      </c>
      <c r="H32">
        <v>180.5</v>
      </c>
      <c r="I32">
        <v>215.5</v>
      </c>
      <c r="J32">
        <v>216.2</v>
      </c>
    </row>
    <row r="33" spans="1:10" x14ac:dyDescent="0.3">
      <c r="A33" s="147">
        <v>14650</v>
      </c>
      <c r="B33">
        <v>14650</v>
      </c>
      <c r="C33">
        <v>0</v>
      </c>
      <c r="D33">
        <v>1051</v>
      </c>
      <c r="E33" s="147">
        <v>1159</v>
      </c>
      <c r="F33">
        <v>229</v>
      </c>
      <c r="G33">
        <v>229</v>
      </c>
      <c r="H33">
        <v>200</v>
      </c>
      <c r="I33">
        <v>222</v>
      </c>
      <c r="J33">
        <v>231.8</v>
      </c>
    </row>
    <row r="34" spans="1:10" x14ac:dyDescent="0.3">
      <c r="A34" s="147">
        <v>14700</v>
      </c>
      <c r="B34">
        <v>14700</v>
      </c>
      <c r="C34">
        <v>0</v>
      </c>
      <c r="D34">
        <v>1637</v>
      </c>
      <c r="E34" s="147">
        <v>2169</v>
      </c>
      <c r="F34">
        <v>236</v>
      </c>
      <c r="G34">
        <v>252</v>
      </c>
      <c r="H34">
        <v>202</v>
      </c>
      <c r="I34">
        <v>252</v>
      </c>
      <c r="J34">
        <v>248.6</v>
      </c>
    </row>
    <row r="35" spans="1:10" x14ac:dyDescent="0.3">
      <c r="A35" s="147">
        <v>14750</v>
      </c>
      <c r="B35">
        <v>14750</v>
      </c>
      <c r="C35">
        <v>0</v>
      </c>
      <c r="D35">
        <v>245</v>
      </c>
      <c r="E35" s="147">
        <v>590</v>
      </c>
      <c r="F35">
        <v>255</v>
      </c>
      <c r="G35">
        <v>255</v>
      </c>
      <c r="H35">
        <v>220</v>
      </c>
      <c r="I35">
        <v>248</v>
      </c>
      <c r="J35">
        <v>266.39999999999998</v>
      </c>
    </row>
    <row r="36" spans="1:10" x14ac:dyDescent="0.3">
      <c r="A36" s="147">
        <v>14800</v>
      </c>
      <c r="B36">
        <v>14800</v>
      </c>
      <c r="C36">
        <v>0</v>
      </c>
      <c r="D36">
        <v>3300</v>
      </c>
      <c r="E36" s="147">
        <v>8583</v>
      </c>
      <c r="F36">
        <v>275</v>
      </c>
      <c r="G36">
        <v>282</v>
      </c>
      <c r="H36">
        <v>236</v>
      </c>
      <c r="I36">
        <v>280</v>
      </c>
      <c r="J36">
        <v>285.39999999999998</v>
      </c>
    </row>
    <row r="37" spans="1:10" x14ac:dyDescent="0.3">
      <c r="A37" s="147">
        <v>14850</v>
      </c>
      <c r="B37">
        <v>14850</v>
      </c>
      <c r="C37">
        <v>0</v>
      </c>
      <c r="D37">
        <v>167</v>
      </c>
      <c r="E37" s="147">
        <v>174</v>
      </c>
      <c r="F37">
        <v>290</v>
      </c>
      <c r="G37">
        <v>309</v>
      </c>
      <c r="H37">
        <v>256</v>
      </c>
      <c r="I37">
        <v>306</v>
      </c>
      <c r="J37">
        <v>305.60000000000002</v>
      </c>
    </row>
    <row r="38" spans="1:10" x14ac:dyDescent="0.3">
      <c r="A38" s="147">
        <v>14900</v>
      </c>
      <c r="B38">
        <v>14900</v>
      </c>
      <c r="C38">
        <v>0</v>
      </c>
      <c r="D38">
        <v>489</v>
      </c>
      <c r="E38" s="147">
        <v>1090</v>
      </c>
      <c r="F38">
        <v>313</v>
      </c>
      <c r="G38">
        <v>322</v>
      </c>
      <c r="H38">
        <v>282</v>
      </c>
      <c r="I38">
        <v>322</v>
      </c>
      <c r="J38">
        <v>327.10000000000002</v>
      </c>
    </row>
    <row r="39" spans="1:10" x14ac:dyDescent="0.3">
      <c r="A39" s="147">
        <v>14950</v>
      </c>
      <c r="B39">
        <v>14950</v>
      </c>
      <c r="C39">
        <v>0</v>
      </c>
      <c r="D39">
        <v>74</v>
      </c>
      <c r="E39" s="147">
        <v>7236</v>
      </c>
      <c r="F39">
        <v>335</v>
      </c>
      <c r="G39">
        <v>340</v>
      </c>
      <c r="H39">
        <v>312</v>
      </c>
      <c r="I39">
        <v>333</v>
      </c>
      <c r="J39">
        <v>349.8</v>
      </c>
    </row>
    <row r="40" spans="1:10" x14ac:dyDescent="0.3">
      <c r="A40" s="147">
        <v>15000</v>
      </c>
      <c r="B40">
        <v>15000</v>
      </c>
      <c r="C40">
        <v>0</v>
      </c>
      <c r="D40">
        <v>507</v>
      </c>
      <c r="E40" s="147">
        <v>13946</v>
      </c>
      <c r="F40">
        <v>360</v>
      </c>
      <c r="G40">
        <v>373</v>
      </c>
      <c r="H40">
        <v>317</v>
      </c>
      <c r="I40">
        <v>370</v>
      </c>
      <c r="J40">
        <v>373.9</v>
      </c>
    </row>
    <row r="41" spans="1:10" x14ac:dyDescent="0.3">
      <c r="A41" s="147">
        <v>15050</v>
      </c>
      <c r="B41">
        <v>15050</v>
      </c>
      <c r="C41">
        <v>0</v>
      </c>
      <c r="D41">
        <v>629</v>
      </c>
      <c r="E41" s="147">
        <v>3146</v>
      </c>
      <c r="F41">
        <v>377</v>
      </c>
      <c r="G41">
        <v>377</v>
      </c>
      <c r="H41">
        <v>370</v>
      </c>
      <c r="I41">
        <v>375</v>
      </c>
      <c r="J41">
        <v>399.4</v>
      </c>
    </row>
    <row r="42" spans="1:10" x14ac:dyDescent="0.3">
      <c r="A42" s="147">
        <v>15100</v>
      </c>
      <c r="B42">
        <v>15100</v>
      </c>
      <c r="C42">
        <v>0</v>
      </c>
      <c r="D42">
        <v>88</v>
      </c>
      <c r="E42" s="147">
        <v>1129</v>
      </c>
      <c r="F42">
        <v>408</v>
      </c>
      <c r="G42">
        <v>418</v>
      </c>
      <c r="H42">
        <v>370</v>
      </c>
      <c r="I42">
        <v>370</v>
      </c>
      <c r="J42">
        <v>426.4</v>
      </c>
    </row>
    <row r="43" spans="1:10" x14ac:dyDescent="0.3">
      <c r="A43" s="147">
        <v>15150</v>
      </c>
      <c r="B43">
        <v>15150</v>
      </c>
      <c r="C43">
        <v>0</v>
      </c>
      <c r="D43">
        <v>63</v>
      </c>
      <c r="E43" s="147">
        <v>866</v>
      </c>
      <c r="F43">
        <v>425</v>
      </c>
      <c r="G43">
        <v>442</v>
      </c>
      <c r="H43">
        <v>425</v>
      </c>
      <c r="I43">
        <v>442</v>
      </c>
      <c r="J43">
        <v>454.9</v>
      </c>
    </row>
    <row r="44" spans="1:10" x14ac:dyDescent="0.3">
      <c r="A44" s="147">
        <v>15200</v>
      </c>
      <c r="B44">
        <v>15200</v>
      </c>
      <c r="C44">
        <v>0</v>
      </c>
      <c r="D44">
        <v>65</v>
      </c>
      <c r="E44" s="147">
        <v>1511</v>
      </c>
      <c r="F44">
        <v>465</v>
      </c>
      <c r="G44">
        <v>471</v>
      </c>
      <c r="H44">
        <v>418</v>
      </c>
      <c r="I44">
        <v>461</v>
      </c>
      <c r="J44">
        <v>484.9</v>
      </c>
    </row>
    <row r="45" spans="1:10" x14ac:dyDescent="0.3">
      <c r="A45" s="147">
        <v>15250</v>
      </c>
      <c r="B45">
        <v>15250</v>
      </c>
      <c r="C45">
        <v>0</v>
      </c>
      <c r="D45">
        <v>27</v>
      </c>
      <c r="E45" s="147">
        <v>407</v>
      </c>
      <c r="F45">
        <v>490</v>
      </c>
      <c r="G45">
        <v>510</v>
      </c>
      <c r="H45">
        <v>490</v>
      </c>
      <c r="I45">
        <v>510</v>
      </c>
      <c r="J45">
        <v>516.5</v>
      </c>
    </row>
    <row r="46" spans="1:10" x14ac:dyDescent="0.3">
      <c r="A46" s="147">
        <v>15300</v>
      </c>
      <c r="B46">
        <v>15300</v>
      </c>
      <c r="C46">
        <v>0</v>
      </c>
      <c r="D46">
        <v>72</v>
      </c>
      <c r="E46" s="147">
        <v>2031</v>
      </c>
      <c r="F46">
        <v>525</v>
      </c>
      <c r="G46">
        <v>540</v>
      </c>
      <c r="H46">
        <v>496</v>
      </c>
      <c r="I46">
        <v>540</v>
      </c>
      <c r="J46">
        <v>549.70000000000005</v>
      </c>
    </row>
    <row r="47" spans="1:10" x14ac:dyDescent="0.3">
      <c r="A47" s="147">
        <v>15350</v>
      </c>
      <c r="B47">
        <v>15350</v>
      </c>
      <c r="C47">
        <v>0</v>
      </c>
      <c r="D47">
        <v>17</v>
      </c>
      <c r="E47" s="147">
        <v>364</v>
      </c>
      <c r="F47">
        <v>561</v>
      </c>
      <c r="G47">
        <v>561</v>
      </c>
      <c r="H47">
        <v>526</v>
      </c>
      <c r="I47">
        <v>526</v>
      </c>
      <c r="J47">
        <v>584.70000000000005</v>
      </c>
    </row>
    <row r="48" spans="1:10" x14ac:dyDescent="0.3">
      <c r="A48" s="147">
        <v>15400</v>
      </c>
      <c r="B48">
        <v>15400</v>
      </c>
      <c r="C48">
        <v>0</v>
      </c>
      <c r="D48">
        <v>153</v>
      </c>
      <c r="E48" s="147">
        <v>1670</v>
      </c>
      <c r="F48">
        <v>593</v>
      </c>
      <c r="G48">
        <v>609</v>
      </c>
      <c r="H48">
        <v>573</v>
      </c>
      <c r="I48">
        <v>576</v>
      </c>
      <c r="J48">
        <v>621.20000000000005</v>
      </c>
    </row>
    <row r="49" spans="1:10" x14ac:dyDescent="0.3">
      <c r="A49" s="147">
        <v>15450</v>
      </c>
      <c r="B49">
        <v>15450</v>
      </c>
      <c r="C49">
        <v>0</v>
      </c>
      <c r="D49">
        <v>3</v>
      </c>
      <c r="E49" s="147">
        <v>164</v>
      </c>
      <c r="F49">
        <v>636</v>
      </c>
      <c r="G49">
        <v>646</v>
      </c>
      <c r="H49">
        <v>636</v>
      </c>
      <c r="I49">
        <v>646</v>
      </c>
      <c r="J49">
        <v>659.2</v>
      </c>
    </row>
    <row r="50" spans="1:10" x14ac:dyDescent="0.3">
      <c r="A50" s="147">
        <v>15500</v>
      </c>
      <c r="B50">
        <v>15500</v>
      </c>
      <c r="C50">
        <v>0</v>
      </c>
      <c r="D50">
        <v>332</v>
      </c>
      <c r="E50" s="147">
        <v>518</v>
      </c>
      <c r="F50">
        <v>662</v>
      </c>
      <c r="G50">
        <v>700</v>
      </c>
      <c r="H50">
        <v>600</v>
      </c>
      <c r="I50">
        <v>700</v>
      </c>
      <c r="J50">
        <v>698.6</v>
      </c>
    </row>
    <row r="51" spans="1:10" x14ac:dyDescent="0.3">
      <c r="A51" s="147">
        <v>15550</v>
      </c>
      <c r="B51">
        <v>15550</v>
      </c>
      <c r="C51">
        <v>0</v>
      </c>
      <c r="D51">
        <v>2</v>
      </c>
      <c r="E51" s="147">
        <v>374</v>
      </c>
      <c r="F51">
        <v>700</v>
      </c>
      <c r="G51">
        <v>724</v>
      </c>
      <c r="H51">
        <v>700</v>
      </c>
      <c r="I51">
        <v>724</v>
      </c>
      <c r="J51">
        <v>739.3</v>
      </c>
    </row>
    <row r="52" spans="1:10" x14ac:dyDescent="0.3">
      <c r="A52" s="147">
        <v>15600</v>
      </c>
      <c r="B52">
        <v>15600</v>
      </c>
      <c r="C52">
        <v>0</v>
      </c>
      <c r="D52">
        <v>6</v>
      </c>
      <c r="E52" s="147">
        <v>1296</v>
      </c>
      <c r="F52">
        <v>715</v>
      </c>
      <c r="G52">
        <v>746</v>
      </c>
      <c r="H52">
        <v>715</v>
      </c>
      <c r="I52">
        <v>746</v>
      </c>
      <c r="J52">
        <v>781.2</v>
      </c>
    </row>
    <row r="53" spans="1:10" x14ac:dyDescent="0.3">
      <c r="A53" s="147">
        <v>15650</v>
      </c>
      <c r="B53">
        <v>15650</v>
      </c>
      <c r="C53">
        <v>0</v>
      </c>
      <c r="D53">
        <v>0</v>
      </c>
      <c r="E53" s="147">
        <v>541</v>
      </c>
      <c r="F53">
        <v>0</v>
      </c>
      <c r="G53">
        <v>0</v>
      </c>
      <c r="H53">
        <v>0</v>
      </c>
      <c r="I53">
        <v>0</v>
      </c>
      <c r="J53">
        <v>824.2</v>
      </c>
    </row>
    <row r="54" spans="1:10" x14ac:dyDescent="0.3">
      <c r="A54" s="147">
        <v>15700</v>
      </c>
      <c r="B54">
        <v>15700</v>
      </c>
      <c r="C54">
        <v>0</v>
      </c>
      <c r="D54">
        <v>82</v>
      </c>
      <c r="E54" s="147">
        <v>458</v>
      </c>
      <c r="F54">
        <v>800</v>
      </c>
      <c r="G54">
        <v>832</v>
      </c>
      <c r="H54">
        <v>800</v>
      </c>
      <c r="I54">
        <v>832</v>
      </c>
      <c r="J54">
        <v>868.1</v>
      </c>
    </row>
    <row r="55" spans="1:10" x14ac:dyDescent="0.3">
      <c r="A55" s="147">
        <v>15750</v>
      </c>
      <c r="B55">
        <v>15750</v>
      </c>
      <c r="C55">
        <v>0</v>
      </c>
      <c r="D55">
        <v>75</v>
      </c>
      <c r="E55" s="147">
        <v>264</v>
      </c>
      <c r="F55">
        <v>870</v>
      </c>
      <c r="G55">
        <v>880</v>
      </c>
      <c r="H55">
        <v>846</v>
      </c>
      <c r="I55">
        <v>870</v>
      </c>
      <c r="J55">
        <v>913</v>
      </c>
    </row>
    <row r="56" spans="1:10" x14ac:dyDescent="0.3">
      <c r="A56" s="147">
        <v>15800</v>
      </c>
      <c r="B56">
        <v>15800</v>
      </c>
      <c r="C56">
        <v>0</v>
      </c>
      <c r="D56">
        <v>169</v>
      </c>
      <c r="E56" s="147">
        <v>1330</v>
      </c>
      <c r="F56">
        <v>924</v>
      </c>
      <c r="G56">
        <v>965</v>
      </c>
      <c r="H56">
        <v>880</v>
      </c>
      <c r="I56">
        <v>965</v>
      </c>
      <c r="J56">
        <v>958.7</v>
      </c>
    </row>
    <row r="57" spans="1:10" x14ac:dyDescent="0.3">
      <c r="A57" s="147">
        <v>15850</v>
      </c>
      <c r="B57">
        <v>15850</v>
      </c>
      <c r="C57">
        <v>0</v>
      </c>
      <c r="D57">
        <v>1</v>
      </c>
      <c r="E57" s="147">
        <v>390</v>
      </c>
      <c r="F57">
        <v>983</v>
      </c>
      <c r="G57">
        <v>983</v>
      </c>
      <c r="H57">
        <v>983</v>
      </c>
      <c r="I57">
        <v>983</v>
      </c>
      <c r="J57">
        <v>1005.1</v>
      </c>
    </row>
    <row r="58" spans="1:10" x14ac:dyDescent="0.3">
      <c r="A58" s="147">
        <v>15900</v>
      </c>
      <c r="B58">
        <v>15900</v>
      </c>
      <c r="C58">
        <v>0</v>
      </c>
      <c r="D58">
        <v>1</v>
      </c>
      <c r="E58" s="147">
        <v>366</v>
      </c>
      <c r="F58">
        <v>1010</v>
      </c>
      <c r="G58">
        <v>1010</v>
      </c>
      <c r="H58">
        <v>1010</v>
      </c>
      <c r="I58">
        <v>1010</v>
      </c>
      <c r="J58">
        <v>1052.2</v>
      </c>
    </row>
    <row r="59" spans="1:10" x14ac:dyDescent="0.3">
      <c r="A59" s="147">
        <v>15950</v>
      </c>
      <c r="B59">
        <v>15950</v>
      </c>
      <c r="C59">
        <v>0</v>
      </c>
      <c r="D59">
        <v>0</v>
      </c>
      <c r="E59" s="147">
        <v>189</v>
      </c>
      <c r="F59">
        <v>0</v>
      </c>
      <c r="G59">
        <v>0</v>
      </c>
      <c r="H59">
        <v>0</v>
      </c>
      <c r="I59">
        <v>0</v>
      </c>
      <c r="J59">
        <v>1099.7</v>
      </c>
    </row>
    <row r="60" spans="1:10" x14ac:dyDescent="0.3">
      <c r="A60" s="147">
        <v>16000</v>
      </c>
      <c r="B60">
        <v>16000</v>
      </c>
      <c r="C60">
        <v>0</v>
      </c>
      <c r="D60">
        <v>4</v>
      </c>
      <c r="E60" s="147">
        <v>214</v>
      </c>
      <c r="F60">
        <v>1110</v>
      </c>
      <c r="G60">
        <v>1131</v>
      </c>
      <c r="H60">
        <v>1110</v>
      </c>
      <c r="I60">
        <v>1131</v>
      </c>
      <c r="J60">
        <v>1147.8</v>
      </c>
    </row>
    <row r="61" spans="1:10" x14ac:dyDescent="0.3">
      <c r="A61" s="147">
        <v>16050</v>
      </c>
      <c r="B61">
        <v>16050</v>
      </c>
      <c r="C61">
        <v>0</v>
      </c>
      <c r="D61">
        <v>0</v>
      </c>
      <c r="E61" s="147">
        <v>249</v>
      </c>
      <c r="F61">
        <v>0</v>
      </c>
      <c r="G61">
        <v>0</v>
      </c>
      <c r="H61">
        <v>0</v>
      </c>
      <c r="I61">
        <v>0</v>
      </c>
      <c r="J61">
        <v>1196.2</v>
      </c>
    </row>
    <row r="62" spans="1:10" x14ac:dyDescent="0.3">
      <c r="A62" s="147">
        <v>16100</v>
      </c>
      <c r="B62">
        <v>16100</v>
      </c>
      <c r="C62">
        <v>0</v>
      </c>
      <c r="D62">
        <v>40</v>
      </c>
      <c r="E62" s="147">
        <v>190</v>
      </c>
      <c r="F62">
        <v>1196</v>
      </c>
      <c r="G62">
        <v>1196</v>
      </c>
      <c r="H62">
        <v>1196</v>
      </c>
      <c r="I62">
        <v>1196</v>
      </c>
      <c r="J62">
        <v>1244.9000000000001</v>
      </c>
    </row>
    <row r="63" spans="1:10" x14ac:dyDescent="0.3">
      <c r="A63" s="147">
        <v>16150</v>
      </c>
      <c r="B63">
        <v>16150</v>
      </c>
      <c r="C63">
        <v>0</v>
      </c>
      <c r="D63">
        <v>0</v>
      </c>
      <c r="E63" s="147">
        <v>67</v>
      </c>
      <c r="F63">
        <v>0</v>
      </c>
      <c r="G63">
        <v>0</v>
      </c>
      <c r="H63">
        <v>0</v>
      </c>
      <c r="I63">
        <v>0</v>
      </c>
      <c r="J63">
        <v>1293.8</v>
      </c>
    </row>
    <row r="64" spans="1:10" x14ac:dyDescent="0.3">
      <c r="A64" s="147">
        <v>16200</v>
      </c>
      <c r="B64">
        <v>16200</v>
      </c>
      <c r="C64">
        <v>0</v>
      </c>
      <c r="D64">
        <v>10</v>
      </c>
      <c r="E64" s="147">
        <v>86</v>
      </c>
      <c r="F64">
        <v>1221</v>
      </c>
      <c r="G64">
        <v>1221</v>
      </c>
      <c r="H64">
        <v>1221</v>
      </c>
      <c r="I64">
        <v>1221</v>
      </c>
      <c r="J64">
        <v>1342.8</v>
      </c>
    </row>
    <row r="65" spans="1:10" x14ac:dyDescent="0.3">
      <c r="A65" s="147">
        <v>16250</v>
      </c>
      <c r="B65">
        <v>16250</v>
      </c>
      <c r="C65">
        <v>0</v>
      </c>
      <c r="D65">
        <v>0</v>
      </c>
      <c r="E65" s="147">
        <v>49</v>
      </c>
      <c r="F65">
        <v>0</v>
      </c>
      <c r="G65">
        <v>0</v>
      </c>
      <c r="H65">
        <v>0</v>
      </c>
      <c r="I65">
        <v>0</v>
      </c>
      <c r="J65">
        <v>1392</v>
      </c>
    </row>
    <row r="66" spans="1:10" x14ac:dyDescent="0.3">
      <c r="A66" s="147">
        <v>16300</v>
      </c>
      <c r="B66">
        <v>16300</v>
      </c>
      <c r="C66">
        <v>0</v>
      </c>
      <c r="D66">
        <v>40</v>
      </c>
      <c r="E66" s="147">
        <v>56</v>
      </c>
      <c r="F66">
        <v>0</v>
      </c>
      <c r="G66">
        <v>0</v>
      </c>
      <c r="H66">
        <v>0</v>
      </c>
      <c r="I66">
        <v>0</v>
      </c>
      <c r="J66">
        <v>1441.2</v>
      </c>
    </row>
    <row r="67" spans="1:10" x14ac:dyDescent="0.3">
      <c r="A67" s="147">
        <v>16350</v>
      </c>
      <c r="B67">
        <v>16350</v>
      </c>
      <c r="C67">
        <v>0</v>
      </c>
      <c r="D67">
        <v>0</v>
      </c>
      <c r="E67" s="147">
        <v>1</v>
      </c>
      <c r="F67">
        <v>0</v>
      </c>
      <c r="G67">
        <v>0</v>
      </c>
      <c r="H67">
        <v>0</v>
      </c>
      <c r="I67">
        <v>0</v>
      </c>
      <c r="J67">
        <v>1490.5</v>
      </c>
    </row>
    <row r="68" spans="1:10" x14ac:dyDescent="0.3">
      <c r="A68" s="147">
        <v>16400</v>
      </c>
      <c r="B68">
        <v>16400</v>
      </c>
      <c r="C68">
        <v>0</v>
      </c>
      <c r="D68">
        <v>3</v>
      </c>
      <c r="E68" s="147">
        <v>64</v>
      </c>
      <c r="F68">
        <v>1480</v>
      </c>
      <c r="G68">
        <v>1480</v>
      </c>
      <c r="H68">
        <v>1480</v>
      </c>
      <c r="I68">
        <v>1480</v>
      </c>
      <c r="J68">
        <v>1539.9</v>
      </c>
    </row>
    <row r="69" spans="1:10" x14ac:dyDescent="0.3">
      <c r="A69" s="147">
        <v>16450</v>
      </c>
      <c r="B69">
        <v>16450</v>
      </c>
      <c r="C69">
        <v>0</v>
      </c>
      <c r="D69">
        <v>20</v>
      </c>
      <c r="E69" s="147">
        <v>21</v>
      </c>
      <c r="F69">
        <v>0</v>
      </c>
      <c r="G69">
        <v>0</v>
      </c>
      <c r="H69">
        <v>0</v>
      </c>
      <c r="I69">
        <v>0</v>
      </c>
      <c r="J69">
        <v>1589.4</v>
      </c>
    </row>
    <row r="70" spans="1:10" x14ac:dyDescent="0.3">
      <c r="A70" s="147">
        <v>16500</v>
      </c>
      <c r="B70">
        <v>16500</v>
      </c>
      <c r="C70">
        <v>0</v>
      </c>
      <c r="D70">
        <v>1</v>
      </c>
      <c r="E70" s="147">
        <v>22</v>
      </c>
      <c r="F70">
        <v>1595</v>
      </c>
      <c r="G70">
        <v>1595</v>
      </c>
      <c r="H70">
        <v>1595</v>
      </c>
      <c r="I70">
        <v>1595</v>
      </c>
      <c r="J70">
        <v>1638.9</v>
      </c>
    </row>
    <row r="71" spans="1:10" x14ac:dyDescent="0.3">
      <c r="A71" s="147">
        <v>16550</v>
      </c>
      <c r="B71">
        <v>16550</v>
      </c>
      <c r="C71">
        <v>0</v>
      </c>
      <c r="D71">
        <v>0</v>
      </c>
      <c r="E71" s="147">
        <v>0</v>
      </c>
      <c r="F71">
        <v>0</v>
      </c>
      <c r="G71">
        <v>0</v>
      </c>
      <c r="H71">
        <v>0</v>
      </c>
      <c r="I71">
        <v>0</v>
      </c>
      <c r="J71">
        <v>1688.5</v>
      </c>
    </row>
    <row r="72" spans="1:10" x14ac:dyDescent="0.3">
      <c r="A72" s="147">
        <v>16600</v>
      </c>
      <c r="B72">
        <v>16600</v>
      </c>
      <c r="C72">
        <v>0</v>
      </c>
      <c r="D72">
        <v>100</v>
      </c>
      <c r="E72" s="147">
        <v>102</v>
      </c>
      <c r="F72">
        <v>1692</v>
      </c>
      <c r="G72">
        <v>1692</v>
      </c>
      <c r="H72">
        <v>1692</v>
      </c>
      <c r="I72">
        <v>1692</v>
      </c>
      <c r="J72">
        <v>1738.1</v>
      </c>
    </row>
    <row r="73" spans="1:10" x14ac:dyDescent="0.3">
      <c r="A73" s="147">
        <v>16650</v>
      </c>
      <c r="B73">
        <v>16650</v>
      </c>
      <c r="C73">
        <v>0</v>
      </c>
      <c r="D73">
        <v>0</v>
      </c>
      <c r="E73" s="147">
        <v>0</v>
      </c>
      <c r="F73">
        <v>0</v>
      </c>
      <c r="G73">
        <v>0</v>
      </c>
      <c r="H73">
        <v>0</v>
      </c>
      <c r="I73">
        <v>0</v>
      </c>
      <c r="J73">
        <v>1787.7</v>
      </c>
    </row>
    <row r="74" spans="1:10" x14ac:dyDescent="0.3">
      <c r="A74" s="147">
        <v>16700</v>
      </c>
      <c r="B74">
        <v>16700</v>
      </c>
      <c r="C74">
        <v>0</v>
      </c>
      <c r="D74">
        <v>0</v>
      </c>
      <c r="E74" s="147">
        <v>1</v>
      </c>
      <c r="F74">
        <v>0</v>
      </c>
      <c r="G74">
        <v>0</v>
      </c>
      <c r="H74">
        <v>0</v>
      </c>
      <c r="I74">
        <v>0</v>
      </c>
      <c r="J74">
        <v>1837.4</v>
      </c>
    </row>
    <row r="75" spans="1:10" x14ac:dyDescent="0.3">
      <c r="A75" s="147">
        <v>16750</v>
      </c>
      <c r="B75">
        <v>16750</v>
      </c>
      <c r="C75">
        <v>0</v>
      </c>
      <c r="D75">
        <v>0</v>
      </c>
      <c r="E75" s="147">
        <v>0</v>
      </c>
      <c r="F75">
        <v>0</v>
      </c>
      <c r="G75">
        <v>0</v>
      </c>
      <c r="H75">
        <v>0</v>
      </c>
      <c r="I75">
        <v>0</v>
      </c>
      <c r="J75">
        <v>1887.1</v>
      </c>
    </row>
    <row r="76" spans="1:10" x14ac:dyDescent="0.3">
      <c r="A76" s="147">
        <v>16800</v>
      </c>
      <c r="B76">
        <v>16800</v>
      </c>
      <c r="C76">
        <v>0</v>
      </c>
      <c r="D76">
        <v>0</v>
      </c>
      <c r="E76" s="147">
        <v>0</v>
      </c>
      <c r="F76">
        <v>0</v>
      </c>
      <c r="G76">
        <v>0</v>
      </c>
      <c r="H76">
        <v>0</v>
      </c>
      <c r="I76">
        <v>0</v>
      </c>
      <c r="J76">
        <v>1936.8</v>
      </c>
    </row>
    <row r="77" spans="1:10" x14ac:dyDescent="0.3">
      <c r="A77" s="147">
        <v>16850</v>
      </c>
      <c r="B77">
        <v>16850</v>
      </c>
      <c r="C77">
        <v>0</v>
      </c>
      <c r="D77">
        <v>0</v>
      </c>
      <c r="E77" s="147">
        <v>3</v>
      </c>
      <c r="F77">
        <v>0</v>
      </c>
      <c r="G77">
        <v>0</v>
      </c>
      <c r="H77">
        <v>0</v>
      </c>
      <c r="I77">
        <v>0</v>
      </c>
      <c r="J77">
        <v>1986.5</v>
      </c>
    </row>
    <row r="78" spans="1:10" x14ac:dyDescent="0.3">
      <c r="A78" s="147">
        <v>16900</v>
      </c>
      <c r="B78">
        <v>16900</v>
      </c>
      <c r="C78">
        <v>0</v>
      </c>
      <c r="D78">
        <v>0</v>
      </c>
      <c r="E78" s="147">
        <v>20</v>
      </c>
      <c r="F78">
        <v>0</v>
      </c>
      <c r="G78">
        <v>0</v>
      </c>
      <c r="H78">
        <v>0</v>
      </c>
      <c r="I78">
        <v>0</v>
      </c>
      <c r="J78">
        <v>2036.3</v>
      </c>
    </row>
    <row r="79" spans="1:10" x14ac:dyDescent="0.3">
      <c r="A79" s="147">
        <v>16950</v>
      </c>
      <c r="B79">
        <v>16950</v>
      </c>
      <c r="C79">
        <v>0</v>
      </c>
      <c r="D79">
        <v>0</v>
      </c>
      <c r="E79" s="147">
        <v>0</v>
      </c>
      <c r="F79">
        <v>0</v>
      </c>
      <c r="G79">
        <v>0</v>
      </c>
      <c r="H79">
        <v>0</v>
      </c>
      <c r="I79">
        <v>0</v>
      </c>
      <c r="J79">
        <v>2086</v>
      </c>
    </row>
    <row r="80" spans="1:10" x14ac:dyDescent="0.3">
      <c r="A80" s="147">
        <v>17000</v>
      </c>
      <c r="B80">
        <v>17000</v>
      </c>
      <c r="C80">
        <v>0</v>
      </c>
      <c r="D80">
        <v>0</v>
      </c>
      <c r="E80" s="147">
        <v>3</v>
      </c>
      <c r="F80">
        <v>0</v>
      </c>
      <c r="G80">
        <v>0</v>
      </c>
      <c r="H80">
        <v>0</v>
      </c>
      <c r="I80">
        <v>0</v>
      </c>
      <c r="J80">
        <v>2135.8000000000002</v>
      </c>
    </row>
    <row r="81" spans="1:10" x14ac:dyDescent="0.3">
      <c r="A81" s="147">
        <v>17050</v>
      </c>
      <c r="B81">
        <v>17050</v>
      </c>
      <c r="C81">
        <v>0</v>
      </c>
      <c r="D81">
        <v>0</v>
      </c>
      <c r="E81" s="147">
        <v>0</v>
      </c>
      <c r="F81">
        <v>0</v>
      </c>
      <c r="G81">
        <v>0</v>
      </c>
      <c r="H81">
        <v>0</v>
      </c>
      <c r="I81">
        <v>0</v>
      </c>
      <c r="J81">
        <v>2185.6</v>
      </c>
    </row>
    <row r="82" spans="1:10" x14ac:dyDescent="0.3">
      <c r="A82" s="147">
        <v>17100</v>
      </c>
      <c r="B82">
        <v>17100</v>
      </c>
      <c r="C82">
        <v>0</v>
      </c>
      <c r="D82">
        <v>0</v>
      </c>
      <c r="E82" s="147">
        <v>0</v>
      </c>
      <c r="F82">
        <v>0</v>
      </c>
      <c r="G82">
        <v>0</v>
      </c>
      <c r="H82">
        <v>0</v>
      </c>
      <c r="I82">
        <v>0</v>
      </c>
      <c r="J82">
        <v>2235.4</v>
      </c>
    </row>
    <row r="83" spans="1:10" x14ac:dyDescent="0.3">
      <c r="A83" s="147">
        <v>17150</v>
      </c>
      <c r="B83">
        <v>17150</v>
      </c>
      <c r="C83">
        <v>0</v>
      </c>
      <c r="D83">
        <v>0</v>
      </c>
      <c r="E83" s="147">
        <v>0</v>
      </c>
      <c r="F83">
        <v>0</v>
      </c>
      <c r="G83">
        <v>0</v>
      </c>
      <c r="H83">
        <v>0</v>
      </c>
      <c r="I83">
        <v>0</v>
      </c>
      <c r="J83">
        <v>2285.1999999999998</v>
      </c>
    </row>
    <row r="84" spans="1:10" x14ac:dyDescent="0.3">
      <c r="A84" s="147">
        <v>17200</v>
      </c>
      <c r="B84">
        <v>17200</v>
      </c>
      <c r="C84">
        <v>0</v>
      </c>
      <c r="D84">
        <v>0</v>
      </c>
      <c r="E84" s="147">
        <v>1</v>
      </c>
      <c r="F84">
        <v>0</v>
      </c>
      <c r="G84">
        <v>0</v>
      </c>
      <c r="H84">
        <v>0</v>
      </c>
      <c r="I84">
        <v>0</v>
      </c>
      <c r="J84">
        <v>2335</v>
      </c>
    </row>
    <row r="85" spans="1:10" x14ac:dyDescent="0.3">
      <c r="A85" s="147">
        <v>17250</v>
      </c>
      <c r="B85">
        <v>17250</v>
      </c>
      <c r="C85">
        <v>0</v>
      </c>
      <c r="D85">
        <v>0</v>
      </c>
      <c r="E85" s="147">
        <v>0</v>
      </c>
      <c r="F85">
        <v>0</v>
      </c>
      <c r="G85">
        <v>0</v>
      </c>
      <c r="H85">
        <v>0</v>
      </c>
      <c r="I85">
        <v>0</v>
      </c>
      <c r="J85">
        <v>2384.8000000000002</v>
      </c>
    </row>
    <row r="86" spans="1:10" x14ac:dyDescent="0.3">
      <c r="A86" s="147">
        <v>17300</v>
      </c>
      <c r="B86">
        <v>17300</v>
      </c>
      <c r="C86">
        <v>0</v>
      </c>
      <c r="D86">
        <v>0</v>
      </c>
      <c r="E86" s="147">
        <v>6</v>
      </c>
      <c r="F86">
        <v>0</v>
      </c>
      <c r="G86">
        <v>0</v>
      </c>
      <c r="H86">
        <v>0</v>
      </c>
      <c r="I86">
        <v>0</v>
      </c>
      <c r="J86">
        <v>2434.6</v>
      </c>
    </row>
    <row r="87" spans="1:10" x14ac:dyDescent="0.3">
      <c r="A87" s="147">
        <v>17350</v>
      </c>
      <c r="B87">
        <v>17350</v>
      </c>
      <c r="C87">
        <v>0</v>
      </c>
      <c r="D87">
        <v>0</v>
      </c>
      <c r="E87" s="147">
        <v>0</v>
      </c>
      <c r="F87">
        <v>0</v>
      </c>
      <c r="G87">
        <v>0</v>
      </c>
      <c r="H87">
        <v>0</v>
      </c>
      <c r="I87">
        <v>0</v>
      </c>
      <c r="J87">
        <v>2484.4</v>
      </c>
    </row>
    <row r="88" spans="1:10" x14ac:dyDescent="0.3">
      <c r="A88" s="147">
        <v>17400</v>
      </c>
      <c r="B88">
        <v>17400</v>
      </c>
      <c r="C88">
        <v>0</v>
      </c>
      <c r="D88">
        <v>0</v>
      </c>
      <c r="E88" s="147">
        <v>21</v>
      </c>
      <c r="F88">
        <v>0</v>
      </c>
      <c r="G88">
        <v>0</v>
      </c>
      <c r="H88">
        <v>0</v>
      </c>
      <c r="I88">
        <v>0</v>
      </c>
      <c r="J88">
        <v>2534.3000000000002</v>
      </c>
    </row>
    <row r="89" spans="1:10" x14ac:dyDescent="0.3">
      <c r="A89" s="147">
        <v>17450</v>
      </c>
      <c r="B89">
        <v>17450</v>
      </c>
      <c r="C89">
        <v>0</v>
      </c>
      <c r="D89">
        <v>0</v>
      </c>
      <c r="E89" s="147">
        <v>0</v>
      </c>
      <c r="F89">
        <v>0</v>
      </c>
      <c r="G89">
        <v>0</v>
      </c>
      <c r="H89">
        <v>0</v>
      </c>
      <c r="I89">
        <v>0</v>
      </c>
      <c r="J89">
        <v>2584.1</v>
      </c>
    </row>
    <row r="90" spans="1:10" x14ac:dyDescent="0.3">
      <c r="A90" s="147">
        <v>17500</v>
      </c>
      <c r="B90">
        <v>17500</v>
      </c>
      <c r="C90">
        <v>0</v>
      </c>
      <c r="D90">
        <v>0</v>
      </c>
      <c r="E90" s="147">
        <v>1</v>
      </c>
      <c r="F90">
        <v>0</v>
      </c>
      <c r="G90">
        <v>0</v>
      </c>
      <c r="H90">
        <v>0</v>
      </c>
      <c r="I90">
        <v>0</v>
      </c>
      <c r="J90">
        <v>2633.9</v>
      </c>
    </row>
    <row r="91" spans="1:10" x14ac:dyDescent="0.3">
      <c r="A91" s="147">
        <v>17550</v>
      </c>
      <c r="B91">
        <v>17550</v>
      </c>
      <c r="C91">
        <v>0</v>
      </c>
      <c r="D91">
        <v>0</v>
      </c>
      <c r="E91" s="147">
        <v>0</v>
      </c>
      <c r="F91">
        <v>0</v>
      </c>
      <c r="G91">
        <v>0</v>
      </c>
      <c r="H91">
        <v>0</v>
      </c>
      <c r="I91">
        <v>0</v>
      </c>
      <c r="J91">
        <v>2683.8</v>
      </c>
    </row>
    <row r="92" spans="1:10" x14ac:dyDescent="0.3">
      <c r="A92" s="147">
        <v>17600</v>
      </c>
      <c r="B92">
        <v>17600</v>
      </c>
      <c r="C92">
        <v>0</v>
      </c>
      <c r="D92">
        <v>0</v>
      </c>
      <c r="E92" s="147">
        <v>0</v>
      </c>
      <c r="F92">
        <v>0</v>
      </c>
      <c r="G92">
        <v>0</v>
      </c>
      <c r="H92">
        <v>0</v>
      </c>
      <c r="I92">
        <v>0</v>
      </c>
      <c r="J92">
        <v>2733.6</v>
      </c>
    </row>
    <row r="93" spans="1:10" x14ac:dyDescent="0.3">
      <c r="A93" s="147">
        <v>17650</v>
      </c>
      <c r="B93">
        <v>17650</v>
      </c>
      <c r="C93">
        <v>0</v>
      </c>
      <c r="D93">
        <v>0</v>
      </c>
      <c r="E93" s="147">
        <v>0</v>
      </c>
      <c r="F93">
        <v>0</v>
      </c>
      <c r="G93">
        <v>0</v>
      </c>
      <c r="H93">
        <v>0</v>
      </c>
      <c r="I93">
        <v>0</v>
      </c>
      <c r="J93">
        <v>2783.4</v>
      </c>
    </row>
    <row r="94" spans="1:10" x14ac:dyDescent="0.3">
      <c r="A94" s="147">
        <v>17700</v>
      </c>
      <c r="B94">
        <v>17700</v>
      </c>
      <c r="C94">
        <v>0</v>
      </c>
      <c r="D94">
        <v>0</v>
      </c>
      <c r="E94" s="147">
        <v>0</v>
      </c>
      <c r="F94">
        <v>0</v>
      </c>
      <c r="G94">
        <v>0</v>
      </c>
      <c r="H94">
        <v>0</v>
      </c>
      <c r="I94">
        <v>0</v>
      </c>
      <c r="J94">
        <v>2833.3</v>
      </c>
    </row>
    <row r="95" spans="1:10" x14ac:dyDescent="0.3">
      <c r="A95" s="147">
        <v>17750</v>
      </c>
      <c r="B95">
        <v>17750</v>
      </c>
      <c r="C95">
        <v>0</v>
      </c>
      <c r="D95">
        <v>0</v>
      </c>
      <c r="E95" s="147">
        <v>0</v>
      </c>
      <c r="F95">
        <v>0</v>
      </c>
      <c r="G95">
        <v>0</v>
      </c>
      <c r="H95">
        <v>0</v>
      </c>
      <c r="I95">
        <v>0</v>
      </c>
      <c r="J95">
        <v>2883.1</v>
      </c>
    </row>
    <row r="96" spans="1:10" x14ac:dyDescent="0.3">
      <c r="A96" s="147">
        <v>17800</v>
      </c>
      <c r="B96">
        <v>17800</v>
      </c>
      <c r="C96">
        <v>0</v>
      </c>
      <c r="D96">
        <v>20</v>
      </c>
      <c r="E96" s="147">
        <v>10</v>
      </c>
      <c r="F96">
        <v>2910</v>
      </c>
      <c r="G96">
        <v>2920</v>
      </c>
      <c r="H96">
        <v>2910</v>
      </c>
      <c r="I96">
        <v>2920</v>
      </c>
      <c r="J96">
        <v>2933</v>
      </c>
    </row>
    <row r="97" spans="1:10" x14ac:dyDescent="0.3">
      <c r="A97" s="147">
        <v>17850</v>
      </c>
      <c r="B97">
        <v>17850</v>
      </c>
      <c r="C97">
        <v>0</v>
      </c>
      <c r="D97">
        <v>0</v>
      </c>
      <c r="E97" s="147">
        <v>0</v>
      </c>
      <c r="F97">
        <v>0</v>
      </c>
      <c r="G97">
        <v>0</v>
      </c>
      <c r="H97">
        <v>0</v>
      </c>
      <c r="I97">
        <v>0</v>
      </c>
      <c r="J97">
        <v>2982.8</v>
      </c>
    </row>
    <row r="98" spans="1:10" x14ac:dyDescent="0.3">
      <c r="A98" s="147">
        <v>17900</v>
      </c>
      <c r="B98">
        <v>17900</v>
      </c>
      <c r="C98">
        <v>0</v>
      </c>
      <c r="D98">
        <v>0</v>
      </c>
      <c r="E98" s="147">
        <v>0</v>
      </c>
      <c r="F98">
        <v>0</v>
      </c>
      <c r="G98">
        <v>0</v>
      </c>
      <c r="H98">
        <v>0</v>
      </c>
      <c r="I98">
        <v>0</v>
      </c>
      <c r="J98">
        <v>3032.6</v>
      </c>
    </row>
    <row r="99" spans="1:10" x14ac:dyDescent="0.3">
      <c r="A99" s="147">
        <v>17950</v>
      </c>
      <c r="B99">
        <v>17950</v>
      </c>
      <c r="C99">
        <v>0</v>
      </c>
      <c r="D99">
        <v>0</v>
      </c>
      <c r="E99" s="147">
        <v>0</v>
      </c>
      <c r="F99">
        <v>0</v>
      </c>
      <c r="G99">
        <v>0</v>
      </c>
      <c r="H99">
        <v>0</v>
      </c>
      <c r="I99">
        <v>0</v>
      </c>
      <c r="J99">
        <v>3082.5</v>
      </c>
    </row>
    <row r="100" spans="1:10" x14ac:dyDescent="0.3">
      <c r="A100" t="s">
        <v>145</v>
      </c>
      <c r="B100">
        <v>18000</v>
      </c>
      <c r="C100">
        <v>0</v>
      </c>
      <c r="D100">
        <v>0</v>
      </c>
      <c r="E100">
        <v>105</v>
      </c>
      <c r="F100">
        <v>0</v>
      </c>
      <c r="G100">
        <v>0</v>
      </c>
      <c r="H100">
        <v>0</v>
      </c>
      <c r="I100">
        <v>0</v>
      </c>
      <c r="J100">
        <v>3132.3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B2197-599C-40D6-8677-CF07ABAA10AA}">
  <dimension ref="A1:J100"/>
  <sheetViews>
    <sheetView workbookViewId="0"/>
  </sheetViews>
  <sheetFormatPr baseColWidth="10" defaultColWidth="8.88671875" defaultRowHeight="14.4" x14ac:dyDescent="0.3"/>
  <sheetData>
    <row r="1" spans="1:10" x14ac:dyDescent="0.3">
      <c r="A1" s="148" t="s">
        <v>800</v>
      </c>
      <c r="B1" s="148" t="s">
        <v>801</v>
      </c>
      <c r="C1" s="148" t="s">
        <v>802</v>
      </c>
      <c r="D1" s="148" t="s">
        <v>803</v>
      </c>
      <c r="E1" s="148" t="s">
        <v>804</v>
      </c>
      <c r="F1" s="148" t="s">
        <v>805</v>
      </c>
      <c r="G1" s="148" t="s">
        <v>806</v>
      </c>
      <c r="H1" s="148" t="s">
        <v>807</v>
      </c>
      <c r="I1" s="148" t="s">
        <v>808</v>
      </c>
      <c r="J1" s="148" t="s">
        <v>809</v>
      </c>
    </row>
    <row r="2" spans="1:10" x14ac:dyDescent="0.3">
      <c r="A2" s="147">
        <v>11000</v>
      </c>
      <c r="B2">
        <v>11000</v>
      </c>
      <c r="C2">
        <v>0</v>
      </c>
      <c r="D2">
        <v>0</v>
      </c>
      <c r="E2" s="147">
        <v>100</v>
      </c>
      <c r="F2">
        <v>0</v>
      </c>
      <c r="G2">
        <v>0</v>
      </c>
      <c r="H2">
        <v>0</v>
      </c>
      <c r="I2">
        <v>0</v>
      </c>
      <c r="J2">
        <v>4075</v>
      </c>
    </row>
    <row r="3" spans="1:10" x14ac:dyDescent="0.3">
      <c r="A3" s="147">
        <v>11200</v>
      </c>
      <c r="B3">
        <v>11200</v>
      </c>
      <c r="C3">
        <v>0</v>
      </c>
      <c r="D3">
        <v>0</v>
      </c>
      <c r="E3" s="147">
        <v>0</v>
      </c>
      <c r="F3">
        <v>0</v>
      </c>
      <c r="G3">
        <v>0</v>
      </c>
      <c r="H3">
        <v>0</v>
      </c>
      <c r="I3">
        <v>0</v>
      </c>
      <c r="J3">
        <v>3876.3</v>
      </c>
    </row>
    <row r="4" spans="1:10" x14ac:dyDescent="0.3">
      <c r="A4" s="147">
        <v>11400</v>
      </c>
      <c r="B4">
        <v>11400</v>
      </c>
      <c r="C4">
        <v>0</v>
      </c>
      <c r="D4">
        <v>0</v>
      </c>
      <c r="E4" s="147">
        <v>0</v>
      </c>
      <c r="F4">
        <v>0</v>
      </c>
      <c r="G4">
        <v>0</v>
      </c>
      <c r="H4">
        <v>0</v>
      </c>
      <c r="I4">
        <v>0</v>
      </c>
      <c r="J4">
        <v>3677.8</v>
      </c>
    </row>
    <row r="5" spans="1:10" x14ac:dyDescent="0.3">
      <c r="A5" s="147">
        <v>11600</v>
      </c>
      <c r="B5">
        <v>11600</v>
      </c>
      <c r="C5">
        <v>0</v>
      </c>
      <c r="D5">
        <v>0</v>
      </c>
      <c r="E5" s="147">
        <v>0</v>
      </c>
      <c r="F5">
        <v>0</v>
      </c>
      <c r="G5">
        <v>0</v>
      </c>
      <c r="H5">
        <v>0</v>
      </c>
      <c r="I5">
        <v>0</v>
      </c>
      <c r="J5">
        <v>3479.5</v>
      </c>
    </row>
    <row r="6" spans="1:10" x14ac:dyDescent="0.3">
      <c r="A6" s="147">
        <v>11800</v>
      </c>
      <c r="B6">
        <v>11800</v>
      </c>
      <c r="C6">
        <v>0</v>
      </c>
      <c r="D6">
        <v>0</v>
      </c>
      <c r="E6" s="147">
        <v>0</v>
      </c>
      <c r="F6">
        <v>0</v>
      </c>
      <c r="G6">
        <v>0</v>
      </c>
      <c r="H6">
        <v>0</v>
      </c>
      <c r="I6">
        <v>0</v>
      </c>
      <c r="J6">
        <v>3281.3</v>
      </c>
    </row>
    <row r="7" spans="1:10" x14ac:dyDescent="0.3">
      <c r="A7" s="147">
        <v>12000</v>
      </c>
      <c r="B7">
        <v>12000</v>
      </c>
      <c r="C7">
        <v>0</v>
      </c>
      <c r="D7">
        <v>1</v>
      </c>
      <c r="E7" s="147">
        <v>31</v>
      </c>
      <c r="F7">
        <v>3111</v>
      </c>
      <c r="G7">
        <v>3111</v>
      </c>
      <c r="H7">
        <v>3111</v>
      </c>
      <c r="I7">
        <v>3111</v>
      </c>
      <c r="J7">
        <v>3083.3</v>
      </c>
    </row>
    <row r="8" spans="1:10" x14ac:dyDescent="0.3">
      <c r="A8" s="147">
        <v>12200</v>
      </c>
      <c r="B8">
        <v>12200</v>
      </c>
      <c r="C8">
        <v>0</v>
      </c>
      <c r="D8">
        <v>0</v>
      </c>
      <c r="E8" s="147">
        <v>10</v>
      </c>
      <c r="F8">
        <v>0</v>
      </c>
      <c r="G8">
        <v>0</v>
      </c>
      <c r="H8">
        <v>0</v>
      </c>
      <c r="I8">
        <v>0</v>
      </c>
      <c r="J8">
        <v>2885.6</v>
      </c>
    </row>
    <row r="9" spans="1:10" x14ac:dyDescent="0.3">
      <c r="A9" s="147">
        <v>12400</v>
      </c>
      <c r="B9">
        <v>12400</v>
      </c>
      <c r="C9">
        <v>0</v>
      </c>
      <c r="D9">
        <v>0</v>
      </c>
      <c r="E9" s="147">
        <v>10</v>
      </c>
      <c r="F9">
        <v>0</v>
      </c>
      <c r="G9">
        <v>0</v>
      </c>
      <c r="H9">
        <v>0</v>
      </c>
      <c r="I9">
        <v>0</v>
      </c>
      <c r="J9">
        <v>2688.2</v>
      </c>
    </row>
    <row r="10" spans="1:10" x14ac:dyDescent="0.3">
      <c r="A10" s="147">
        <v>12600</v>
      </c>
      <c r="B10">
        <v>12600</v>
      </c>
      <c r="C10">
        <v>0</v>
      </c>
      <c r="D10">
        <v>0</v>
      </c>
      <c r="E10" s="147">
        <v>0</v>
      </c>
      <c r="F10">
        <v>0</v>
      </c>
      <c r="G10">
        <v>0</v>
      </c>
      <c r="H10">
        <v>0</v>
      </c>
      <c r="I10">
        <v>0</v>
      </c>
      <c r="J10">
        <v>2491.1999999999998</v>
      </c>
    </row>
    <row r="11" spans="1:10" x14ac:dyDescent="0.3">
      <c r="A11" s="147">
        <v>12800</v>
      </c>
      <c r="B11">
        <v>12800</v>
      </c>
      <c r="C11">
        <v>0</v>
      </c>
      <c r="D11">
        <v>0</v>
      </c>
      <c r="E11" s="147">
        <v>10</v>
      </c>
      <c r="F11">
        <v>0</v>
      </c>
      <c r="G11">
        <v>0</v>
      </c>
      <c r="H11">
        <v>0</v>
      </c>
      <c r="I11">
        <v>0</v>
      </c>
      <c r="J11">
        <v>2294.8000000000002</v>
      </c>
    </row>
    <row r="12" spans="1:10" x14ac:dyDescent="0.3">
      <c r="A12" s="147">
        <v>13000</v>
      </c>
      <c r="B12">
        <v>13000</v>
      </c>
      <c r="C12">
        <v>0</v>
      </c>
      <c r="D12">
        <v>0</v>
      </c>
      <c r="E12" s="147">
        <v>16</v>
      </c>
      <c r="F12">
        <v>0</v>
      </c>
      <c r="G12">
        <v>0</v>
      </c>
      <c r="H12">
        <v>0</v>
      </c>
      <c r="I12">
        <v>0</v>
      </c>
      <c r="J12">
        <v>2099</v>
      </c>
    </row>
    <row r="13" spans="1:10" x14ac:dyDescent="0.3">
      <c r="A13" s="147">
        <v>13200</v>
      </c>
      <c r="B13">
        <v>13200</v>
      </c>
      <c r="C13">
        <v>0</v>
      </c>
      <c r="D13">
        <v>0</v>
      </c>
      <c r="E13" s="147">
        <v>1</v>
      </c>
      <c r="F13">
        <v>0</v>
      </c>
      <c r="G13">
        <v>0</v>
      </c>
      <c r="H13">
        <v>0</v>
      </c>
      <c r="I13">
        <v>0</v>
      </c>
      <c r="J13">
        <v>1904.3</v>
      </c>
    </row>
    <row r="14" spans="1:10" x14ac:dyDescent="0.3">
      <c r="A14" s="147">
        <v>13400</v>
      </c>
      <c r="B14">
        <v>13400</v>
      </c>
      <c r="C14">
        <v>0</v>
      </c>
      <c r="D14">
        <v>0</v>
      </c>
      <c r="E14" s="147">
        <v>20</v>
      </c>
      <c r="F14">
        <v>0</v>
      </c>
      <c r="G14">
        <v>0</v>
      </c>
      <c r="H14">
        <v>0</v>
      </c>
      <c r="I14">
        <v>0</v>
      </c>
      <c r="J14">
        <v>1711.3</v>
      </c>
    </row>
    <row r="15" spans="1:10" x14ac:dyDescent="0.3">
      <c r="A15" s="147">
        <v>13600</v>
      </c>
      <c r="B15">
        <v>13600</v>
      </c>
      <c r="C15">
        <v>0</v>
      </c>
      <c r="D15">
        <v>0</v>
      </c>
      <c r="E15" s="147">
        <v>21</v>
      </c>
      <c r="F15">
        <v>0</v>
      </c>
      <c r="G15">
        <v>0</v>
      </c>
      <c r="H15">
        <v>0</v>
      </c>
      <c r="I15">
        <v>0</v>
      </c>
      <c r="J15">
        <v>1520.6</v>
      </c>
    </row>
    <row r="16" spans="1:10" x14ac:dyDescent="0.3">
      <c r="A16" s="147">
        <v>13800</v>
      </c>
      <c r="B16">
        <v>13800</v>
      </c>
      <c r="C16">
        <v>0</v>
      </c>
      <c r="D16">
        <v>0</v>
      </c>
      <c r="E16" s="147">
        <v>879</v>
      </c>
      <c r="F16">
        <v>0</v>
      </c>
      <c r="G16">
        <v>0</v>
      </c>
      <c r="H16">
        <v>0</v>
      </c>
      <c r="I16">
        <v>0</v>
      </c>
      <c r="J16">
        <v>1332.8</v>
      </c>
    </row>
    <row r="17" spans="1:10" x14ac:dyDescent="0.3">
      <c r="A17" s="147">
        <v>13850</v>
      </c>
      <c r="B17">
        <v>13850</v>
      </c>
      <c r="C17">
        <v>0</v>
      </c>
      <c r="D17">
        <v>0</v>
      </c>
      <c r="E17" s="147">
        <v>0</v>
      </c>
      <c r="F17">
        <v>0</v>
      </c>
      <c r="G17">
        <v>0</v>
      </c>
      <c r="H17">
        <v>0</v>
      </c>
      <c r="I17">
        <v>0</v>
      </c>
      <c r="J17">
        <v>1286.5</v>
      </c>
    </row>
    <row r="18" spans="1:10" x14ac:dyDescent="0.3">
      <c r="A18" s="147">
        <v>13900</v>
      </c>
      <c r="B18">
        <v>13900</v>
      </c>
      <c r="C18">
        <v>0</v>
      </c>
      <c r="D18">
        <v>2</v>
      </c>
      <c r="E18" s="147">
        <v>2</v>
      </c>
      <c r="F18">
        <v>1248</v>
      </c>
      <c r="G18">
        <v>1248</v>
      </c>
      <c r="H18">
        <v>1248</v>
      </c>
      <c r="I18">
        <v>1248</v>
      </c>
      <c r="J18">
        <v>1240.5</v>
      </c>
    </row>
    <row r="19" spans="1:10" x14ac:dyDescent="0.3">
      <c r="A19" s="147">
        <v>13950</v>
      </c>
      <c r="B19">
        <v>13950</v>
      </c>
      <c r="C19">
        <v>0</v>
      </c>
      <c r="D19">
        <v>0</v>
      </c>
      <c r="E19" s="147">
        <v>0</v>
      </c>
      <c r="F19">
        <v>0</v>
      </c>
      <c r="G19">
        <v>0</v>
      </c>
      <c r="H19">
        <v>0</v>
      </c>
      <c r="I19">
        <v>0</v>
      </c>
      <c r="J19">
        <v>1194.7</v>
      </c>
    </row>
    <row r="20" spans="1:10" x14ac:dyDescent="0.3">
      <c r="A20" s="147">
        <v>14000</v>
      </c>
      <c r="B20">
        <v>14000</v>
      </c>
      <c r="C20">
        <v>0</v>
      </c>
      <c r="D20">
        <v>11</v>
      </c>
      <c r="E20" s="147">
        <v>79</v>
      </c>
      <c r="F20">
        <v>1156</v>
      </c>
      <c r="G20">
        <v>1200</v>
      </c>
      <c r="H20">
        <v>1156</v>
      </c>
      <c r="I20">
        <v>1196</v>
      </c>
      <c r="J20">
        <v>1149.3</v>
      </c>
    </row>
    <row r="21" spans="1:10" x14ac:dyDescent="0.3">
      <c r="A21" s="147">
        <v>14050</v>
      </c>
      <c r="B21">
        <v>14050</v>
      </c>
      <c r="C21">
        <v>0</v>
      </c>
      <c r="D21">
        <v>0</v>
      </c>
      <c r="E21" s="147">
        <v>5</v>
      </c>
      <c r="F21">
        <v>0</v>
      </c>
      <c r="G21">
        <v>0</v>
      </c>
      <c r="H21">
        <v>0</v>
      </c>
      <c r="I21">
        <v>0</v>
      </c>
      <c r="J21">
        <v>1104.2</v>
      </c>
    </row>
    <row r="22" spans="1:10" x14ac:dyDescent="0.3">
      <c r="A22" s="147">
        <v>14100</v>
      </c>
      <c r="B22">
        <v>14100</v>
      </c>
      <c r="C22">
        <v>0</v>
      </c>
      <c r="D22">
        <v>0</v>
      </c>
      <c r="E22" s="147">
        <v>5</v>
      </c>
      <c r="F22">
        <v>0</v>
      </c>
      <c r="G22">
        <v>0</v>
      </c>
      <c r="H22">
        <v>0</v>
      </c>
      <c r="I22">
        <v>0</v>
      </c>
      <c r="J22">
        <v>1059.5</v>
      </c>
    </row>
    <row r="23" spans="1:10" x14ac:dyDescent="0.3">
      <c r="A23" s="147">
        <v>14150</v>
      </c>
      <c r="B23">
        <v>14150</v>
      </c>
      <c r="C23">
        <v>0</v>
      </c>
      <c r="D23">
        <v>0</v>
      </c>
      <c r="E23" s="147">
        <v>1</v>
      </c>
      <c r="F23">
        <v>0</v>
      </c>
      <c r="G23">
        <v>0</v>
      </c>
      <c r="H23">
        <v>0</v>
      </c>
      <c r="I23">
        <v>0</v>
      </c>
      <c r="J23">
        <v>1015.1</v>
      </c>
    </row>
    <row r="24" spans="1:10" x14ac:dyDescent="0.3">
      <c r="A24" s="147">
        <v>14200</v>
      </c>
      <c r="B24">
        <v>14200</v>
      </c>
      <c r="C24">
        <v>0</v>
      </c>
      <c r="D24">
        <v>0</v>
      </c>
      <c r="E24" s="147">
        <v>93</v>
      </c>
      <c r="F24">
        <v>0</v>
      </c>
      <c r="G24">
        <v>0</v>
      </c>
      <c r="H24">
        <v>0</v>
      </c>
      <c r="I24">
        <v>0</v>
      </c>
      <c r="J24">
        <v>971.2</v>
      </c>
    </row>
    <row r="25" spans="1:10" x14ac:dyDescent="0.3">
      <c r="A25" s="147">
        <v>14250</v>
      </c>
      <c r="B25">
        <v>14250</v>
      </c>
      <c r="C25">
        <v>0</v>
      </c>
      <c r="D25">
        <v>0</v>
      </c>
      <c r="E25" s="147">
        <v>0</v>
      </c>
      <c r="F25">
        <v>0</v>
      </c>
      <c r="G25">
        <v>0</v>
      </c>
      <c r="H25">
        <v>0</v>
      </c>
      <c r="I25">
        <v>0</v>
      </c>
      <c r="J25">
        <v>927.8</v>
      </c>
    </row>
    <row r="26" spans="1:10" x14ac:dyDescent="0.3">
      <c r="A26" s="147">
        <v>14300</v>
      </c>
      <c r="B26">
        <v>14300</v>
      </c>
      <c r="C26">
        <v>0</v>
      </c>
      <c r="D26">
        <v>0</v>
      </c>
      <c r="E26" s="147">
        <v>4</v>
      </c>
      <c r="F26">
        <v>0</v>
      </c>
      <c r="G26">
        <v>0</v>
      </c>
      <c r="H26">
        <v>0</v>
      </c>
      <c r="I26">
        <v>0</v>
      </c>
      <c r="J26">
        <v>884.8</v>
      </c>
    </row>
    <row r="27" spans="1:10" x14ac:dyDescent="0.3">
      <c r="A27" s="147">
        <v>14350</v>
      </c>
      <c r="B27">
        <v>14350</v>
      </c>
      <c r="C27">
        <v>0</v>
      </c>
      <c r="D27">
        <v>0</v>
      </c>
      <c r="E27" s="147">
        <v>0</v>
      </c>
      <c r="F27">
        <v>0</v>
      </c>
      <c r="G27">
        <v>0</v>
      </c>
      <c r="H27">
        <v>0</v>
      </c>
      <c r="I27">
        <v>0</v>
      </c>
      <c r="J27">
        <v>842.4</v>
      </c>
    </row>
    <row r="28" spans="1:10" x14ac:dyDescent="0.3">
      <c r="A28" s="147">
        <v>14400</v>
      </c>
      <c r="B28">
        <v>14400</v>
      </c>
      <c r="C28">
        <v>0</v>
      </c>
      <c r="D28">
        <v>0</v>
      </c>
      <c r="E28" s="147">
        <v>26</v>
      </c>
      <c r="F28">
        <v>0</v>
      </c>
      <c r="G28">
        <v>0</v>
      </c>
      <c r="H28">
        <v>0</v>
      </c>
      <c r="I28">
        <v>0</v>
      </c>
      <c r="J28">
        <v>800.5</v>
      </c>
    </row>
    <row r="29" spans="1:10" x14ac:dyDescent="0.3">
      <c r="A29" s="147">
        <v>14450</v>
      </c>
      <c r="B29">
        <v>14450</v>
      </c>
      <c r="C29">
        <v>0</v>
      </c>
      <c r="D29">
        <v>0</v>
      </c>
      <c r="E29" s="147">
        <v>2</v>
      </c>
      <c r="F29">
        <v>0</v>
      </c>
      <c r="G29">
        <v>0</v>
      </c>
      <c r="H29">
        <v>0</v>
      </c>
      <c r="I29">
        <v>0</v>
      </c>
      <c r="J29">
        <v>759.1</v>
      </c>
    </row>
    <row r="30" spans="1:10" x14ac:dyDescent="0.3">
      <c r="A30" s="147">
        <v>14500</v>
      </c>
      <c r="B30">
        <v>14500</v>
      </c>
      <c r="C30">
        <v>0</v>
      </c>
      <c r="D30">
        <v>125</v>
      </c>
      <c r="E30" s="147">
        <v>224</v>
      </c>
      <c r="F30">
        <v>701</v>
      </c>
      <c r="G30">
        <v>760</v>
      </c>
      <c r="H30">
        <v>701</v>
      </c>
      <c r="I30">
        <v>760</v>
      </c>
      <c r="J30">
        <v>718.5</v>
      </c>
    </row>
    <row r="31" spans="1:10" x14ac:dyDescent="0.3">
      <c r="A31" s="147">
        <v>14550</v>
      </c>
      <c r="B31">
        <v>14550</v>
      </c>
      <c r="C31">
        <v>0</v>
      </c>
      <c r="D31">
        <v>0</v>
      </c>
      <c r="E31" s="147">
        <v>0</v>
      </c>
      <c r="F31">
        <v>0</v>
      </c>
      <c r="G31">
        <v>0</v>
      </c>
      <c r="H31">
        <v>0</v>
      </c>
      <c r="I31">
        <v>0</v>
      </c>
      <c r="J31">
        <v>678.5</v>
      </c>
    </row>
    <row r="32" spans="1:10" x14ac:dyDescent="0.3">
      <c r="A32" s="147">
        <v>14600</v>
      </c>
      <c r="B32">
        <v>14600</v>
      </c>
      <c r="C32">
        <v>0</v>
      </c>
      <c r="D32">
        <v>6</v>
      </c>
      <c r="E32" s="147">
        <v>37</v>
      </c>
      <c r="F32">
        <v>640</v>
      </c>
      <c r="G32">
        <v>640</v>
      </c>
      <c r="H32">
        <v>640</v>
      </c>
      <c r="I32">
        <v>640</v>
      </c>
      <c r="J32">
        <v>639.20000000000005</v>
      </c>
    </row>
    <row r="33" spans="1:10" x14ac:dyDescent="0.3">
      <c r="A33" s="147">
        <v>14650</v>
      </c>
      <c r="B33">
        <v>14650</v>
      </c>
      <c r="C33">
        <v>0</v>
      </c>
      <c r="D33">
        <v>0</v>
      </c>
      <c r="E33" s="147">
        <v>0</v>
      </c>
      <c r="F33">
        <v>0</v>
      </c>
      <c r="G33">
        <v>0</v>
      </c>
      <c r="H33">
        <v>0</v>
      </c>
      <c r="I33">
        <v>0</v>
      </c>
      <c r="J33">
        <v>600.70000000000005</v>
      </c>
    </row>
    <row r="34" spans="1:10" x14ac:dyDescent="0.3">
      <c r="A34" s="147">
        <v>14700</v>
      </c>
      <c r="B34">
        <v>14700</v>
      </c>
      <c r="C34">
        <v>0</v>
      </c>
      <c r="D34">
        <v>0</v>
      </c>
      <c r="E34" s="147">
        <v>7</v>
      </c>
      <c r="F34">
        <v>0</v>
      </c>
      <c r="G34">
        <v>0</v>
      </c>
      <c r="H34">
        <v>0</v>
      </c>
      <c r="I34">
        <v>0</v>
      </c>
      <c r="J34">
        <v>563</v>
      </c>
    </row>
    <row r="35" spans="1:10" x14ac:dyDescent="0.3">
      <c r="A35" s="147">
        <v>14750</v>
      </c>
      <c r="B35">
        <v>14750</v>
      </c>
      <c r="C35">
        <v>0</v>
      </c>
      <c r="D35">
        <v>0</v>
      </c>
      <c r="E35" s="147">
        <v>2</v>
      </c>
      <c r="F35">
        <v>0</v>
      </c>
      <c r="G35">
        <v>0</v>
      </c>
      <c r="H35">
        <v>0</v>
      </c>
      <c r="I35">
        <v>0</v>
      </c>
      <c r="J35">
        <v>526.20000000000005</v>
      </c>
    </row>
    <row r="36" spans="1:10" x14ac:dyDescent="0.3">
      <c r="A36" s="147">
        <v>14800</v>
      </c>
      <c r="B36">
        <v>14800</v>
      </c>
      <c r="C36">
        <v>0</v>
      </c>
      <c r="D36">
        <v>5</v>
      </c>
      <c r="E36" s="147">
        <v>118</v>
      </c>
      <c r="F36">
        <v>532</v>
      </c>
      <c r="G36">
        <v>532</v>
      </c>
      <c r="H36">
        <v>500</v>
      </c>
      <c r="I36">
        <v>500</v>
      </c>
      <c r="J36">
        <v>490.2</v>
      </c>
    </row>
    <row r="37" spans="1:10" x14ac:dyDescent="0.3">
      <c r="A37" s="147">
        <v>14850</v>
      </c>
      <c r="B37">
        <v>14850</v>
      </c>
      <c r="C37">
        <v>0</v>
      </c>
      <c r="D37">
        <v>0</v>
      </c>
      <c r="E37" s="147">
        <v>4</v>
      </c>
      <c r="F37">
        <v>0</v>
      </c>
      <c r="G37">
        <v>0</v>
      </c>
      <c r="H37">
        <v>0</v>
      </c>
      <c r="I37">
        <v>0</v>
      </c>
      <c r="J37">
        <v>455.3</v>
      </c>
    </row>
    <row r="38" spans="1:10" x14ac:dyDescent="0.3">
      <c r="A38" s="147">
        <v>14900</v>
      </c>
      <c r="B38">
        <v>14900</v>
      </c>
      <c r="C38">
        <v>0</v>
      </c>
      <c r="D38">
        <v>3</v>
      </c>
      <c r="E38" s="147">
        <v>31</v>
      </c>
      <c r="F38">
        <v>420</v>
      </c>
      <c r="G38">
        <v>442</v>
      </c>
      <c r="H38">
        <v>420</v>
      </c>
      <c r="I38">
        <v>422</v>
      </c>
      <c r="J38">
        <v>421.3</v>
      </c>
    </row>
    <row r="39" spans="1:10" x14ac:dyDescent="0.3">
      <c r="A39" s="147">
        <v>14950</v>
      </c>
      <c r="B39">
        <v>14950</v>
      </c>
      <c r="C39">
        <v>0</v>
      </c>
      <c r="D39">
        <v>10</v>
      </c>
      <c r="E39" s="147">
        <v>36</v>
      </c>
      <c r="F39">
        <v>384</v>
      </c>
      <c r="G39">
        <v>384</v>
      </c>
      <c r="H39">
        <v>384</v>
      </c>
      <c r="I39">
        <v>384</v>
      </c>
      <c r="J39">
        <v>388.4</v>
      </c>
    </row>
    <row r="40" spans="1:10" x14ac:dyDescent="0.3">
      <c r="A40" s="147">
        <v>15000</v>
      </c>
      <c r="B40">
        <v>15000</v>
      </c>
      <c r="C40">
        <v>0</v>
      </c>
      <c r="D40">
        <v>100</v>
      </c>
      <c r="E40" s="147">
        <v>321</v>
      </c>
      <c r="F40">
        <v>370</v>
      </c>
      <c r="G40">
        <v>387</v>
      </c>
      <c r="H40">
        <v>344</v>
      </c>
      <c r="I40">
        <v>357</v>
      </c>
      <c r="J40">
        <v>356.6</v>
      </c>
    </row>
    <row r="41" spans="1:10" x14ac:dyDescent="0.3">
      <c r="A41" s="147">
        <v>15050</v>
      </c>
      <c r="B41">
        <v>15050</v>
      </c>
      <c r="C41">
        <v>0</v>
      </c>
      <c r="D41">
        <v>0</v>
      </c>
      <c r="E41" s="147">
        <v>211</v>
      </c>
      <c r="F41">
        <v>0</v>
      </c>
      <c r="G41">
        <v>0</v>
      </c>
      <c r="H41">
        <v>0</v>
      </c>
      <c r="I41">
        <v>0</v>
      </c>
      <c r="J41">
        <v>326.10000000000002</v>
      </c>
    </row>
    <row r="42" spans="1:10" x14ac:dyDescent="0.3">
      <c r="A42" s="147">
        <v>15100</v>
      </c>
      <c r="B42">
        <v>15100</v>
      </c>
      <c r="C42">
        <v>0</v>
      </c>
      <c r="D42">
        <v>131</v>
      </c>
      <c r="E42" s="147">
        <v>324</v>
      </c>
      <c r="F42">
        <v>300</v>
      </c>
      <c r="G42">
        <v>325</v>
      </c>
      <c r="H42">
        <v>288</v>
      </c>
      <c r="I42">
        <v>290</v>
      </c>
      <c r="J42">
        <v>296.7</v>
      </c>
    </row>
    <row r="43" spans="1:10" x14ac:dyDescent="0.3">
      <c r="A43" s="147">
        <v>15150</v>
      </c>
      <c r="B43">
        <v>15150</v>
      </c>
      <c r="C43">
        <v>0</v>
      </c>
      <c r="D43">
        <v>410</v>
      </c>
      <c r="E43" s="147">
        <v>158</v>
      </c>
      <c r="F43">
        <v>278</v>
      </c>
      <c r="G43">
        <v>283</v>
      </c>
      <c r="H43">
        <v>264</v>
      </c>
      <c r="I43">
        <v>264</v>
      </c>
      <c r="J43">
        <v>268.5</v>
      </c>
    </row>
    <row r="44" spans="1:10" x14ac:dyDescent="0.3">
      <c r="A44" s="147">
        <v>15200</v>
      </c>
      <c r="B44">
        <v>15200</v>
      </c>
      <c r="C44">
        <v>0</v>
      </c>
      <c r="D44">
        <v>141</v>
      </c>
      <c r="E44" s="147">
        <v>1235</v>
      </c>
      <c r="F44">
        <v>258</v>
      </c>
      <c r="G44">
        <v>258</v>
      </c>
      <c r="H44">
        <v>235</v>
      </c>
      <c r="I44">
        <v>235</v>
      </c>
      <c r="J44">
        <v>241.5</v>
      </c>
    </row>
    <row r="45" spans="1:10" x14ac:dyDescent="0.3">
      <c r="A45" s="147">
        <v>15250</v>
      </c>
      <c r="B45">
        <v>15250</v>
      </c>
      <c r="C45">
        <v>0</v>
      </c>
      <c r="D45">
        <v>43</v>
      </c>
      <c r="E45" s="147">
        <v>123</v>
      </c>
      <c r="F45">
        <v>222.5</v>
      </c>
      <c r="G45">
        <v>222.5</v>
      </c>
      <c r="H45">
        <v>216</v>
      </c>
      <c r="I45">
        <v>216</v>
      </c>
      <c r="J45">
        <v>216</v>
      </c>
    </row>
    <row r="46" spans="1:10" x14ac:dyDescent="0.3">
      <c r="A46" s="147">
        <v>15300</v>
      </c>
      <c r="B46">
        <v>15300</v>
      </c>
      <c r="C46">
        <v>0</v>
      </c>
      <c r="D46">
        <v>613</v>
      </c>
      <c r="E46" s="147">
        <v>1781</v>
      </c>
      <c r="F46">
        <v>186</v>
      </c>
      <c r="G46">
        <v>205</v>
      </c>
      <c r="H46">
        <v>186</v>
      </c>
      <c r="I46">
        <v>192</v>
      </c>
      <c r="J46">
        <v>192.2</v>
      </c>
    </row>
    <row r="47" spans="1:10" x14ac:dyDescent="0.3">
      <c r="A47" s="147">
        <v>15350</v>
      </c>
      <c r="B47">
        <v>15350</v>
      </c>
      <c r="C47">
        <v>0</v>
      </c>
      <c r="D47">
        <v>285</v>
      </c>
      <c r="E47" s="147">
        <v>358</v>
      </c>
      <c r="F47">
        <v>186</v>
      </c>
      <c r="G47">
        <v>186.5</v>
      </c>
      <c r="H47">
        <v>159</v>
      </c>
      <c r="I47">
        <v>172</v>
      </c>
      <c r="J47">
        <v>170.2</v>
      </c>
    </row>
    <row r="48" spans="1:10" x14ac:dyDescent="0.3">
      <c r="A48" s="147">
        <v>15400</v>
      </c>
      <c r="B48">
        <v>15400</v>
      </c>
      <c r="C48">
        <v>0</v>
      </c>
      <c r="D48">
        <v>45</v>
      </c>
      <c r="E48" s="147">
        <v>812</v>
      </c>
      <c r="F48">
        <v>143.5</v>
      </c>
      <c r="G48">
        <v>161</v>
      </c>
      <c r="H48">
        <v>143.5</v>
      </c>
      <c r="I48">
        <v>151</v>
      </c>
      <c r="J48">
        <v>149.80000000000001</v>
      </c>
    </row>
    <row r="49" spans="1:10" x14ac:dyDescent="0.3">
      <c r="A49" s="147">
        <v>15450</v>
      </c>
      <c r="B49">
        <v>15450</v>
      </c>
      <c r="C49">
        <v>0</v>
      </c>
      <c r="D49">
        <v>120</v>
      </c>
      <c r="E49" s="147">
        <v>260</v>
      </c>
      <c r="F49">
        <v>129</v>
      </c>
      <c r="G49">
        <v>138</v>
      </c>
      <c r="H49">
        <v>129</v>
      </c>
      <c r="I49">
        <v>138</v>
      </c>
      <c r="J49">
        <v>131.1</v>
      </c>
    </row>
    <row r="50" spans="1:10" x14ac:dyDescent="0.3">
      <c r="A50" s="147">
        <v>15500</v>
      </c>
      <c r="B50">
        <v>15500</v>
      </c>
      <c r="C50">
        <v>0</v>
      </c>
      <c r="D50">
        <v>192</v>
      </c>
      <c r="E50" s="147">
        <v>905</v>
      </c>
      <c r="F50">
        <v>125</v>
      </c>
      <c r="G50">
        <v>125</v>
      </c>
      <c r="H50">
        <v>107</v>
      </c>
      <c r="I50">
        <v>115</v>
      </c>
      <c r="J50">
        <v>114.1</v>
      </c>
    </row>
    <row r="51" spans="1:10" x14ac:dyDescent="0.3">
      <c r="A51" s="147">
        <v>15550</v>
      </c>
      <c r="B51">
        <v>15550</v>
      </c>
      <c r="C51">
        <v>0</v>
      </c>
      <c r="D51">
        <v>67</v>
      </c>
      <c r="E51" s="147">
        <v>854</v>
      </c>
      <c r="F51">
        <v>94.5</v>
      </c>
      <c r="G51">
        <v>103.5</v>
      </c>
      <c r="H51">
        <v>94.5</v>
      </c>
      <c r="I51">
        <v>100</v>
      </c>
      <c r="J51">
        <v>98.5</v>
      </c>
    </row>
    <row r="52" spans="1:10" x14ac:dyDescent="0.3">
      <c r="A52" s="147">
        <v>15600</v>
      </c>
      <c r="B52">
        <v>15600</v>
      </c>
      <c r="C52">
        <v>0</v>
      </c>
      <c r="D52">
        <v>3725</v>
      </c>
      <c r="E52" s="147">
        <v>8604</v>
      </c>
      <c r="F52">
        <v>92.5</v>
      </c>
      <c r="G52">
        <v>95</v>
      </c>
      <c r="H52">
        <v>81</v>
      </c>
      <c r="I52">
        <v>95</v>
      </c>
      <c r="J52">
        <v>84.3</v>
      </c>
    </row>
    <row r="53" spans="1:10" x14ac:dyDescent="0.3">
      <c r="A53" s="147">
        <v>15650</v>
      </c>
      <c r="B53">
        <v>15650</v>
      </c>
      <c r="C53">
        <v>0</v>
      </c>
      <c r="D53">
        <v>151</v>
      </c>
      <c r="E53" s="147">
        <v>203</v>
      </c>
      <c r="F53">
        <v>76</v>
      </c>
      <c r="G53">
        <v>76</v>
      </c>
      <c r="H53">
        <v>74.5</v>
      </c>
      <c r="I53">
        <v>75</v>
      </c>
      <c r="J53">
        <v>71.599999999999994</v>
      </c>
    </row>
    <row r="54" spans="1:10" x14ac:dyDescent="0.3">
      <c r="A54" s="147">
        <v>15700</v>
      </c>
      <c r="B54">
        <v>15700</v>
      </c>
      <c r="C54">
        <v>0</v>
      </c>
      <c r="D54">
        <v>97</v>
      </c>
      <c r="E54" s="147">
        <v>989</v>
      </c>
      <c r="F54">
        <v>64.5</v>
      </c>
      <c r="G54">
        <v>67.5</v>
      </c>
      <c r="H54">
        <v>60</v>
      </c>
      <c r="I54">
        <v>60</v>
      </c>
      <c r="J54">
        <v>60.3</v>
      </c>
    </row>
    <row r="55" spans="1:10" x14ac:dyDescent="0.3">
      <c r="A55" s="147">
        <v>15750</v>
      </c>
      <c r="B55">
        <v>15750</v>
      </c>
      <c r="C55">
        <v>0</v>
      </c>
      <c r="D55">
        <v>193</v>
      </c>
      <c r="E55" s="147">
        <v>488</v>
      </c>
      <c r="F55">
        <v>48</v>
      </c>
      <c r="G55">
        <v>52.5</v>
      </c>
      <c r="H55">
        <v>48</v>
      </c>
      <c r="I55">
        <v>52</v>
      </c>
      <c r="J55">
        <v>50.5</v>
      </c>
    </row>
    <row r="56" spans="1:10" x14ac:dyDescent="0.3">
      <c r="A56" s="147">
        <v>15800</v>
      </c>
      <c r="B56">
        <v>15800</v>
      </c>
      <c r="C56">
        <v>0</v>
      </c>
      <c r="D56">
        <v>172</v>
      </c>
      <c r="E56" s="147">
        <v>1720</v>
      </c>
      <c r="F56">
        <v>46</v>
      </c>
      <c r="G56">
        <v>47</v>
      </c>
      <c r="H56">
        <v>41</v>
      </c>
      <c r="I56">
        <v>41</v>
      </c>
      <c r="J56">
        <v>41.9</v>
      </c>
    </row>
    <row r="57" spans="1:10" x14ac:dyDescent="0.3">
      <c r="A57" s="147">
        <v>15850</v>
      </c>
      <c r="B57">
        <v>15850</v>
      </c>
      <c r="C57">
        <v>0</v>
      </c>
      <c r="D57">
        <v>3</v>
      </c>
      <c r="E57" s="147">
        <v>439</v>
      </c>
      <c r="F57">
        <v>34.5</v>
      </c>
      <c r="G57">
        <v>34.5</v>
      </c>
      <c r="H57">
        <v>34.5</v>
      </c>
      <c r="I57">
        <v>34.5</v>
      </c>
      <c r="J57">
        <v>34.700000000000003</v>
      </c>
    </row>
    <row r="58" spans="1:10" x14ac:dyDescent="0.3">
      <c r="A58" s="147">
        <v>15900</v>
      </c>
      <c r="B58">
        <v>15900</v>
      </c>
      <c r="C58">
        <v>0</v>
      </c>
      <c r="D58">
        <v>67</v>
      </c>
      <c r="E58" s="147">
        <v>1799</v>
      </c>
      <c r="F58">
        <v>32.5</v>
      </c>
      <c r="G58">
        <v>32.5</v>
      </c>
      <c r="H58">
        <v>27.5</v>
      </c>
      <c r="I58">
        <v>29</v>
      </c>
      <c r="J58">
        <v>28.6</v>
      </c>
    </row>
    <row r="59" spans="1:10" x14ac:dyDescent="0.3">
      <c r="A59" s="147">
        <v>15950</v>
      </c>
      <c r="B59">
        <v>15950</v>
      </c>
      <c r="C59">
        <v>0</v>
      </c>
      <c r="D59">
        <v>3</v>
      </c>
      <c r="E59" s="147">
        <v>461</v>
      </c>
      <c r="F59">
        <v>25</v>
      </c>
      <c r="G59">
        <v>25</v>
      </c>
      <c r="H59">
        <v>25</v>
      </c>
      <c r="I59">
        <v>25</v>
      </c>
      <c r="J59">
        <v>23.6</v>
      </c>
    </row>
    <row r="60" spans="1:10" x14ac:dyDescent="0.3">
      <c r="A60" s="147">
        <v>16000</v>
      </c>
      <c r="B60">
        <v>16000</v>
      </c>
      <c r="C60">
        <v>0</v>
      </c>
      <c r="D60">
        <v>402</v>
      </c>
      <c r="E60" s="147">
        <v>2136</v>
      </c>
      <c r="F60">
        <v>20</v>
      </c>
      <c r="G60">
        <v>22.5</v>
      </c>
      <c r="H60">
        <v>18.899999999999999</v>
      </c>
      <c r="I60">
        <v>18.899999999999999</v>
      </c>
      <c r="J60">
        <v>19.399999999999999</v>
      </c>
    </row>
    <row r="61" spans="1:10" x14ac:dyDescent="0.3">
      <c r="A61" s="147">
        <v>16050</v>
      </c>
      <c r="B61">
        <v>16050</v>
      </c>
      <c r="C61">
        <v>0</v>
      </c>
      <c r="D61">
        <v>2</v>
      </c>
      <c r="E61" s="147">
        <v>456</v>
      </c>
      <c r="F61">
        <v>18</v>
      </c>
      <c r="G61">
        <v>18</v>
      </c>
      <c r="H61">
        <v>17</v>
      </c>
      <c r="I61">
        <v>17</v>
      </c>
      <c r="J61">
        <v>16.100000000000001</v>
      </c>
    </row>
    <row r="62" spans="1:10" x14ac:dyDescent="0.3">
      <c r="A62" s="147">
        <v>16100</v>
      </c>
      <c r="B62">
        <v>16100</v>
      </c>
      <c r="C62">
        <v>0</v>
      </c>
      <c r="D62">
        <v>0</v>
      </c>
      <c r="E62" s="147">
        <v>2949</v>
      </c>
      <c r="F62">
        <v>0</v>
      </c>
      <c r="G62">
        <v>0</v>
      </c>
      <c r="H62">
        <v>0</v>
      </c>
      <c r="I62">
        <v>0</v>
      </c>
      <c r="J62">
        <v>13.4</v>
      </c>
    </row>
    <row r="63" spans="1:10" x14ac:dyDescent="0.3">
      <c r="A63" s="147">
        <v>16150</v>
      </c>
      <c r="B63">
        <v>16150</v>
      </c>
      <c r="C63">
        <v>0</v>
      </c>
      <c r="D63">
        <v>15</v>
      </c>
      <c r="E63" s="147">
        <v>197</v>
      </c>
      <c r="F63">
        <v>11.8</v>
      </c>
      <c r="G63">
        <v>11.8</v>
      </c>
      <c r="H63">
        <v>11.8</v>
      </c>
      <c r="I63">
        <v>11.8</v>
      </c>
      <c r="J63">
        <v>11.3</v>
      </c>
    </row>
    <row r="64" spans="1:10" x14ac:dyDescent="0.3">
      <c r="A64" s="147">
        <v>16200</v>
      </c>
      <c r="B64">
        <v>16200</v>
      </c>
      <c r="C64">
        <v>0</v>
      </c>
      <c r="D64">
        <v>36</v>
      </c>
      <c r="E64" s="147">
        <v>988</v>
      </c>
      <c r="F64">
        <v>9.1</v>
      </c>
      <c r="G64">
        <v>9.1</v>
      </c>
      <c r="H64">
        <v>9.1</v>
      </c>
      <c r="I64">
        <v>9.1</v>
      </c>
      <c r="J64">
        <v>9.5</v>
      </c>
    </row>
    <row r="65" spans="1:10" x14ac:dyDescent="0.3">
      <c r="A65" s="147">
        <v>16250</v>
      </c>
      <c r="B65">
        <v>16250</v>
      </c>
      <c r="C65">
        <v>0</v>
      </c>
      <c r="D65">
        <v>45</v>
      </c>
      <c r="E65" s="147">
        <v>2641</v>
      </c>
      <c r="F65">
        <v>8.5</v>
      </c>
      <c r="G65">
        <v>8.5</v>
      </c>
      <c r="H65">
        <v>8</v>
      </c>
      <c r="I65">
        <v>8.5</v>
      </c>
      <c r="J65">
        <v>8</v>
      </c>
    </row>
    <row r="66" spans="1:10" x14ac:dyDescent="0.3">
      <c r="A66" s="147">
        <v>16300</v>
      </c>
      <c r="B66">
        <v>16300</v>
      </c>
      <c r="C66">
        <v>0</v>
      </c>
      <c r="D66">
        <v>172</v>
      </c>
      <c r="E66" s="147">
        <v>6502</v>
      </c>
      <c r="F66">
        <v>7.5</v>
      </c>
      <c r="G66">
        <v>7.5</v>
      </c>
      <c r="H66">
        <v>6.5</v>
      </c>
      <c r="I66">
        <v>7</v>
      </c>
      <c r="J66">
        <v>6.8</v>
      </c>
    </row>
    <row r="67" spans="1:10" x14ac:dyDescent="0.3">
      <c r="A67" s="147">
        <v>16350</v>
      </c>
      <c r="B67">
        <v>16350</v>
      </c>
      <c r="C67">
        <v>0</v>
      </c>
      <c r="D67">
        <v>0</v>
      </c>
      <c r="E67" s="147">
        <v>365</v>
      </c>
      <c r="F67">
        <v>0</v>
      </c>
      <c r="G67">
        <v>0</v>
      </c>
      <c r="H67">
        <v>0</v>
      </c>
      <c r="I67">
        <v>0</v>
      </c>
      <c r="J67">
        <v>5.8</v>
      </c>
    </row>
    <row r="68" spans="1:10" x14ac:dyDescent="0.3">
      <c r="A68" s="147">
        <v>16400</v>
      </c>
      <c r="B68">
        <v>16400</v>
      </c>
      <c r="C68">
        <v>0</v>
      </c>
      <c r="D68">
        <v>7</v>
      </c>
      <c r="E68" s="147">
        <v>496</v>
      </c>
      <c r="F68">
        <v>5.8</v>
      </c>
      <c r="G68">
        <v>5.8</v>
      </c>
      <c r="H68">
        <v>5</v>
      </c>
      <c r="I68">
        <v>5</v>
      </c>
      <c r="J68">
        <v>4.9000000000000004</v>
      </c>
    </row>
    <row r="69" spans="1:10" x14ac:dyDescent="0.3">
      <c r="A69" s="147">
        <v>16450</v>
      </c>
      <c r="B69">
        <v>16450</v>
      </c>
      <c r="C69">
        <v>0</v>
      </c>
      <c r="D69">
        <v>2</v>
      </c>
      <c r="E69" s="147">
        <v>211</v>
      </c>
      <c r="F69">
        <v>4.5</v>
      </c>
      <c r="G69">
        <v>4.5</v>
      </c>
      <c r="H69">
        <v>4.5</v>
      </c>
      <c r="I69">
        <v>4.5</v>
      </c>
      <c r="J69">
        <v>4.3</v>
      </c>
    </row>
    <row r="70" spans="1:10" x14ac:dyDescent="0.3">
      <c r="A70" s="147">
        <v>16500</v>
      </c>
      <c r="B70">
        <v>16500</v>
      </c>
      <c r="C70">
        <v>0</v>
      </c>
      <c r="D70">
        <v>104</v>
      </c>
      <c r="E70" s="147">
        <v>1893</v>
      </c>
      <c r="F70">
        <v>4</v>
      </c>
      <c r="G70">
        <v>4.0999999999999996</v>
      </c>
      <c r="H70">
        <v>4</v>
      </c>
      <c r="I70">
        <v>4.0999999999999996</v>
      </c>
      <c r="J70">
        <v>3.7</v>
      </c>
    </row>
    <row r="71" spans="1:10" x14ac:dyDescent="0.3">
      <c r="A71" s="147">
        <v>16550</v>
      </c>
      <c r="B71">
        <v>16550</v>
      </c>
      <c r="C71">
        <v>0</v>
      </c>
      <c r="D71">
        <v>0</v>
      </c>
      <c r="E71" s="147">
        <v>214</v>
      </c>
      <c r="F71">
        <v>0</v>
      </c>
      <c r="G71">
        <v>0</v>
      </c>
      <c r="H71">
        <v>0</v>
      </c>
      <c r="I71">
        <v>0</v>
      </c>
      <c r="J71">
        <v>3.2</v>
      </c>
    </row>
    <row r="72" spans="1:10" x14ac:dyDescent="0.3">
      <c r="A72" s="147">
        <v>16600</v>
      </c>
      <c r="B72">
        <v>16600</v>
      </c>
      <c r="C72">
        <v>0</v>
      </c>
      <c r="D72">
        <v>27</v>
      </c>
      <c r="E72" s="147">
        <v>271</v>
      </c>
      <c r="F72">
        <v>3</v>
      </c>
      <c r="G72">
        <v>3</v>
      </c>
      <c r="H72">
        <v>2.9</v>
      </c>
      <c r="I72">
        <v>2.9</v>
      </c>
      <c r="J72">
        <v>2.8</v>
      </c>
    </row>
    <row r="73" spans="1:10" x14ac:dyDescent="0.3">
      <c r="A73" s="147">
        <v>16650</v>
      </c>
      <c r="B73">
        <v>16650</v>
      </c>
      <c r="C73">
        <v>0</v>
      </c>
      <c r="D73">
        <v>25</v>
      </c>
      <c r="E73" s="147">
        <v>79</v>
      </c>
      <c r="F73">
        <v>2.6</v>
      </c>
      <c r="G73">
        <v>2.6</v>
      </c>
      <c r="H73">
        <v>2.6</v>
      </c>
      <c r="I73">
        <v>2.6</v>
      </c>
      <c r="J73">
        <v>2.5</v>
      </c>
    </row>
    <row r="74" spans="1:10" x14ac:dyDescent="0.3">
      <c r="A74" s="147">
        <v>16700</v>
      </c>
      <c r="B74">
        <v>16700</v>
      </c>
      <c r="C74">
        <v>0</v>
      </c>
      <c r="D74">
        <v>0</v>
      </c>
      <c r="E74" s="147">
        <v>856</v>
      </c>
      <c r="F74">
        <v>0</v>
      </c>
      <c r="G74">
        <v>0</v>
      </c>
      <c r="H74">
        <v>0</v>
      </c>
      <c r="I74">
        <v>0</v>
      </c>
      <c r="J74">
        <v>2.2000000000000002</v>
      </c>
    </row>
    <row r="75" spans="1:10" x14ac:dyDescent="0.3">
      <c r="A75" s="147">
        <v>16750</v>
      </c>
      <c r="B75">
        <v>16750</v>
      </c>
      <c r="C75">
        <v>0</v>
      </c>
      <c r="D75">
        <v>0</v>
      </c>
      <c r="E75" s="147">
        <v>185</v>
      </c>
      <c r="F75">
        <v>0</v>
      </c>
      <c r="G75">
        <v>0</v>
      </c>
      <c r="H75">
        <v>0</v>
      </c>
      <c r="I75">
        <v>0</v>
      </c>
      <c r="J75">
        <v>2</v>
      </c>
    </row>
    <row r="76" spans="1:10" x14ac:dyDescent="0.3">
      <c r="A76" s="147">
        <v>16800</v>
      </c>
      <c r="B76">
        <v>16800</v>
      </c>
      <c r="C76">
        <v>0</v>
      </c>
      <c r="D76">
        <v>67</v>
      </c>
      <c r="E76" s="147">
        <v>446</v>
      </c>
      <c r="F76">
        <v>2</v>
      </c>
      <c r="G76">
        <v>2</v>
      </c>
      <c r="H76">
        <v>2</v>
      </c>
      <c r="I76">
        <v>2</v>
      </c>
      <c r="J76">
        <v>1.8</v>
      </c>
    </row>
    <row r="77" spans="1:10" x14ac:dyDescent="0.3">
      <c r="A77" s="147">
        <v>16850</v>
      </c>
      <c r="B77">
        <v>16850</v>
      </c>
      <c r="C77">
        <v>0</v>
      </c>
      <c r="D77">
        <v>0</v>
      </c>
      <c r="E77" s="147">
        <v>170</v>
      </c>
      <c r="F77">
        <v>0</v>
      </c>
      <c r="G77">
        <v>0</v>
      </c>
      <c r="H77">
        <v>0</v>
      </c>
      <c r="I77">
        <v>0</v>
      </c>
      <c r="J77">
        <v>1.6</v>
      </c>
    </row>
    <row r="78" spans="1:10" x14ac:dyDescent="0.3">
      <c r="A78" s="147">
        <v>16900</v>
      </c>
      <c r="B78">
        <v>16900</v>
      </c>
      <c r="C78">
        <v>0</v>
      </c>
      <c r="D78">
        <v>35</v>
      </c>
      <c r="E78" s="147">
        <v>456</v>
      </c>
      <c r="F78">
        <v>1.7</v>
      </c>
      <c r="G78">
        <v>2.5</v>
      </c>
      <c r="H78">
        <v>1.7</v>
      </c>
      <c r="I78">
        <v>2.5</v>
      </c>
      <c r="J78">
        <v>1.5</v>
      </c>
    </row>
    <row r="79" spans="1:10" x14ac:dyDescent="0.3">
      <c r="A79" s="147">
        <v>16950</v>
      </c>
      <c r="B79">
        <v>16950</v>
      </c>
      <c r="C79">
        <v>0</v>
      </c>
      <c r="D79">
        <v>0</v>
      </c>
      <c r="E79" s="147">
        <v>185</v>
      </c>
      <c r="F79">
        <v>0</v>
      </c>
      <c r="G79">
        <v>0</v>
      </c>
      <c r="H79">
        <v>0</v>
      </c>
      <c r="I79">
        <v>0</v>
      </c>
      <c r="J79">
        <v>1.3</v>
      </c>
    </row>
    <row r="80" spans="1:10" x14ac:dyDescent="0.3">
      <c r="A80" s="147">
        <v>17000</v>
      </c>
      <c r="B80">
        <v>17000</v>
      </c>
      <c r="C80">
        <v>0</v>
      </c>
      <c r="D80">
        <v>0</v>
      </c>
      <c r="E80" s="147">
        <v>325</v>
      </c>
      <c r="F80">
        <v>0</v>
      </c>
      <c r="G80">
        <v>0</v>
      </c>
      <c r="H80">
        <v>0</v>
      </c>
      <c r="I80">
        <v>0</v>
      </c>
      <c r="J80">
        <v>1.2</v>
      </c>
    </row>
    <row r="81" spans="1:10" x14ac:dyDescent="0.3">
      <c r="A81" s="147">
        <v>17050</v>
      </c>
      <c r="B81">
        <v>17050</v>
      </c>
      <c r="C81">
        <v>0</v>
      </c>
      <c r="D81">
        <v>0</v>
      </c>
      <c r="E81" s="147">
        <v>87</v>
      </c>
      <c r="F81">
        <v>0</v>
      </c>
      <c r="G81">
        <v>0</v>
      </c>
      <c r="H81">
        <v>0</v>
      </c>
      <c r="I81">
        <v>0</v>
      </c>
      <c r="J81">
        <v>1.1000000000000001</v>
      </c>
    </row>
    <row r="82" spans="1:10" x14ac:dyDescent="0.3">
      <c r="A82" s="147">
        <v>17100</v>
      </c>
      <c r="B82">
        <v>17100</v>
      </c>
      <c r="C82">
        <v>0</v>
      </c>
      <c r="D82">
        <v>0</v>
      </c>
      <c r="E82" s="147">
        <v>53</v>
      </c>
      <c r="F82">
        <v>0</v>
      </c>
      <c r="G82">
        <v>0</v>
      </c>
      <c r="H82">
        <v>0</v>
      </c>
      <c r="I82">
        <v>0</v>
      </c>
      <c r="J82">
        <v>1</v>
      </c>
    </row>
    <row r="83" spans="1:10" x14ac:dyDescent="0.3">
      <c r="A83" s="147">
        <v>17150</v>
      </c>
      <c r="B83">
        <v>17150</v>
      </c>
      <c r="C83">
        <v>0</v>
      </c>
      <c r="D83">
        <v>0</v>
      </c>
      <c r="E83" s="147">
        <v>149</v>
      </c>
      <c r="F83">
        <v>0</v>
      </c>
      <c r="G83">
        <v>0</v>
      </c>
      <c r="H83">
        <v>0</v>
      </c>
      <c r="I83">
        <v>0</v>
      </c>
      <c r="J83">
        <v>0.9</v>
      </c>
    </row>
    <row r="84" spans="1:10" x14ac:dyDescent="0.3">
      <c r="A84" s="147">
        <v>17200</v>
      </c>
      <c r="B84">
        <v>17200</v>
      </c>
      <c r="C84">
        <v>0</v>
      </c>
      <c r="D84">
        <v>0</v>
      </c>
      <c r="E84" s="147">
        <v>41</v>
      </c>
      <c r="F84">
        <v>0</v>
      </c>
      <c r="G84">
        <v>0</v>
      </c>
      <c r="H84">
        <v>0</v>
      </c>
      <c r="I84">
        <v>0</v>
      </c>
      <c r="J84">
        <v>0.8</v>
      </c>
    </row>
    <row r="85" spans="1:10" x14ac:dyDescent="0.3">
      <c r="A85" s="147">
        <v>17250</v>
      </c>
      <c r="B85">
        <v>17250</v>
      </c>
      <c r="C85">
        <v>0</v>
      </c>
      <c r="D85">
        <v>0</v>
      </c>
      <c r="E85" s="147">
        <v>1401</v>
      </c>
      <c r="F85">
        <v>0</v>
      </c>
      <c r="G85">
        <v>0</v>
      </c>
      <c r="H85">
        <v>0</v>
      </c>
      <c r="I85">
        <v>0</v>
      </c>
      <c r="J85">
        <v>0.8</v>
      </c>
    </row>
    <row r="86" spans="1:10" x14ac:dyDescent="0.3">
      <c r="A86" s="147">
        <v>17300</v>
      </c>
      <c r="B86">
        <v>17300</v>
      </c>
      <c r="C86">
        <v>0</v>
      </c>
      <c r="D86">
        <v>0</v>
      </c>
      <c r="E86" s="147">
        <v>411</v>
      </c>
      <c r="F86">
        <v>0</v>
      </c>
      <c r="G86">
        <v>0</v>
      </c>
      <c r="H86">
        <v>0</v>
      </c>
      <c r="I86">
        <v>0</v>
      </c>
      <c r="J86">
        <v>0.7</v>
      </c>
    </row>
    <row r="87" spans="1:10" x14ac:dyDescent="0.3">
      <c r="A87" s="147">
        <v>17350</v>
      </c>
      <c r="B87">
        <v>17350</v>
      </c>
      <c r="C87">
        <v>0</v>
      </c>
      <c r="D87">
        <v>0</v>
      </c>
      <c r="E87" s="147">
        <v>39</v>
      </c>
      <c r="F87">
        <v>0</v>
      </c>
      <c r="G87">
        <v>0</v>
      </c>
      <c r="H87">
        <v>0</v>
      </c>
      <c r="I87">
        <v>0</v>
      </c>
      <c r="J87">
        <v>0.6</v>
      </c>
    </row>
    <row r="88" spans="1:10" x14ac:dyDescent="0.3">
      <c r="A88" s="147">
        <v>17400</v>
      </c>
      <c r="B88">
        <v>17400</v>
      </c>
      <c r="C88">
        <v>0</v>
      </c>
      <c r="D88">
        <v>0</v>
      </c>
      <c r="E88" s="147">
        <v>32</v>
      </c>
      <c r="F88">
        <v>0</v>
      </c>
      <c r="G88">
        <v>0</v>
      </c>
      <c r="H88">
        <v>0</v>
      </c>
      <c r="I88">
        <v>0</v>
      </c>
      <c r="J88">
        <v>0.6</v>
      </c>
    </row>
    <row r="89" spans="1:10" x14ac:dyDescent="0.3">
      <c r="A89" s="147">
        <v>17450</v>
      </c>
      <c r="B89">
        <v>17450</v>
      </c>
      <c r="C89">
        <v>0</v>
      </c>
      <c r="D89">
        <v>0</v>
      </c>
      <c r="E89" s="147">
        <v>11</v>
      </c>
      <c r="F89">
        <v>0</v>
      </c>
      <c r="G89">
        <v>0</v>
      </c>
      <c r="H89">
        <v>0</v>
      </c>
      <c r="I89">
        <v>0</v>
      </c>
      <c r="J89">
        <v>0.5</v>
      </c>
    </row>
    <row r="90" spans="1:10" x14ac:dyDescent="0.3">
      <c r="A90" s="147">
        <v>17500</v>
      </c>
      <c r="B90">
        <v>17500</v>
      </c>
      <c r="C90">
        <v>0</v>
      </c>
      <c r="D90">
        <v>0</v>
      </c>
      <c r="E90" s="147">
        <v>55</v>
      </c>
      <c r="F90">
        <v>0</v>
      </c>
      <c r="G90">
        <v>0</v>
      </c>
      <c r="H90">
        <v>0</v>
      </c>
      <c r="I90">
        <v>0</v>
      </c>
      <c r="J90">
        <v>0.5</v>
      </c>
    </row>
    <row r="91" spans="1:10" x14ac:dyDescent="0.3">
      <c r="A91" s="147">
        <v>17550</v>
      </c>
      <c r="B91">
        <v>17550</v>
      </c>
      <c r="C91">
        <v>0</v>
      </c>
      <c r="D91">
        <v>0</v>
      </c>
      <c r="E91" s="147">
        <v>134</v>
      </c>
      <c r="F91">
        <v>0</v>
      </c>
      <c r="G91">
        <v>0</v>
      </c>
      <c r="H91">
        <v>0</v>
      </c>
      <c r="I91">
        <v>0</v>
      </c>
      <c r="J91">
        <v>0.5</v>
      </c>
    </row>
    <row r="92" spans="1:10" x14ac:dyDescent="0.3">
      <c r="A92" s="147">
        <v>17600</v>
      </c>
      <c r="B92">
        <v>17600</v>
      </c>
      <c r="C92">
        <v>0</v>
      </c>
      <c r="D92">
        <v>0</v>
      </c>
      <c r="E92" s="147">
        <v>310</v>
      </c>
      <c r="F92">
        <v>0</v>
      </c>
      <c r="G92">
        <v>0</v>
      </c>
      <c r="H92">
        <v>0</v>
      </c>
      <c r="I92">
        <v>0</v>
      </c>
      <c r="J92">
        <v>0.4</v>
      </c>
    </row>
    <row r="93" spans="1:10" x14ac:dyDescent="0.3">
      <c r="A93" s="147">
        <v>17650</v>
      </c>
      <c r="B93">
        <v>17650</v>
      </c>
      <c r="C93">
        <v>0</v>
      </c>
      <c r="D93">
        <v>0</v>
      </c>
      <c r="E93" s="147">
        <v>14</v>
      </c>
      <c r="F93">
        <v>0</v>
      </c>
      <c r="G93">
        <v>0</v>
      </c>
      <c r="H93">
        <v>0</v>
      </c>
      <c r="I93">
        <v>0</v>
      </c>
      <c r="J93">
        <v>0.4</v>
      </c>
    </row>
    <row r="94" spans="1:10" x14ac:dyDescent="0.3">
      <c r="A94" s="147">
        <v>17700</v>
      </c>
      <c r="B94">
        <v>17700</v>
      </c>
      <c r="C94">
        <v>0</v>
      </c>
      <c r="D94">
        <v>0</v>
      </c>
      <c r="E94" s="147">
        <v>95</v>
      </c>
      <c r="F94">
        <v>0</v>
      </c>
      <c r="G94">
        <v>0</v>
      </c>
      <c r="H94">
        <v>0</v>
      </c>
      <c r="I94">
        <v>0</v>
      </c>
      <c r="J94">
        <v>0.4</v>
      </c>
    </row>
    <row r="95" spans="1:10" x14ac:dyDescent="0.3">
      <c r="A95" s="147">
        <v>17750</v>
      </c>
      <c r="B95">
        <v>17750</v>
      </c>
      <c r="C95">
        <v>0</v>
      </c>
      <c r="D95">
        <v>0</v>
      </c>
      <c r="E95" s="147">
        <v>1</v>
      </c>
      <c r="F95">
        <v>0</v>
      </c>
      <c r="G95">
        <v>0</v>
      </c>
      <c r="H95">
        <v>0</v>
      </c>
      <c r="I95">
        <v>0</v>
      </c>
      <c r="J95">
        <v>0.3</v>
      </c>
    </row>
    <row r="96" spans="1:10" x14ac:dyDescent="0.3">
      <c r="A96" s="147">
        <v>17800</v>
      </c>
      <c r="B96">
        <v>17800</v>
      </c>
      <c r="C96">
        <v>0</v>
      </c>
      <c r="D96">
        <v>0</v>
      </c>
      <c r="E96" s="147">
        <v>0</v>
      </c>
      <c r="F96">
        <v>0</v>
      </c>
      <c r="G96">
        <v>0</v>
      </c>
      <c r="H96">
        <v>0</v>
      </c>
      <c r="I96">
        <v>0</v>
      </c>
      <c r="J96">
        <v>0.3</v>
      </c>
    </row>
    <row r="97" spans="1:10" x14ac:dyDescent="0.3">
      <c r="A97" s="147">
        <v>17850</v>
      </c>
      <c r="B97">
        <v>17850</v>
      </c>
      <c r="C97">
        <v>0</v>
      </c>
      <c r="D97">
        <v>0</v>
      </c>
      <c r="E97" s="147">
        <v>0</v>
      </c>
      <c r="F97">
        <v>0</v>
      </c>
      <c r="G97">
        <v>0</v>
      </c>
      <c r="H97">
        <v>0</v>
      </c>
      <c r="I97">
        <v>0</v>
      </c>
      <c r="J97">
        <v>0.3</v>
      </c>
    </row>
    <row r="98" spans="1:10" x14ac:dyDescent="0.3">
      <c r="A98" s="147">
        <v>17900</v>
      </c>
      <c r="B98">
        <v>17900</v>
      </c>
      <c r="C98">
        <v>0</v>
      </c>
      <c r="D98">
        <v>0</v>
      </c>
      <c r="E98" s="147">
        <v>0</v>
      </c>
      <c r="F98">
        <v>0</v>
      </c>
      <c r="G98">
        <v>0</v>
      </c>
      <c r="H98">
        <v>0</v>
      </c>
      <c r="I98">
        <v>0</v>
      </c>
      <c r="J98">
        <v>0.3</v>
      </c>
    </row>
    <row r="99" spans="1:10" x14ac:dyDescent="0.3">
      <c r="A99" s="147">
        <v>17950</v>
      </c>
      <c r="B99">
        <v>17950</v>
      </c>
      <c r="C99">
        <v>0</v>
      </c>
      <c r="D99">
        <v>0</v>
      </c>
      <c r="E99" s="147">
        <v>0</v>
      </c>
      <c r="F99">
        <v>0</v>
      </c>
      <c r="G99">
        <v>0</v>
      </c>
      <c r="H99">
        <v>0</v>
      </c>
      <c r="I99">
        <v>0</v>
      </c>
      <c r="J99">
        <v>0.3</v>
      </c>
    </row>
    <row r="100" spans="1:10" x14ac:dyDescent="0.3">
      <c r="A100" t="s">
        <v>146</v>
      </c>
      <c r="B100">
        <v>18000</v>
      </c>
      <c r="C100">
        <v>0</v>
      </c>
      <c r="D100">
        <v>0</v>
      </c>
      <c r="E100">
        <v>101</v>
      </c>
      <c r="F100">
        <v>0</v>
      </c>
      <c r="G100">
        <v>0</v>
      </c>
      <c r="H100">
        <v>0</v>
      </c>
      <c r="I100">
        <v>0</v>
      </c>
      <c r="J100">
        <v>0.2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6010F-0F6A-4B61-80AB-37A3E6736DC5}">
  <dimension ref="A1:J100"/>
  <sheetViews>
    <sheetView workbookViewId="0"/>
  </sheetViews>
  <sheetFormatPr baseColWidth="10" defaultColWidth="8.88671875" defaultRowHeight="14.4" x14ac:dyDescent="0.3"/>
  <sheetData>
    <row r="1" spans="1:10" x14ac:dyDescent="0.3">
      <c r="A1" s="148" t="s">
        <v>800</v>
      </c>
      <c r="B1" s="148" t="s">
        <v>801</v>
      </c>
      <c r="C1" s="148" t="s">
        <v>802</v>
      </c>
      <c r="D1" s="148" t="s">
        <v>803</v>
      </c>
      <c r="E1" s="148" t="s">
        <v>804</v>
      </c>
      <c r="F1" s="148" t="s">
        <v>805</v>
      </c>
      <c r="G1" s="148" t="s">
        <v>806</v>
      </c>
      <c r="H1" s="148" t="s">
        <v>807</v>
      </c>
      <c r="I1" s="148" t="s">
        <v>808</v>
      </c>
      <c r="J1" s="148" t="s">
        <v>809</v>
      </c>
    </row>
    <row r="2" spans="1:10" x14ac:dyDescent="0.3">
      <c r="A2" s="147">
        <v>11000</v>
      </c>
      <c r="B2">
        <v>11000</v>
      </c>
      <c r="C2">
        <v>0</v>
      </c>
      <c r="D2">
        <v>91</v>
      </c>
      <c r="E2" s="147">
        <v>1485</v>
      </c>
      <c r="F2">
        <v>6</v>
      </c>
      <c r="G2">
        <v>6</v>
      </c>
      <c r="H2">
        <v>4.4000000000000004</v>
      </c>
      <c r="I2">
        <v>5</v>
      </c>
      <c r="J2">
        <v>4.7</v>
      </c>
    </row>
    <row r="3" spans="1:10" x14ac:dyDescent="0.3">
      <c r="A3" s="147">
        <v>11200</v>
      </c>
      <c r="B3">
        <v>11200</v>
      </c>
      <c r="C3">
        <v>0</v>
      </c>
      <c r="D3">
        <v>5</v>
      </c>
      <c r="E3" s="147">
        <v>335</v>
      </c>
      <c r="F3">
        <v>5.5</v>
      </c>
      <c r="G3">
        <v>5.5</v>
      </c>
      <c r="H3">
        <v>5.5</v>
      </c>
      <c r="I3">
        <v>5.5</v>
      </c>
      <c r="J3">
        <v>5.4</v>
      </c>
    </row>
    <row r="4" spans="1:10" x14ac:dyDescent="0.3">
      <c r="A4" s="147">
        <v>11400</v>
      </c>
      <c r="B4">
        <v>11400</v>
      </c>
      <c r="C4">
        <v>0</v>
      </c>
      <c r="D4">
        <v>0</v>
      </c>
      <c r="E4" s="147">
        <v>554</v>
      </c>
      <c r="F4">
        <v>0</v>
      </c>
      <c r="G4">
        <v>0</v>
      </c>
      <c r="H4">
        <v>0</v>
      </c>
      <c r="I4">
        <v>0</v>
      </c>
      <c r="J4">
        <v>6.3</v>
      </c>
    </row>
    <row r="5" spans="1:10" x14ac:dyDescent="0.3">
      <c r="A5" s="147">
        <v>11600</v>
      </c>
      <c r="B5">
        <v>11600</v>
      </c>
      <c r="C5">
        <v>0</v>
      </c>
      <c r="D5">
        <v>1</v>
      </c>
      <c r="E5" s="147">
        <v>26</v>
      </c>
      <c r="F5">
        <v>8</v>
      </c>
      <c r="G5">
        <v>8</v>
      </c>
      <c r="H5">
        <v>8</v>
      </c>
      <c r="I5">
        <v>8</v>
      </c>
      <c r="J5">
        <v>7.3</v>
      </c>
    </row>
    <row r="6" spans="1:10" x14ac:dyDescent="0.3">
      <c r="A6" s="147">
        <v>11800</v>
      </c>
      <c r="B6">
        <v>11800</v>
      </c>
      <c r="C6">
        <v>0</v>
      </c>
      <c r="D6">
        <v>51</v>
      </c>
      <c r="E6" s="147">
        <v>151</v>
      </c>
      <c r="F6">
        <v>9.1999999999999993</v>
      </c>
      <c r="G6">
        <v>9.1999999999999993</v>
      </c>
      <c r="H6">
        <v>8.4</v>
      </c>
      <c r="I6">
        <v>8.4</v>
      </c>
      <c r="J6">
        <v>8.5</v>
      </c>
    </row>
    <row r="7" spans="1:10" x14ac:dyDescent="0.3">
      <c r="A7" s="147">
        <v>12000</v>
      </c>
      <c r="B7">
        <v>12000</v>
      </c>
      <c r="C7">
        <v>0</v>
      </c>
      <c r="D7">
        <v>9</v>
      </c>
      <c r="E7" s="147">
        <v>779</v>
      </c>
      <c r="F7">
        <v>10.199999999999999</v>
      </c>
      <c r="G7">
        <v>11.5</v>
      </c>
      <c r="H7">
        <v>10.199999999999999</v>
      </c>
      <c r="I7">
        <v>11.5</v>
      </c>
      <c r="J7">
        <v>9.9</v>
      </c>
    </row>
    <row r="8" spans="1:10" x14ac:dyDescent="0.3">
      <c r="A8" s="147">
        <v>12200</v>
      </c>
      <c r="B8">
        <v>12200</v>
      </c>
      <c r="C8">
        <v>0</v>
      </c>
      <c r="D8">
        <v>1</v>
      </c>
      <c r="E8" s="147">
        <v>1048</v>
      </c>
      <c r="F8">
        <v>12.6</v>
      </c>
      <c r="G8">
        <v>12.6</v>
      </c>
      <c r="H8">
        <v>12.6</v>
      </c>
      <c r="I8">
        <v>12.6</v>
      </c>
      <c r="J8">
        <v>11.6</v>
      </c>
    </row>
    <row r="9" spans="1:10" x14ac:dyDescent="0.3">
      <c r="A9" s="147">
        <v>12400</v>
      </c>
      <c r="B9">
        <v>12400</v>
      </c>
      <c r="C9">
        <v>0</v>
      </c>
      <c r="D9">
        <v>371</v>
      </c>
      <c r="E9" s="147">
        <v>726</v>
      </c>
      <c r="F9">
        <v>15</v>
      </c>
      <c r="G9">
        <v>15</v>
      </c>
      <c r="H9">
        <v>12.8</v>
      </c>
      <c r="I9">
        <v>14</v>
      </c>
      <c r="J9">
        <v>13.5</v>
      </c>
    </row>
    <row r="10" spans="1:10" x14ac:dyDescent="0.3">
      <c r="A10" s="147">
        <v>12600</v>
      </c>
      <c r="B10">
        <v>12600</v>
      </c>
      <c r="C10">
        <v>0</v>
      </c>
      <c r="D10">
        <v>44</v>
      </c>
      <c r="E10" s="147">
        <v>483</v>
      </c>
      <c r="F10">
        <v>18</v>
      </c>
      <c r="G10">
        <v>18</v>
      </c>
      <c r="H10">
        <v>14.3</v>
      </c>
      <c r="I10">
        <v>14.3</v>
      </c>
      <c r="J10">
        <v>15.9</v>
      </c>
    </row>
    <row r="11" spans="1:10" x14ac:dyDescent="0.3">
      <c r="A11" s="147">
        <v>12800</v>
      </c>
      <c r="B11">
        <v>12800</v>
      </c>
      <c r="C11">
        <v>0</v>
      </c>
      <c r="D11">
        <v>0</v>
      </c>
      <c r="E11" s="147">
        <v>1017</v>
      </c>
      <c r="F11">
        <v>0</v>
      </c>
      <c r="G11">
        <v>0</v>
      </c>
      <c r="H11">
        <v>0</v>
      </c>
      <c r="I11">
        <v>0</v>
      </c>
      <c r="J11">
        <v>18.899999999999999</v>
      </c>
    </row>
    <row r="12" spans="1:10" x14ac:dyDescent="0.3">
      <c r="A12" s="147">
        <v>13000</v>
      </c>
      <c r="B12">
        <v>13000</v>
      </c>
      <c r="C12">
        <v>0</v>
      </c>
      <c r="D12">
        <v>269</v>
      </c>
      <c r="E12" s="147">
        <v>2649</v>
      </c>
      <c r="F12">
        <v>22</v>
      </c>
      <c r="G12">
        <v>24.6</v>
      </c>
      <c r="H12">
        <v>22</v>
      </c>
      <c r="I12">
        <v>22.9</v>
      </c>
      <c r="J12">
        <v>22.5</v>
      </c>
    </row>
    <row r="13" spans="1:10" x14ac:dyDescent="0.3">
      <c r="A13" s="147">
        <v>13200</v>
      </c>
      <c r="B13">
        <v>13200</v>
      </c>
      <c r="C13">
        <v>0</v>
      </c>
      <c r="D13">
        <v>335</v>
      </c>
      <c r="E13" s="147">
        <v>2235</v>
      </c>
      <c r="F13">
        <v>27.5</v>
      </c>
      <c r="G13">
        <v>27.5</v>
      </c>
      <c r="H13">
        <v>27.5</v>
      </c>
      <c r="I13">
        <v>27.5</v>
      </c>
      <c r="J13">
        <v>27.2</v>
      </c>
    </row>
    <row r="14" spans="1:10" x14ac:dyDescent="0.3">
      <c r="A14" s="147">
        <v>13400</v>
      </c>
      <c r="B14">
        <v>13400</v>
      </c>
      <c r="C14">
        <v>0</v>
      </c>
      <c r="D14">
        <v>116</v>
      </c>
      <c r="E14" s="147">
        <v>891</v>
      </c>
      <c r="F14">
        <v>35</v>
      </c>
      <c r="G14">
        <v>35</v>
      </c>
      <c r="H14">
        <v>33.5</v>
      </c>
      <c r="I14">
        <v>33.5</v>
      </c>
      <c r="J14">
        <v>33.5</v>
      </c>
    </row>
    <row r="15" spans="1:10" x14ac:dyDescent="0.3">
      <c r="A15" s="147">
        <v>13600</v>
      </c>
      <c r="B15">
        <v>13600</v>
      </c>
      <c r="C15">
        <v>0</v>
      </c>
      <c r="D15">
        <v>499</v>
      </c>
      <c r="E15" s="147">
        <v>11659</v>
      </c>
      <c r="F15">
        <v>46</v>
      </c>
      <c r="G15">
        <v>46</v>
      </c>
      <c r="H15">
        <v>40</v>
      </c>
      <c r="I15">
        <v>41.5</v>
      </c>
      <c r="J15">
        <v>42.1</v>
      </c>
    </row>
    <row r="16" spans="1:10" x14ac:dyDescent="0.3">
      <c r="A16" s="147">
        <v>13800</v>
      </c>
      <c r="B16">
        <v>13800</v>
      </c>
      <c r="C16">
        <v>0</v>
      </c>
      <c r="D16">
        <v>231</v>
      </c>
      <c r="E16" s="147">
        <v>4463</v>
      </c>
      <c r="F16">
        <v>55.5</v>
      </c>
      <c r="G16">
        <v>55.5</v>
      </c>
      <c r="H16">
        <v>53</v>
      </c>
      <c r="I16">
        <v>53.5</v>
      </c>
      <c r="J16">
        <v>53.8</v>
      </c>
    </row>
    <row r="17" spans="1:10" x14ac:dyDescent="0.3">
      <c r="A17" s="147">
        <v>13850</v>
      </c>
      <c r="B17">
        <v>13850</v>
      </c>
      <c r="C17">
        <v>0</v>
      </c>
      <c r="D17">
        <v>35</v>
      </c>
      <c r="E17" s="147">
        <v>55</v>
      </c>
      <c r="F17">
        <v>55</v>
      </c>
      <c r="G17">
        <v>55</v>
      </c>
      <c r="H17">
        <v>55</v>
      </c>
      <c r="I17">
        <v>55</v>
      </c>
      <c r="J17">
        <v>57.3</v>
      </c>
    </row>
    <row r="18" spans="1:10" x14ac:dyDescent="0.3">
      <c r="A18" s="147">
        <v>13900</v>
      </c>
      <c r="B18">
        <v>13900</v>
      </c>
      <c r="C18">
        <v>0</v>
      </c>
      <c r="D18">
        <v>71</v>
      </c>
      <c r="E18" s="147">
        <v>1242</v>
      </c>
      <c r="F18">
        <v>58.5</v>
      </c>
      <c r="G18">
        <v>61</v>
      </c>
      <c r="H18">
        <v>58.5</v>
      </c>
      <c r="I18">
        <v>61</v>
      </c>
      <c r="J18">
        <v>61.1</v>
      </c>
    </row>
    <row r="19" spans="1:10" x14ac:dyDescent="0.3">
      <c r="A19" s="147">
        <v>13950</v>
      </c>
      <c r="B19">
        <v>13950</v>
      </c>
      <c r="C19">
        <v>0</v>
      </c>
      <c r="D19">
        <v>15</v>
      </c>
      <c r="E19" s="147">
        <v>85</v>
      </c>
      <c r="F19">
        <v>66.5</v>
      </c>
      <c r="G19">
        <v>66.5</v>
      </c>
      <c r="H19">
        <v>66.5</v>
      </c>
      <c r="I19">
        <v>66.5</v>
      </c>
      <c r="J19">
        <v>65.099999999999994</v>
      </c>
    </row>
    <row r="20" spans="1:10" x14ac:dyDescent="0.3">
      <c r="A20" s="147">
        <v>14000</v>
      </c>
      <c r="B20">
        <v>14000</v>
      </c>
      <c r="C20">
        <v>0</v>
      </c>
      <c r="D20">
        <v>2695</v>
      </c>
      <c r="E20" s="147">
        <v>3642</v>
      </c>
      <c r="F20">
        <v>66.5</v>
      </c>
      <c r="G20">
        <v>78.5</v>
      </c>
      <c r="H20">
        <v>66</v>
      </c>
      <c r="I20">
        <v>66.5</v>
      </c>
      <c r="J20">
        <v>69.5</v>
      </c>
    </row>
    <row r="21" spans="1:10" x14ac:dyDescent="0.3">
      <c r="A21" s="147">
        <v>14050</v>
      </c>
      <c r="B21">
        <v>14050</v>
      </c>
      <c r="C21">
        <v>0</v>
      </c>
      <c r="D21">
        <v>70</v>
      </c>
      <c r="E21" s="147">
        <v>2079</v>
      </c>
      <c r="F21">
        <v>70</v>
      </c>
      <c r="G21">
        <v>70</v>
      </c>
      <c r="H21">
        <v>70</v>
      </c>
      <c r="I21">
        <v>70</v>
      </c>
      <c r="J21">
        <v>74.3</v>
      </c>
    </row>
    <row r="22" spans="1:10" x14ac:dyDescent="0.3">
      <c r="A22" s="147">
        <v>14100</v>
      </c>
      <c r="B22">
        <v>14100</v>
      </c>
      <c r="C22">
        <v>0</v>
      </c>
      <c r="D22">
        <v>22</v>
      </c>
      <c r="E22" s="147">
        <v>754</v>
      </c>
      <c r="F22">
        <v>84.5</v>
      </c>
      <c r="G22">
        <v>84.5</v>
      </c>
      <c r="H22">
        <v>79</v>
      </c>
      <c r="I22">
        <v>79.5</v>
      </c>
      <c r="J22">
        <v>79.400000000000006</v>
      </c>
    </row>
    <row r="23" spans="1:10" x14ac:dyDescent="0.3">
      <c r="A23" s="147">
        <v>14150</v>
      </c>
      <c r="B23">
        <v>14150</v>
      </c>
      <c r="C23">
        <v>0</v>
      </c>
      <c r="D23">
        <v>91</v>
      </c>
      <c r="E23" s="147">
        <v>553</v>
      </c>
      <c r="F23">
        <v>90</v>
      </c>
      <c r="G23">
        <v>90</v>
      </c>
      <c r="H23">
        <v>90</v>
      </c>
      <c r="I23">
        <v>90</v>
      </c>
      <c r="J23">
        <v>85</v>
      </c>
    </row>
    <row r="24" spans="1:10" x14ac:dyDescent="0.3">
      <c r="A24" s="147">
        <v>14200</v>
      </c>
      <c r="B24">
        <v>14200</v>
      </c>
      <c r="C24">
        <v>0</v>
      </c>
      <c r="D24">
        <v>27</v>
      </c>
      <c r="E24" s="147">
        <v>6829</v>
      </c>
      <c r="F24">
        <v>96</v>
      </c>
      <c r="G24">
        <v>96</v>
      </c>
      <c r="H24">
        <v>83</v>
      </c>
      <c r="I24">
        <v>86</v>
      </c>
      <c r="J24">
        <v>90.9</v>
      </c>
    </row>
    <row r="25" spans="1:10" x14ac:dyDescent="0.3">
      <c r="A25" s="147">
        <v>14250</v>
      </c>
      <c r="B25">
        <v>14250</v>
      </c>
      <c r="C25">
        <v>0</v>
      </c>
      <c r="D25">
        <v>42</v>
      </c>
      <c r="E25" s="147">
        <v>266</v>
      </c>
      <c r="F25">
        <v>102</v>
      </c>
      <c r="G25">
        <v>102</v>
      </c>
      <c r="H25">
        <v>102</v>
      </c>
      <c r="I25">
        <v>102</v>
      </c>
      <c r="J25">
        <v>97.3</v>
      </c>
    </row>
    <row r="26" spans="1:10" x14ac:dyDescent="0.3">
      <c r="A26" s="147">
        <v>14300</v>
      </c>
      <c r="B26">
        <v>14300</v>
      </c>
      <c r="C26">
        <v>0</v>
      </c>
      <c r="D26">
        <v>407</v>
      </c>
      <c r="E26" s="147">
        <v>1246</v>
      </c>
      <c r="F26">
        <v>107</v>
      </c>
      <c r="G26">
        <v>108.5</v>
      </c>
      <c r="H26">
        <v>105</v>
      </c>
      <c r="I26">
        <v>105.5</v>
      </c>
      <c r="J26">
        <v>104.1</v>
      </c>
    </row>
    <row r="27" spans="1:10" x14ac:dyDescent="0.3">
      <c r="A27" s="147">
        <v>14350</v>
      </c>
      <c r="B27">
        <v>14350</v>
      </c>
      <c r="C27">
        <v>0</v>
      </c>
      <c r="D27">
        <v>1</v>
      </c>
      <c r="E27" s="147">
        <v>196</v>
      </c>
      <c r="F27">
        <v>103.5</v>
      </c>
      <c r="G27">
        <v>103.5</v>
      </c>
      <c r="H27">
        <v>103.5</v>
      </c>
      <c r="I27">
        <v>103.5</v>
      </c>
      <c r="J27">
        <v>111.5</v>
      </c>
    </row>
    <row r="28" spans="1:10" x14ac:dyDescent="0.3">
      <c r="A28" s="147">
        <v>14400</v>
      </c>
      <c r="B28">
        <v>14400</v>
      </c>
      <c r="C28">
        <v>0</v>
      </c>
      <c r="D28">
        <v>35</v>
      </c>
      <c r="E28" s="147">
        <v>1806</v>
      </c>
      <c r="F28">
        <v>118</v>
      </c>
      <c r="G28">
        <v>119</v>
      </c>
      <c r="H28">
        <v>118</v>
      </c>
      <c r="I28">
        <v>119</v>
      </c>
      <c r="J28">
        <v>119.5</v>
      </c>
    </row>
    <row r="29" spans="1:10" x14ac:dyDescent="0.3">
      <c r="A29" s="147">
        <v>14450</v>
      </c>
      <c r="B29">
        <v>14450</v>
      </c>
      <c r="C29">
        <v>0</v>
      </c>
      <c r="D29">
        <v>217</v>
      </c>
      <c r="E29" s="147">
        <v>873</v>
      </c>
      <c r="F29">
        <v>132.5</v>
      </c>
      <c r="G29">
        <v>132.5</v>
      </c>
      <c r="H29">
        <v>122</v>
      </c>
      <c r="I29">
        <v>122</v>
      </c>
      <c r="J29">
        <v>128</v>
      </c>
    </row>
    <row r="30" spans="1:10" x14ac:dyDescent="0.3">
      <c r="A30" s="147">
        <v>14500</v>
      </c>
      <c r="B30">
        <v>14500</v>
      </c>
      <c r="C30">
        <v>0</v>
      </c>
      <c r="D30">
        <v>1341</v>
      </c>
      <c r="E30" s="147">
        <v>3056</v>
      </c>
      <c r="F30">
        <v>135</v>
      </c>
      <c r="G30">
        <v>155</v>
      </c>
      <c r="H30">
        <v>126</v>
      </c>
      <c r="I30">
        <v>129.5</v>
      </c>
      <c r="J30">
        <v>137.19999999999999</v>
      </c>
    </row>
    <row r="31" spans="1:10" x14ac:dyDescent="0.3">
      <c r="A31" s="147">
        <v>14550</v>
      </c>
      <c r="B31">
        <v>14550</v>
      </c>
      <c r="C31">
        <v>0</v>
      </c>
      <c r="D31">
        <v>0</v>
      </c>
      <c r="E31" s="147">
        <v>284</v>
      </c>
      <c r="F31">
        <v>0</v>
      </c>
      <c r="G31">
        <v>0</v>
      </c>
      <c r="H31">
        <v>0</v>
      </c>
      <c r="I31">
        <v>0</v>
      </c>
      <c r="J31">
        <v>147</v>
      </c>
    </row>
    <row r="32" spans="1:10" x14ac:dyDescent="0.3">
      <c r="A32" s="147">
        <v>14600</v>
      </c>
      <c r="B32">
        <v>14600</v>
      </c>
      <c r="C32">
        <v>0</v>
      </c>
      <c r="D32">
        <v>2353</v>
      </c>
      <c r="E32" s="147">
        <v>3124</v>
      </c>
      <c r="F32">
        <v>175</v>
      </c>
      <c r="G32">
        <v>175</v>
      </c>
      <c r="H32">
        <v>142</v>
      </c>
      <c r="I32">
        <v>148</v>
      </c>
      <c r="J32">
        <v>157.6</v>
      </c>
    </row>
    <row r="33" spans="1:10" x14ac:dyDescent="0.3">
      <c r="A33" s="147">
        <v>14650</v>
      </c>
      <c r="B33">
        <v>14650</v>
      </c>
      <c r="C33">
        <v>0</v>
      </c>
      <c r="D33">
        <v>0</v>
      </c>
      <c r="E33" s="147">
        <v>193</v>
      </c>
      <c r="F33">
        <v>0</v>
      </c>
      <c r="G33">
        <v>0</v>
      </c>
      <c r="H33">
        <v>0</v>
      </c>
      <c r="I33">
        <v>0</v>
      </c>
      <c r="J33">
        <v>168.9</v>
      </c>
    </row>
    <row r="34" spans="1:10" x14ac:dyDescent="0.3">
      <c r="A34" s="147">
        <v>14700</v>
      </c>
      <c r="B34">
        <v>14700</v>
      </c>
      <c r="C34">
        <v>0</v>
      </c>
      <c r="D34">
        <v>11</v>
      </c>
      <c r="E34" s="147">
        <v>1741</v>
      </c>
      <c r="F34">
        <v>176</v>
      </c>
      <c r="G34">
        <v>193</v>
      </c>
      <c r="H34">
        <v>169</v>
      </c>
      <c r="I34">
        <v>181</v>
      </c>
      <c r="J34">
        <v>181.1</v>
      </c>
    </row>
    <row r="35" spans="1:10" x14ac:dyDescent="0.3">
      <c r="A35" s="147">
        <v>14750</v>
      </c>
      <c r="B35">
        <v>14750</v>
      </c>
      <c r="C35">
        <v>0</v>
      </c>
      <c r="D35">
        <v>202</v>
      </c>
      <c r="E35" s="147">
        <v>425</v>
      </c>
      <c r="F35">
        <v>185</v>
      </c>
      <c r="G35">
        <v>201.5</v>
      </c>
      <c r="H35">
        <v>175</v>
      </c>
      <c r="I35">
        <v>201.5</v>
      </c>
      <c r="J35">
        <v>194.1</v>
      </c>
    </row>
    <row r="36" spans="1:10" x14ac:dyDescent="0.3">
      <c r="A36" s="147">
        <v>14800</v>
      </c>
      <c r="B36">
        <v>14800</v>
      </c>
      <c r="C36">
        <v>0</v>
      </c>
      <c r="D36">
        <v>407</v>
      </c>
      <c r="E36" s="147">
        <v>7091</v>
      </c>
      <c r="F36">
        <v>203</v>
      </c>
      <c r="G36">
        <v>220</v>
      </c>
      <c r="H36">
        <v>186</v>
      </c>
      <c r="I36">
        <v>206</v>
      </c>
      <c r="J36">
        <v>208</v>
      </c>
    </row>
    <row r="37" spans="1:10" x14ac:dyDescent="0.3">
      <c r="A37" s="147">
        <v>14850</v>
      </c>
      <c r="B37">
        <v>14850</v>
      </c>
      <c r="C37">
        <v>0</v>
      </c>
      <c r="D37">
        <v>0</v>
      </c>
      <c r="E37" s="147">
        <v>137</v>
      </c>
      <c r="F37">
        <v>0</v>
      </c>
      <c r="G37">
        <v>0</v>
      </c>
      <c r="H37">
        <v>0</v>
      </c>
      <c r="I37">
        <v>0</v>
      </c>
      <c r="J37">
        <v>222.9</v>
      </c>
    </row>
    <row r="38" spans="1:10" x14ac:dyDescent="0.3">
      <c r="A38" s="147">
        <v>14900</v>
      </c>
      <c r="B38">
        <v>14900</v>
      </c>
      <c r="C38">
        <v>0</v>
      </c>
      <c r="D38">
        <v>50</v>
      </c>
      <c r="E38" s="147">
        <v>932</v>
      </c>
      <c r="F38">
        <v>235.5</v>
      </c>
      <c r="G38">
        <v>252</v>
      </c>
      <c r="H38">
        <v>228</v>
      </c>
      <c r="I38">
        <v>228</v>
      </c>
      <c r="J38">
        <v>238.8</v>
      </c>
    </row>
    <row r="39" spans="1:10" x14ac:dyDescent="0.3">
      <c r="A39" s="147">
        <v>14950</v>
      </c>
      <c r="B39">
        <v>14950</v>
      </c>
      <c r="C39">
        <v>0</v>
      </c>
      <c r="D39">
        <v>4</v>
      </c>
      <c r="E39" s="147">
        <v>7221</v>
      </c>
      <c r="F39">
        <v>0</v>
      </c>
      <c r="G39">
        <v>0</v>
      </c>
      <c r="H39">
        <v>0</v>
      </c>
      <c r="I39">
        <v>0</v>
      </c>
      <c r="J39">
        <v>255.7</v>
      </c>
    </row>
    <row r="40" spans="1:10" x14ac:dyDescent="0.3">
      <c r="A40" s="147">
        <v>15000</v>
      </c>
      <c r="B40">
        <v>15000</v>
      </c>
      <c r="C40">
        <v>0</v>
      </c>
      <c r="D40">
        <v>1567</v>
      </c>
      <c r="E40" s="147">
        <v>13985</v>
      </c>
      <c r="F40">
        <v>270</v>
      </c>
      <c r="G40">
        <v>300</v>
      </c>
      <c r="H40">
        <v>245</v>
      </c>
      <c r="I40">
        <v>274</v>
      </c>
      <c r="J40">
        <v>273.8</v>
      </c>
    </row>
    <row r="41" spans="1:10" x14ac:dyDescent="0.3">
      <c r="A41" s="147">
        <v>15050</v>
      </c>
      <c r="B41">
        <v>15050</v>
      </c>
      <c r="C41">
        <v>0</v>
      </c>
      <c r="D41">
        <v>19</v>
      </c>
      <c r="E41" s="147">
        <v>3122</v>
      </c>
      <c r="F41">
        <v>285</v>
      </c>
      <c r="G41">
        <v>285</v>
      </c>
      <c r="H41">
        <v>267</v>
      </c>
      <c r="I41">
        <v>267</v>
      </c>
      <c r="J41">
        <v>293</v>
      </c>
    </row>
    <row r="42" spans="1:10" x14ac:dyDescent="0.3">
      <c r="A42" s="147">
        <v>15100</v>
      </c>
      <c r="B42">
        <v>15100</v>
      </c>
      <c r="C42">
        <v>0</v>
      </c>
      <c r="D42">
        <v>755</v>
      </c>
      <c r="E42" s="147">
        <v>1672</v>
      </c>
      <c r="F42">
        <v>304</v>
      </c>
      <c r="G42">
        <v>318</v>
      </c>
      <c r="H42">
        <v>291</v>
      </c>
      <c r="I42">
        <v>314</v>
      </c>
      <c r="J42">
        <v>313.5</v>
      </c>
    </row>
    <row r="43" spans="1:10" x14ac:dyDescent="0.3">
      <c r="A43" s="147">
        <v>15150</v>
      </c>
      <c r="B43">
        <v>15150</v>
      </c>
      <c r="C43">
        <v>0</v>
      </c>
      <c r="D43">
        <v>1</v>
      </c>
      <c r="E43" s="147">
        <v>864</v>
      </c>
      <c r="F43">
        <v>312</v>
      </c>
      <c r="G43">
        <v>312</v>
      </c>
      <c r="H43">
        <v>312</v>
      </c>
      <c r="I43">
        <v>312</v>
      </c>
      <c r="J43">
        <v>335.1</v>
      </c>
    </row>
    <row r="44" spans="1:10" x14ac:dyDescent="0.3">
      <c r="A44" s="147">
        <v>15200</v>
      </c>
      <c r="B44">
        <v>15200</v>
      </c>
      <c r="C44">
        <v>0</v>
      </c>
      <c r="D44">
        <v>135</v>
      </c>
      <c r="E44" s="147">
        <v>1479</v>
      </c>
      <c r="F44">
        <v>368</v>
      </c>
      <c r="G44">
        <v>375</v>
      </c>
      <c r="H44">
        <v>333</v>
      </c>
      <c r="I44">
        <v>355</v>
      </c>
      <c r="J44">
        <v>358</v>
      </c>
    </row>
    <row r="45" spans="1:10" x14ac:dyDescent="0.3">
      <c r="A45" s="147">
        <v>15250</v>
      </c>
      <c r="B45">
        <v>15250</v>
      </c>
      <c r="C45">
        <v>0</v>
      </c>
      <c r="D45">
        <v>0</v>
      </c>
      <c r="E45" s="147">
        <v>422</v>
      </c>
      <c r="F45">
        <v>0</v>
      </c>
      <c r="G45">
        <v>0</v>
      </c>
      <c r="H45">
        <v>0</v>
      </c>
      <c r="I45">
        <v>0</v>
      </c>
      <c r="J45">
        <v>382.3</v>
      </c>
    </row>
    <row r="46" spans="1:10" x14ac:dyDescent="0.3">
      <c r="A46" s="147">
        <v>15300</v>
      </c>
      <c r="B46">
        <v>15300</v>
      </c>
      <c r="C46">
        <v>0</v>
      </c>
      <c r="D46">
        <v>96</v>
      </c>
      <c r="E46" s="147">
        <v>2059</v>
      </c>
      <c r="F46">
        <v>398</v>
      </c>
      <c r="G46">
        <v>398</v>
      </c>
      <c r="H46">
        <v>371</v>
      </c>
      <c r="I46">
        <v>395</v>
      </c>
      <c r="J46">
        <v>408.4</v>
      </c>
    </row>
    <row r="47" spans="1:10" x14ac:dyDescent="0.3">
      <c r="A47" s="147">
        <v>15350</v>
      </c>
      <c r="B47">
        <v>15350</v>
      </c>
      <c r="C47">
        <v>0</v>
      </c>
      <c r="D47">
        <v>1</v>
      </c>
      <c r="E47" s="147">
        <v>373</v>
      </c>
      <c r="F47">
        <v>448</v>
      </c>
      <c r="G47">
        <v>448</v>
      </c>
      <c r="H47">
        <v>448</v>
      </c>
      <c r="I47">
        <v>448</v>
      </c>
      <c r="J47">
        <v>436.2</v>
      </c>
    </row>
    <row r="48" spans="1:10" x14ac:dyDescent="0.3">
      <c r="A48" s="147">
        <v>15400</v>
      </c>
      <c r="B48">
        <v>15400</v>
      </c>
      <c r="C48">
        <v>0</v>
      </c>
      <c r="D48">
        <v>1031</v>
      </c>
      <c r="E48" s="147">
        <v>2351</v>
      </c>
      <c r="F48">
        <v>457</v>
      </c>
      <c r="G48">
        <v>458</v>
      </c>
      <c r="H48">
        <v>444</v>
      </c>
      <c r="I48">
        <v>444</v>
      </c>
      <c r="J48">
        <v>465.7</v>
      </c>
    </row>
    <row r="49" spans="1:10" x14ac:dyDescent="0.3">
      <c r="A49" s="147">
        <v>15450</v>
      </c>
      <c r="B49">
        <v>15450</v>
      </c>
      <c r="C49">
        <v>0</v>
      </c>
      <c r="D49">
        <v>5</v>
      </c>
      <c r="E49" s="147">
        <v>164</v>
      </c>
      <c r="F49">
        <v>480</v>
      </c>
      <c r="G49">
        <v>480</v>
      </c>
      <c r="H49">
        <v>477</v>
      </c>
      <c r="I49">
        <v>477</v>
      </c>
      <c r="J49">
        <v>496.9</v>
      </c>
    </row>
    <row r="50" spans="1:10" x14ac:dyDescent="0.3">
      <c r="A50" s="147">
        <v>15500</v>
      </c>
      <c r="B50">
        <v>15500</v>
      </c>
      <c r="C50">
        <v>0</v>
      </c>
      <c r="D50">
        <v>65</v>
      </c>
      <c r="E50" s="147">
        <v>569</v>
      </c>
      <c r="F50">
        <v>494</v>
      </c>
      <c r="G50">
        <v>543</v>
      </c>
      <c r="H50">
        <v>494</v>
      </c>
      <c r="I50">
        <v>543</v>
      </c>
      <c r="J50">
        <v>529.6</v>
      </c>
    </row>
    <row r="51" spans="1:10" x14ac:dyDescent="0.3">
      <c r="A51" s="147">
        <v>15550</v>
      </c>
      <c r="B51">
        <v>15550</v>
      </c>
      <c r="C51">
        <v>0</v>
      </c>
      <c r="D51">
        <v>11</v>
      </c>
      <c r="E51" s="147">
        <v>374</v>
      </c>
      <c r="F51">
        <v>565</v>
      </c>
      <c r="G51">
        <v>565</v>
      </c>
      <c r="H51">
        <v>526</v>
      </c>
      <c r="I51">
        <v>526</v>
      </c>
      <c r="J51">
        <v>563.9</v>
      </c>
    </row>
    <row r="52" spans="1:10" x14ac:dyDescent="0.3">
      <c r="A52" s="147">
        <v>15600</v>
      </c>
      <c r="B52">
        <v>15600</v>
      </c>
      <c r="C52">
        <v>0</v>
      </c>
      <c r="D52">
        <v>56</v>
      </c>
      <c r="E52" s="147">
        <v>1296</v>
      </c>
      <c r="F52">
        <v>622</v>
      </c>
      <c r="G52">
        <v>622</v>
      </c>
      <c r="H52">
        <v>561</v>
      </c>
      <c r="I52">
        <v>561</v>
      </c>
      <c r="J52">
        <v>599.6</v>
      </c>
    </row>
    <row r="53" spans="1:10" x14ac:dyDescent="0.3">
      <c r="A53" s="147">
        <v>15650</v>
      </c>
      <c r="B53">
        <v>15650</v>
      </c>
      <c r="C53">
        <v>0</v>
      </c>
      <c r="D53">
        <v>0</v>
      </c>
      <c r="E53" s="147">
        <v>541</v>
      </c>
      <c r="F53">
        <v>0</v>
      </c>
      <c r="G53">
        <v>0</v>
      </c>
      <c r="H53">
        <v>0</v>
      </c>
      <c r="I53">
        <v>0</v>
      </c>
      <c r="J53">
        <v>636.70000000000005</v>
      </c>
    </row>
    <row r="54" spans="1:10" x14ac:dyDescent="0.3">
      <c r="A54" s="147">
        <v>15700</v>
      </c>
      <c r="B54">
        <v>15700</v>
      </c>
      <c r="C54">
        <v>0</v>
      </c>
      <c r="D54">
        <v>1</v>
      </c>
      <c r="E54" s="147">
        <v>498</v>
      </c>
      <c r="F54">
        <v>655</v>
      </c>
      <c r="G54">
        <v>655</v>
      </c>
      <c r="H54">
        <v>655</v>
      </c>
      <c r="I54">
        <v>655</v>
      </c>
      <c r="J54">
        <v>675.2</v>
      </c>
    </row>
    <row r="55" spans="1:10" x14ac:dyDescent="0.3">
      <c r="A55" s="147">
        <v>15750</v>
      </c>
      <c r="B55">
        <v>15750</v>
      </c>
      <c r="C55">
        <v>0</v>
      </c>
      <c r="D55">
        <v>1</v>
      </c>
      <c r="E55" s="147">
        <v>227</v>
      </c>
      <c r="F55">
        <v>0</v>
      </c>
      <c r="G55">
        <v>0</v>
      </c>
      <c r="H55">
        <v>0</v>
      </c>
      <c r="I55">
        <v>0</v>
      </c>
      <c r="J55">
        <v>715.2</v>
      </c>
    </row>
    <row r="56" spans="1:10" x14ac:dyDescent="0.3">
      <c r="A56" s="147">
        <v>15800</v>
      </c>
      <c r="B56">
        <v>15800</v>
      </c>
      <c r="C56">
        <v>0</v>
      </c>
      <c r="D56">
        <v>22</v>
      </c>
      <c r="E56" s="147">
        <v>1308</v>
      </c>
      <c r="F56">
        <v>770</v>
      </c>
      <c r="G56">
        <v>770</v>
      </c>
      <c r="H56">
        <v>770</v>
      </c>
      <c r="I56">
        <v>770</v>
      </c>
      <c r="J56">
        <v>756.5</v>
      </c>
    </row>
    <row r="57" spans="1:10" x14ac:dyDescent="0.3">
      <c r="A57" s="147">
        <v>15850</v>
      </c>
      <c r="B57">
        <v>15850</v>
      </c>
      <c r="C57">
        <v>0</v>
      </c>
      <c r="D57">
        <v>0</v>
      </c>
      <c r="E57" s="147">
        <v>391</v>
      </c>
      <c r="F57">
        <v>0</v>
      </c>
      <c r="G57">
        <v>0</v>
      </c>
      <c r="H57">
        <v>0</v>
      </c>
      <c r="I57">
        <v>0</v>
      </c>
      <c r="J57">
        <v>799.1</v>
      </c>
    </row>
    <row r="58" spans="1:10" x14ac:dyDescent="0.3">
      <c r="A58" s="147">
        <v>15900</v>
      </c>
      <c r="B58">
        <v>15900</v>
      </c>
      <c r="C58">
        <v>0</v>
      </c>
      <c r="D58">
        <v>5</v>
      </c>
      <c r="E58" s="147">
        <v>368</v>
      </c>
      <c r="F58">
        <v>860</v>
      </c>
      <c r="G58">
        <v>860</v>
      </c>
      <c r="H58">
        <v>846</v>
      </c>
      <c r="I58">
        <v>846</v>
      </c>
      <c r="J58">
        <v>842.9</v>
      </c>
    </row>
    <row r="59" spans="1:10" x14ac:dyDescent="0.3">
      <c r="A59" s="147">
        <v>15950</v>
      </c>
      <c r="B59">
        <v>15950</v>
      </c>
      <c r="C59">
        <v>0</v>
      </c>
      <c r="D59">
        <v>0</v>
      </c>
      <c r="E59" s="147">
        <v>189</v>
      </c>
      <c r="F59">
        <v>0</v>
      </c>
      <c r="G59">
        <v>0</v>
      </c>
      <c r="H59">
        <v>0</v>
      </c>
      <c r="I59">
        <v>0</v>
      </c>
      <c r="J59">
        <v>887.7</v>
      </c>
    </row>
    <row r="60" spans="1:10" x14ac:dyDescent="0.3">
      <c r="A60" s="147">
        <v>16000</v>
      </c>
      <c r="B60">
        <v>16000</v>
      </c>
      <c r="C60">
        <v>0</v>
      </c>
      <c r="D60">
        <v>0</v>
      </c>
      <c r="E60" s="147">
        <v>214</v>
      </c>
      <c r="F60">
        <v>0</v>
      </c>
      <c r="G60">
        <v>0</v>
      </c>
      <c r="H60">
        <v>0</v>
      </c>
      <c r="I60">
        <v>0</v>
      </c>
      <c r="J60">
        <v>933.4</v>
      </c>
    </row>
    <row r="61" spans="1:10" x14ac:dyDescent="0.3">
      <c r="A61" s="147">
        <v>16050</v>
      </c>
      <c r="B61">
        <v>16050</v>
      </c>
      <c r="C61">
        <v>0</v>
      </c>
      <c r="D61">
        <v>0</v>
      </c>
      <c r="E61" s="147">
        <v>249</v>
      </c>
      <c r="F61">
        <v>0</v>
      </c>
      <c r="G61">
        <v>0</v>
      </c>
      <c r="H61">
        <v>0</v>
      </c>
      <c r="I61">
        <v>0</v>
      </c>
      <c r="J61">
        <v>979.9</v>
      </c>
    </row>
    <row r="62" spans="1:10" x14ac:dyDescent="0.3">
      <c r="A62" s="147">
        <v>16100</v>
      </c>
      <c r="B62">
        <v>16100</v>
      </c>
      <c r="C62">
        <v>0</v>
      </c>
      <c r="D62">
        <v>0</v>
      </c>
      <c r="E62" s="147">
        <v>150</v>
      </c>
      <c r="F62">
        <v>0</v>
      </c>
      <c r="G62">
        <v>0</v>
      </c>
      <c r="H62">
        <v>0</v>
      </c>
      <c r="I62">
        <v>0</v>
      </c>
      <c r="J62">
        <v>1027.0999999999999</v>
      </c>
    </row>
    <row r="63" spans="1:10" x14ac:dyDescent="0.3">
      <c r="A63" s="147">
        <v>16150</v>
      </c>
      <c r="B63">
        <v>16150</v>
      </c>
      <c r="C63">
        <v>0</v>
      </c>
      <c r="D63">
        <v>0</v>
      </c>
      <c r="E63" s="147">
        <v>67</v>
      </c>
      <c r="F63">
        <v>0</v>
      </c>
      <c r="G63">
        <v>0</v>
      </c>
      <c r="H63">
        <v>0</v>
      </c>
      <c r="I63">
        <v>0</v>
      </c>
      <c r="J63">
        <v>1074.8</v>
      </c>
    </row>
    <row r="64" spans="1:10" x14ac:dyDescent="0.3">
      <c r="A64" s="147">
        <v>16200</v>
      </c>
      <c r="B64">
        <v>16200</v>
      </c>
      <c r="C64">
        <v>0</v>
      </c>
      <c r="D64">
        <v>0</v>
      </c>
      <c r="E64" s="147">
        <v>80</v>
      </c>
      <c r="F64">
        <v>0</v>
      </c>
      <c r="G64">
        <v>0</v>
      </c>
      <c r="H64">
        <v>0</v>
      </c>
      <c r="I64">
        <v>0</v>
      </c>
      <c r="J64">
        <v>1122.8</v>
      </c>
    </row>
    <row r="65" spans="1:10" x14ac:dyDescent="0.3">
      <c r="A65" s="147">
        <v>16250</v>
      </c>
      <c r="B65">
        <v>16250</v>
      </c>
      <c r="C65">
        <v>0</v>
      </c>
      <c r="D65">
        <v>0</v>
      </c>
      <c r="E65" s="147">
        <v>49</v>
      </c>
      <c r="F65">
        <v>0</v>
      </c>
      <c r="G65">
        <v>0</v>
      </c>
      <c r="H65">
        <v>0</v>
      </c>
      <c r="I65">
        <v>0</v>
      </c>
      <c r="J65">
        <v>1171.2</v>
      </c>
    </row>
    <row r="66" spans="1:10" x14ac:dyDescent="0.3">
      <c r="A66" s="147">
        <v>16300</v>
      </c>
      <c r="B66">
        <v>16300</v>
      </c>
      <c r="C66">
        <v>0</v>
      </c>
      <c r="D66">
        <v>2</v>
      </c>
      <c r="E66" s="147">
        <v>22</v>
      </c>
      <c r="F66">
        <v>0</v>
      </c>
      <c r="G66">
        <v>0</v>
      </c>
      <c r="H66">
        <v>0</v>
      </c>
      <c r="I66">
        <v>0</v>
      </c>
      <c r="J66">
        <v>1219.8</v>
      </c>
    </row>
    <row r="67" spans="1:10" x14ac:dyDescent="0.3">
      <c r="A67" s="147">
        <v>16350</v>
      </c>
      <c r="B67">
        <v>16350</v>
      </c>
      <c r="C67">
        <v>0</v>
      </c>
      <c r="D67">
        <v>0</v>
      </c>
      <c r="E67" s="147">
        <v>1</v>
      </c>
      <c r="F67">
        <v>0</v>
      </c>
      <c r="G67">
        <v>0</v>
      </c>
      <c r="H67">
        <v>0</v>
      </c>
      <c r="I67">
        <v>0</v>
      </c>
      <c r="J67">
        <v>1268.5999999999999</v>
      </c>
    </row>
    <row r="68" spans="1:10" x14ac:dyDescent="0.3">
      <c r="A68" s="147">
        <v>16400</v>
      </c>
      <c r="B68">
        <v>16400</v>
      </c>
      <c r="C68">
        <v>0</v>
      </c>
      <c r="D68">
        <v>0</v>
      </c>
      <c r="E68" s="147">
        <v>63</v>
      </c>
      <c r="F68">
        <v>0</v>
      </c>
      <c r="G68">
        <v>0</v>
      </c>
      <c r="H68">
        <v>0</v>
      </c>
      <c r="I68">
        <v>0</v>
      </c>
      <c r="J68">
        <v>1317.7</v>
      </c>
    </row>
    <row r="69" spans="1:10" x14ac:dyDescent="0.3">
      <c r="A69" s="147">
        <v>16450</v>
      </c>
      <c r="B69">
        <v>16450</v>
      </c>
      <c r="C69">
        <v>0</v>
      </c>
      <c r="D69">
        <v>0</v>
      </c>
      <c r="E69" s="147">
        <v>1</v>
      </c>
      <c r="F69">
        <v>0</v>
      </c>
      <c r="G69">
        <v>0</v>
      </c>
      <c r="H69">
        <v>0</v>
      </c>
      <c r="I69">
        <v>0</v>
      </c>
      <c r="J69">
        <v>1366.8</v>
      </c>
    </row>
    <row r="70" spans="1:10" x14ac:dyDescent="0.3">
      <c r="A70" s="147">
        <v>16500</v>
      </c>
      <c r="B70">
        <v>16500</v>
      </c>
      <c r="C70">
        <v>0</v>
      </c>
      <c r="D70">
        <v>0</v>
      </c>
      <c r="E70" s="147">
        <v>22</v>
      </c>
      <c r="F70">
        <v>0</v>
      </c>
      <c r="G70">
        <v>0</v>
      </c>
      <c r="H70">
        <v>0</v>
      </c>
      <c r="I70">
        <v>0</v>
      </c>
      <c r="J70">
        <v>1416.1</v>
      </c>
    </row>
    <row r="71" spans="1:10" x14ac:dyDescent="0.3">
      <c r="A71" s="147">
        <v>16550</v>
      </c>
      <c r="B71">
        <v>16550</v>
      </c>
      <c r="C71">
        <v>0</v>
      </c>
      <c r="D71">
        <v>0</v>
      </c>
      <c r="E71" s="147">
        <v>0</v>
      </c>
      <c r="F71">
        <v>0</v>
      </c>
      <c r="G71">
        <v>0</v>
      </c>
      <c r="H71">
        <v>0</v>
      </c>
      <c r="I71">
        <v>0</v>
      </c>
      <c r="J71">
        <v>1465.5</v>
      </c>
    </row>
    <row r="72" spans="1:10" x14ac:dyDescent="0.3">
      <c r="A72" s="147">
        <v>16600</v>
      </c>
      <c r="B72">
        <v>16600</v>
      </c>
      <c r="C72">
        <v>0</v>
      </c>
      <c r="D72">
        <v>0</v>
      </c>
      <c r="E72" s="147">
        <v>2</v>
      </c>
      <c r="F72">
        <v>0</v>
      </c>
      <c r="G72">
        <v>0</v>
      </c>
      <c r="H72">
        <v>0</v>
      </c>
      <c r="I72">
        <v>0</v>
      </c>
      <c r="J72">
        <v>1514.9</v>
      </c>
    </row>
    <row r="73" spans="1:10" x14ac:dyDescent="0.3">
      <c r="A73" s="147">
        <v>16650</v>
      </c>
      <c r="B73">
        <v>16650</v>
      </c>
      <c r="C73">
        <v>0</v>
      </c>
      <c r="D73">
        <v>0</v>
      </c>
      <c r="E73" s="147">
        <v>0</v>
      </c>
      <c r="F73">
        <v>0</v>
      </c>
      <c r="G73">
        <v>0</v>
      </c>
      <c r="H73">
        <v>0</v>
      </c>
      <c r="I73">
        <v>0</v>
      </c>
      <c r="J73">
        <v>1564.4</v>
      </c>
    </row>
    <row r="74" spans="1:10" x14ac:dyDescent="0.3">
      <c r="A74" s="147">
        <v>16700</v>
      </c>
      <c r="B74">
        <v>16700</v>
      </c>
      <c r="C74">
        <v>0</v>
      </c>
      <c r="D74">
        <v>0</v>
      </c>
      <c r="E74" s="147">
        <v>1</v>
      </c>
      <c r="F74">
        <v>0</v>
      </c>
      <c r="G74">
        <v>0</v>
      </c>
      <c r="H74">
        <v>0</v>
      </c>
      <c r="I74">
        <v>0</v>
      </c>
      <c r="J74">
        <v>1614</v>
      </c>
    </row>
    <row r="75" spans="1:10" x14ac:dyDescent="0.3">
      <c r="A75" s="147">
        <v>16750</v>
      </c>
      <c r="B75">
        <v>16750</v>
      </c>
      <c r="C75">
        <v>0</v>
      </c>
      <c r="D75">
        <v>0</v>
      </c>
      <c r="E75" s="147">
        <v>0</v>
      </c>
      <c r="F75">
        <v>0</v>
      </c>
      <c r="G75">
        <v>0</v>
      </c>
      <c r="H75">
        <v>0</v>
      </c>
      <c r="I75">
        <v>0</v>
      </c>
      <c r="J75">
        <v>1663.6</v>
      </c>
    </row>
    <row r="76" spans="1:10" x14ac:dyDescent="0.3">
      <c r="A76" s="147">
        <v>16800</v>
      </c>
      <c r="B76">
        <v>16800</v>
      </c>
      <c r="C76">
        <v>0</v>
      </c>
      <c r="D76">
        <v>0</v>
      </c>
      <c r="E76" s="147">
        <v>0</v>
      </c>
      <c r="F76">
        <v>0</v>
      </c>
      <c r="G76">
        <v>0</v>
      </c>
      <c r="H76">
        <v>0</v>
      </c>
      <c r="I76">
        <v>0</v>
      </c>
      <c r="J76">
        <v>1713.2</v>
      </c>
    </row>
    <row r="77" spans="1:10" x14ac:dyDescent="0.3">
      <c r="A77" s="147">
        <v>16850</v>
      </c>
      <c r="B77">
        <v>16850</v>
      </c>
      <c r="C77">
        <v>0</v>
      </c>
      <c r="D77">
        <v>0</v>
      </c>
      <c r="E77" s="147">
        <v>3</v>
      </c>
      <c r="F77">
        <v>0</v>
      </c>
      <c r="G77">
        <v>0</v>
      </c>
      <c r="H77">
        <v>0</v>
      </c>
      <c r="I77">
        <v>0</v>
      </c>
      <c r="J77">
        <v>1762.9</v>
      </c>
    </row>
    <row r="78" spans="1:10" x14ac:dyDescent="0.3">
      <c r="A78" s="147">
        <v>16900</v>
      </c>
      <c r="B78">
        <v>16900</v>
      </c>
      <c r="C78">
        <v>0</v>
      </c>
      <c r="D78">
        <v>0</v>
      </c>
      <c r="E78" s="147">
        <v>20</v>
      </c>
      <c r="F78">
        <v>0</v>
      </c>
      <c r="G78">
        <v>0</v>
      </c>
      <c r="H78">
        <v>0</v>
      </c>
      <c r="I78">
        <v>0</v>
      </c>
      <c r="J78">
        <v>1812.6</v>
      </c>
    </row>
    <row r="79" spans="1:10" x14ac:dyDescent="0.3">
      <c r="A79" s="147">
        <v>16950</v>
      </c>
      <c r="B79">
        <v>16950</v>
      </c>
      <c r="C79">
        <v>0</v>
      </c>
      <c r="D79">
        <v>0</v>
      </c>
      <c r="E79" s="147">
        <v>0</v>
      </c>
      <c r="F79">
        <v>0</v>
      </c>
      <c r="G79">
        <v>0</v>
      </c>
      <c r="H79">
        <v>0</v>
      </c>
      <c r="I79">
        <v>0</v>
      </c>
      <c r="J79">
        <v>1862.3</v>
      </c>
    </row>
    <row r="80" spans="1:10" x14ac:dyDescent="0.3">
      <c r="A80" s="147">
        <v>17000</v>
      </c>
      <c r="B80">
        <v>17000</v>
      </c>
      <c r="C80">
        <v>0</v>
      </c>
      <c r="D80">
        <v>0</v>
      </c>
      <c r="E80" s="147">
        <v>3</v>
      </c>
      <c r="F80">
        <v>0</v>
      </c>
      <c r="G80">
        <v>0</v>
      </c>
      <c r="H80">
        <v>0</v>
      </c>
      <c r="I80">
        <v>0</v>
      </c>
      <c r="J80">
        <v>1912</v>
      </c>
    </row>
    <row r="81" spans="1:10" x14ac:dyDescent="0.3">
      <c r="A81" s="147">
        <v>17050</v>
      </c>
      <c r="B81">
        <v>17050</v>
      </c>
      <c r="C81">
        <v>0</v>
      </c>
      <c r="D81">
        <v>0</v>
      </c>
      <c r="E81" s="147">
        <v>0</v>
      </c>
      <c r="F81">
        <v>0</v>
      </c>
      <c r="G81">
        <v>0</v>
      </c>
      <c r="H81">
        <v>0</v>
      </c>
      <c r="I81">
        <v>0</v>
      </c>
      <c r="J81">
        <v>1961.7</v>
      </c>
    </row>
    <row r="82" spans="1:10" x14ac:dyDescent="0.3">
      <c r="A82" s="147">
        <v>17100</v>
      </c>
      <c r="B82">
        <v>17100</v>
      </c>
      <c r="C82">
        <v>0</v>
      </c>
      <c r="D82">
        <v>0</v>
      </c>
      <c r="E82" s="147">
        <v>0</v>
      </c>
      <c r="F82">
        <v>0</v>
      </c>
      <c r="G82">
        <v>0</v>
      </c>
      <c r="H82">
        <v>0</v>
      </c>
      <c r="I82">
        <v>0</v>
      </c>
      <c r="J82">
        <v>2011.5</v>
      </c>
    </row>
    <row r="83" spans="1:10" x14ac:dyDescent="0.3">
      <c r="A83" s="147">
        <v>17150</v>
      </c>
      <c r="B83">
        <v>17150</v>
      </c>
      <c r="C83">
        <v>0</v>
      </c>
      <c r="D83">
        <v>0</v>
      </c>
      <c r="E83" s="147">
        <v>0</v>
      </c>
      <c r="F83">
        <v>0</v>
      </c>
      <c r="G83">
        <v>0</v>
      </c>
      <c r="H83">
        <v>0</v>
      </c>
      <c r="I83">
        <v>0</v>
      </c>
      <c r="J83">
        <v>2061.1999999999998</v>
      </c>
    </row>
    <row r="84" spans="1:10" x14ac:dyDescent="0.3">
      <c r="A84" s="147">
        <v>17200</v>
      </c>
      <c r="B84">
        <v>17200</v>
      </c>
      <c r="C84">
        <v>0</v>
      </c>
      <c r="D84">
        <v>0</v>
      </c>
      <c r="E84" s="147">
        <v>1</v>
      </c>
      <c r="F84">
        <v>0</v>
      </c>
      <c r="G84">
        <v>0</v>
      </c>
      <c r="H84">
        <v>0</v>
      </c>
      <c r="I84">
        <v>0</v>
      </c>
      <c r="J84">
        <v>2111</v>
      </c>
    </row>
    <row r="85" spans="1:10" x14ac:dyDescent="0.3">
      <c r="A85" s="147">
        <v>17250</v>
      </c>
      <c r="B85">
        <v>17250</v>
      </c>
      <c r="C85">
        <v>0</v>
      </c>
      <c r="D85">
        <v>0</v>
      </c>
      <c r="E85" s="147">
        <v>0</v>
      </c>
      <c r="F85">
        <v>0</v>
      </c>
      <c r="G85">
        <v>0</v>
      </c>
      <c r="H85">
        <v>0</v>
      </c>
      <c r="I85">
        <v>0</v>
      </c>
      <c r="J85">
        <v>2160.8000000000002</v>
      </c>
    </row>
    <row r="86" spans="1:10" x14ac:dyDescent="0.3">
      <c r="A86" s="147">
        <v>17300</v>
      </c>
      <c r="B86">
        <v>17300</v>
      </c>
      <c r="C86">
        <v>0</v>
      </c>
      <c r="D86">
        <v>0</v>
      </c>
      <c r="E86" s="147">
        <v>6</v>
      </c>
      <c r="F86">
        <v>0</v>
      </c>
      <c r="G86">
        <v>0</v>
      </c>
      <c r="H86">
        <v>0</v>
      </c>
      <c r="I86">
        <v>0</v>
      </c>
      <c r="J86">
        <v>2210.6</v>
      </c>
    </row>
    <row r="87" spans="1:10" x14ac:dyDescent="0.3">
      <c r="A87" s="147">
        <v>17350</v>
      </c>
      <c r="B87">
        <v>17350</v>
      </c>
      <c r="C87">
        <v>0</v>
      </c>
      <c r="D87">
        <v>0</v>
      </c>
      <c r="E87" s="147">
        <v>0</v>
      </c>
      <c r="F87">
        <v>0</v>
      </c>
      <c r="G87">
        <v>0</v>
      </c>
      <c r="H87">
        <v>0</v>
      </c>
      <c r="I87">
        <v>0</v>
      </c>
      <c r="J87">
        <v>2260.3000000000002</v>
      </c>
    </row>
    <row r="88" spans="1:10" x14ac:dyDescent="0.3">
      <c r="A88" s="147">
        <v>17400</v>
      </c>
      <c r="B88">
        <v>17400</v>
      </c>
      <c r="C88">
        <v>0</v>
      </c>
      <c r="D88">
        <v>0</v>
      </c>
      <c r="E88" s="147">
        <v>21</v>
      </c>
      <c r="F88">
        <v>0</v>
      </c>
      <c r="G88">
        <v>0</v>
      </c>
      <c r="H88">
        <v>0</v>
      </c>
      <c r="I88">
        <v>0</v>
      </c>
      <c r="J88">
        <v>2310.1</v>
      </c>
    </row>
    <row r="89" spans="1:10" x14ac:dyDescent="0.3">
      <c r="A89" s="147">
        <v>17450</v>
      </c>
      <c r="B89">
        <v>17450</v>
      </c>
      <c r="C89">
        <v>0</v>
      </c>
      <c r="D89">
        <v>0</v>
      </c>
      <c r="E89" s="147">
        <v>0</v>
      </c>
      <c r="F89">
        <v>0</v>
      </c>
      <c r="G89">
        <v>0</v>
      </c>
      <c r="H89">
        <v>0</v>
      </c>
      <c r="I89">
        <v>0</v>
      </c>
      <c r="J89">
        <v>2359.9</v>
      </c>
    </row>
    <row r="90" spans="1:10" x14ac:dyDescent="0.3">
      <c r="A90" s="147">
        <v>17500</v>
      </c>
      <c r="B90">
        <v>17500</v>
      </c>
      <c r="C90">
        <v>0</v>
      </c>
      <c r="D90">
        <v>0</v>
      </c>
      <c r="E90" s="147">
        <v>1</v>
      </c>
      <c r="F90">
        <v>0</v>
      </c>
      <c r="G90">
        <v>0</v>
      </c>
      <c r="H90">
        <v>0</v>
      </c>
      <c r="I90">
        <v>0</v>
      </c>
      <c r="J90">
        <v>2409.6999999999998</v>
      </c>
    </row>
    <row r="91" spans="1:10" x14ac:dyDescent="0.3">
      <c r="A91" s="147">
        <v>17550</v>
      </c>
      <c r="B91">
        <v>17550</v>
      </c>
      <c r="C91">
        <v>0</v>
      </c>
      <c r="D91">
        <v>0</v>
      </c>
      <c r="E91" s="147">
        <v>0</v>
      </c>
      <c r="F91">
        <v>0</v>
      </c>
      <c r="G91">
        <v>0</v>
      </c>
      <c r="H91">
        <v>0</v>
      </c>
      <c r="I91">
        <v>0</v>
      </c>
      <c r="J91">
        <v>2459.5</v>
      </c>
    </row>
    <row r="92" spans="1:10" x14ac:dyDescent="0.3">
      <c r="A92" s="147">
        <v>17600</v>
      </c>
      <c r="B92">
        <v>17600</v>
      </c>
      <c r="C92">
        <v>0</v>
      </c>
      <c r="D92">
        <v>0</v>
      </c>
      <c r="E92" s="147">
        <v>0</v>
      </c>
      <c r="F92">
        <v>0</v>
      </c>
      <c r="G92">
        <v>0</v>
      </c>
      <c r="H92">
        <v>0</v>
      </c>
      <c r="I92">
        <v>0</v>
      </c>
      <c r="J92">
        <v>2509.3000000000002</v>
      </c>
    </row>
    <row r="93" spans="1:10" x14ac:dyDescent="0.3">
      <c r="A93" s="147">
        <v>17650</v>
      </c>
      <c r="B93">
        <v>17650</v>
      </c>
      <c r="C93">
        <v>0</v>
      </c>
      <c r="D93">
        <v>0</v>
      </c>
      <c r="E93" s="147">
        <v>0</v>
      </c>
      <c r="F93">
        <v>0</v>
      </c>
      <c r="G93">
        <v>0</v>
      </c>
      <c r="H93">
        <v>0</v>
      </c>
      <c r="I93">
        <v>0</v>
      </c>
      <c r="J93">
        <v>2559.1999999999998</v>
      </c>
    </row>
    <row r="94" spans="1:10" x14ac:dyDescent="0.3">
      <c r="A94" s="147">
        <v>17700</v>
      </c>
      <c r="B94">
        <v>17700</v>
      </c>
      <c r="C94">
        <v>0</v>
      </c>
      <c r="D94">
        <v>0</v>
      </c>
      <c r="E94" s="147">
        <v>0</v>
      </c>
      <c r="F94">
        <v>0</v>
      </c>
      <c r="G94">
        <v>0</v>
      </c>
      <c r="H94">
        <v>0</v>
      </c>
      <c r="I94">
        <v>0</v>
      </c>
      <c r="J94">
        <v>2609</v>
      </c>
    </row>
    <row r="95" spans="1:10" x14ac:dyDescent="0.3">
      <c r="A95" s="147">
        <v>17750</v>
      </c>
      <c r="B95">
        <v>17750</v>
      </c>
      <c r="C95">
        <v>0</v>
      </c>
      <c r="D95">
        <v>0</v>
      </c>
      <c r="E95" s="147">
        <v>0</v>
      </c>
      <c r="F95">
        <v>0</v>
      </c>
      <c r="G95">
        <v>0</v>
      </c>
      <c r="H95">
        <v>0</v>
      </c>
      <c r="I95">
        <v>0</v>
      </c>
      <c r="J95">
        <v>2658.8</v>
      </c>
    </row>
    <row r="96" spans="1:10" x14ac:dyDescent="0.3">
      <c r="A96" s="147">
        <v>17800</v>
      </c>
      <c r="B96">
        <v>17800</v>
      </c>
      <c r="C96">
        <v>0</v>
      </c>
      <c r="D96">
        <v>0</v>
      </c>
      <c r="E96" s="147">
        <v>20</v>
      </c>
      <c r="F96">
        <v>0</v>
      </c>
      <c r="G96">
        <v>0</v>
      </c>
      <c r="H96">
        <v>0</v>
      </c>
      <c r="I96">
        <v>0</v>
      </c>
      <c r="J96">
        <v>2708.6</v>
      </c>
    </row>
    <row r="97" spans="1:10" x14ac:dyDescent="0.3">
      <c r="A97" s="147">
        <v>17850</v>
      </c>
      <c r="B97">
        <v>17850</v>
      </c>
      <c r="C97">
        <v>0</v>
      </c>
      <c r="D97">
        <v>0</v>
      </c>
      <c r="E97" s="147">
        <v>0</v>
      </c>
      <c r="F97">
        <v>0</v>
      </c>
      <c r="G97">
        <v>0</v>
      </c>
      <c r="H97">
        <v>0</v>
      </c>
      <c r="I97">
        <v>0</v>
      </c>
      <c r="J97">
        <v>2758.4</v>
      </c>
    </row>
    <row r="98" spans="1:10" x14ac:dyDescent="0.3">
      <c r="A98" s="147">
        <v>17900</v>
      </c>
      <c r="B98">
        <v>17900</v>
      </c>
      <c r="C98">
        <v>0</v>
      </c>
      <c r="D98">
        <v>0</v>
      </c>
      <c r="E98" s="147">
        <v>0</v>
      </c>
      <c r="F98">
        <v>0</v>
      </c>
      <c r="G98">
        <v>0</v>
      </c>
      <c r="H98">
        <v>0</v>
      </c>
      <c r="I98">
        <v>0</v>
      </c>
      <c r="J98">
        <v>2808.3</v>
      </c>
    </row>
    <row r="99" spans="1:10" x14ac:dyDescent="0.3">
      <c r="A99" s="147">
        <v>17950</v>
      </c>
      <c r="B99">
        <v>17950</v>
      </c>
      <c r="C99">
        <v>0</v>
      </c>
      <c r="D99">
        <v>0</v>
      </c>
      <c r="E99" s="147">
        <v>0</v>
      </c>
      <c r="F99">
        <v>0</v>
      </c>
      <c r="G99">
        <v>0</v>
      </c>
      <c r="H99">
        <v>0</v>
      </c>
      <c r="I99">
        <v>0</v>
      </c>
      <c r="J99">
        <v>2858.1</v>
      </c>
    </row>
    <row r="100" spans="1:10" x14ac:dyDescent="0.3">
      <c r="A100" t="s">
        <v>145</v>
      </c>
      <c r="B100">
        <v>18000</v>
      </c>
      <c r="C100">
        <v>0</v>
      </c>
      <c r="D100">
        <v>0</v>
      </c>
      <c r="E100">
        <v>105</v>
      </c>
      <c r="F100">
        <v>0</v>
      </c>
      <c r="G100">
        <v>0</v>
      </c>
      <c r="H100">
        <v>0</v>
      </c>
      <c r="I100">
        <v>0</v>
      </c>
      <c r="J100">
        <v>2907.9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DA520-A662-4E94-900B-6065B865A8BE}">
  <dimension ref="A1:J144"/>
  <sheetViews>
    <sheetView workbookViewId="0"/>
  </sheetViews>
  <sheetFormatPr baseColWidth="10" defaultColWidth="8.88671875" defaultRowHeight="14.4" x14ac:dyDescent="0.3"/>
  <sheetData>
    <row r="1" spans="1:10" x14ac:dyDescent="0.3">
      <c r="A1" s="148" t="s">
        <v>800</v>
      </c>
      <c r="B1" s="148" t="s">
        <v>801</v>
      </c>
      <c r="C1" s="148" t="s">
        <v>802</v>
      </c>
      <c r="D1" s="148" t="s">
        <v>803</v>
      </c>
      <c r="E1" s="148" t="s">
        <v>804</v>
      </c>
      <c r="F1" s="148" t="s">
        <v>805</v>
      </c>
      <c r="G1" s="148" t="s">
        <v>806</v>
      </c>
      <c r="H1" s="148" t="s">
        <v>807</v>
      </c>
      <c r="I1" s="148" t="s">
        <v>808</v>
      </c>
      <c r="J1" s="148" t="s">
        <v>809</v>
      </c>
    </row>
    <row r="2" spans="1:10" x14ac:dyDescent="0.3">
      <c r="A2" s="147">
        <v>2500</v>
      </c>
      <c r="B2">
        <v>2500</v>
      </c>
      <c r="C2">
        <v>0</v>
      </c>
      <c r="D2">
        <v>0</v>
      </c>
      <c r="E2" s="147">
        <v>332</v>
      </c>
      <c r="F2">
        <v>0</v>
      </c>
      <c r="G2">
        <v>0</v>
      </c>
      <c r="H2">
        <v>0</v>
      </c>
      <c r="I2">
        <v>0</v>
      </c>
      <c r="J2">
        <v>12327.1</v>
      </c>
    </row>
    <row r="3" spans="1:10" x14ac:dyDescent="0.3">
      <c r="A3" s="147">
        <v>4500</v>
      </c>
      <c r="B3">
        <v>4500</v>
      </c>
      <c r="C3">
        <v>0</v>
      </c>
      <c r="D3">
        <v>0</v>
      </c>
      <c r="E3" s="147">
        <v>225</v>
      </c>
      <c r="F3">
        <v>0</v>
      </c>
      <c r="G3">
        <v>0</v>
      </c>
      <c r="H3">
        <v>0</v>
      </c>
      <c r="I3">
        <v>0</v>
      </c>
      <c r="J3">
        <v>10339.299999999999</v>
      </c>
    </row>
    <row r="4" spans="1:10" x14ac:dyDescent="0.3">
      <c r="A4" s="147">
        <v>5000</v>
      </c>
      <c r="B4">
        <v>5000</v>
      </c>
      <c r="C4">
        <v>0</v>
      </c>
      <c r="D4">
        <v>0</v>
      </c>
      <c r="E4" s="147">
        <v>392</v>
      </c>
      <c r="F4">
        <v>0</v>
      </c>
      <c r="G4">
        <v>0</v>
      </c>
      <c r="H4">
        <v>0</v>
      </c>
      <c r="I4">
        <v>0</v>
      </c>
      <c r="J4">
        <v>9842.4</v>
      </c>
    </row>
    <row r="5" spans="1:10" x14ac:dyDescent="0.3">
      <c r="A5" s="147">
        <v>5500</v>
      </c>
      <c r="B5">
        <v>5500</v>
      </c>
      <c r="C5">
        <v>0</v>
      </c>
      <c r="D5">
        <v>0</v>
      </c>
      <c r="E5" s="147">
        <v>46</v>
      </c>
      <c r="F5">
        <v>0</v>
      </c>
      <c r="G5">
        <v>0</v>
      </c>
      <c r="H5">
        <v>0</v>
      </c>
      <c r="I5">
        <v>0</v>
      </c>
      <c r="J5">
        <v>9345.6</v>
      </c>
    </row>
    <row r="6" spans="1:10" x14ac:dyDescent="0.3">
      <c r="A6" s="147">
        <v>6000</v>
      </c>
      <c r="B6">
        <v>6000</v>
      </c>
      <c r="C6">
        <v>0</v>
      </c>
      <c r="D6">
        <v>0</v>
      </c>
      <c r="E6" s="147">
        <v>105</v>
      </c>
      <c r="F6">
        <v>0</v>
      </c>
      <c r="G6">
        <v>0</v>
      </c>
      <c r="H6">
        <v>0</v>
      </c>
      <c r="I6">
        <v>0</v>
      </c>
      <c r="J6">
        <v>8848.7999999999993</v>
      </c>
    </row>
    <row r="7" spans="1:10" x14ac:dyDescent="0.3">
      <c r="A7" s="147">
        <v>6500</v>
      </c>
      <c r="B7">
        <v>6500</v>
      </c>
      <c r="C7">
        <v>0</v>
      </c>
      <c r="D7">
        <v>0</v>
      </c>
      <c r="E7" s="147">
        <v>0</v>
      </c>
      <c r="F7">
        <v>0</v>
      </c>
      <c r="G7">
        <v>0</v>
      </c>
      <c r="H7">
        <v>0</v>
      </c>
      <c r="I7">
        <v>0</v>
      </c>
      <c r="J7">
        <v>8352.1</v>
      </c>
    </row>
    <row r="8" spans="1:10" x14ac:dyDescent="0.3">
      <c r="A8" s="147">
        <v>6800</v>
      </c>
      <c r="B8">
        <v>6800</v>
      </c>
      <c r="C8">
        <v>0</v>
      </c>
      <c r="D8">
        <v>0</v>
      </c>
      <c r="E8" s="147">
        <v>1</v>
      </c>
      <c r="F8">
        <v>0</v>
      </c>
      <c r="G8">
        <v>0</v>
      </c>
      <c r="H8">
        <v>0</v>
      </c>
      <c r="I8">
        <v>0</v>
      </c>
      <c r="J8">
        <v>8054.2</v>
      </c>
    </row>
    <row r="9" spans="1:10" x14ac:dyDescent="0.3">
      <c r="A9" s="147">
        <v>7000</v>
      </c>
      <c r="B9">
        <v>7000</v>
      </c>
      <c r="C9">
        <v>0</v>
      </c>
      <c r="D9">
        <v>0</v>
      </c>
      <c r="E9" s="147">
        <v>6</v>
      </c>
      <c r="F9">
        <v>0</v>
      </c>
      <c r="G9">
        <v>0</v>
      </c>
      <c r="H9">
        <v>0</v>
      </c>
      <c r="I9">
        <v>0</v>
      </c>
      <c r="J9">
        <v>7855.6</v>
      </c>
    </row>
    <row r="10" spans="1:10" x14ac:dyDescent="0.3">
      <c r="A10" s="147">
        <v>7200</v>
      </c>
      <c r="B10">
        <v>7200</v>
      </c>
      <c r="C10">
        <v>0</v>
      </c>
      <c r="D10">
        <v>0</v>
      </c>
      <c r="E10" s="147">
        <v>24</v>
      </c>
      <c r="F10">
        <v>0</v>
      </c>
      <c r="G10">
        <v>0</v>
      </c>
      <c r="H10">
        <v>0</v>
      </c>
      <c r="I10">
        <v>0</v>
      </c>
      <c r="J10">
        <v>7657.1</v>
      </c>
    </row>
    <row r="11" spans="1:10" x14ac:dyDescent="0.3">
      <c r="A11" s="147">
        <v>7400</v>
      </c>
      <c r="B11">
        <v>7400</v>
      </c>
      <c r="C11">
        <v>0</v>
      </c>
      <c r="D11">
        <v>0</v>
      </c>
      <c r="E11" s="147">
        <v>0</v>
      </c>
      <c r="F11">
        <v>0</v>
      </c>
      <c r="G11">
        <v>0</v>
      </c>
      <c r="H11">
        <v>0</v>
      </c>
      <c r="I11">
        <v>0</v>
      </c>
      <c r="J11">
        <v>7458.6</v>
      </c>
    </row>
    <row r="12" spans="1:10" x14ac:dyDescent="0.3">
      <c r="A12" s="147">
        <v>7500</v>
      </c>
      <c r="B12">
        <v>7500</v>
      </c>
      <c r="C12">
        <v>0</v>
      </c>
      <c r="D12">
        <v>0</v>
      </c>
      <c r="E12" s="147">
        <v>1</v>
      </c>
      <c r="F12">
        <v>0</v>
      </c>
      <c r="G12">
        <v>0</v>
      </c>
      <c r="H12">
        <v>0</v>
      </c>
      <c r="I12">
        <v>0</v>
      </c>
      <c r="J12">
        <v>7359.4</v>
      </c>
    </row>
    <row r="13" spans="1:10" x14ac:dyDescent="0.3">
      <c r="A13" s="147">
        <v>7600</v>
      </c>
      <c r="B13">
        <v>7600</v>
      </c>
      <c r="C13">
        <v>0</v>
      </c>
      <c r="D13">
        <v>0</v>
      </c>
      <c r="E13" s="147">
        <v>0</v>
      </c>
      <c r="F13">
        <v>0</v>
      </c>
      <c r="G13">
        <v>0</v>
      </c>
      <c r="H13">
        <v>0</v>
      </c>
      <c r="I13">
        <v>0</v>
      </c>
      <c r="J13">
        <v>7260.1</v>
      </c>
    </row>
    <row r="14" spans="1:10" x14ac:dyDescent="0.3">
      <c r="A14" s="147">
        <v>7800</v>
      </c>
      <c r="B14">
        <v>7800</v>
      </c>
      <c r="C14">
        <v>0</v>
      </c>
      <c r="D14">
        <v>0</v>
      </c>
      <c r="E14" s="147">
        <v>0</v>
      </c>
      <c r="F14">
        <v>0</v>
      </c>
      <c r="G14">
        <v>0</v>
      </c>
      <c r="H14">
        <v>0</v>
      </c>
      <c r="I14">
        <v>0</v>
      </c>
      <c r="J14">
        <v>7061.7</v>
      </c>
    </row>
    <row r="15" spans="1:10" x14ac:dyDescent="0.3">
      <c r="A15" s="147">
        <v>8000</v>
      </c>
      <c r="B15">
        <v>8000</v>
      </c>
      <c r="C15">
        <v>0</v>
      </c>
      <c r="D15">
        <v>0</v>
      </c>
      <c r="E15" s="147">
        <v>48</v>
      </c>
      <c r="F15">
        <v>0</v>
      </c>
      <c r="G15">
        <v>0</v>
      </c>
      <c r="H15">
        <v>0</v>
      </c>
      <c r="I15">
        <v>0</v>
      </c>
      <c r="J15">
        <v>6863.3</v>
      </c>
    </row>
    <row r="16" spans="1:10" x14ac:dyDescent="0.3">
      <c r="A16" s="147">
        <v>8200</v>
      </c>
      <c r="B16">
        <v>8200</v>
      </c>
      <c r="C16">
        <v>0</v>
      </c>
      <c r="D16">
        <v>0</v>
      </c>
      <c r="E16" s="147">
        <v>0</v>
      </c>
      <c r="F16">
        <v>0</v>
      </c>
      <c r="G16">
        <v>0</v>
      </c>
      <c r="H16">
        <v>0</v>
      </c>
      <c r="I16">
        <v>0</v>
      </c>
      <c r="J16">
        <v>6664.9</v>
      </c>
    </row>
    <row r="17" spans="1:10" x14ac:dyDescent="0.3">
      <c r="A17" s="147">
        <v>8400</v>
      </c>
      <c r="B17">
        <v>8400</v>
      </c>
      <c r="C17">
        <v>0</v>
      </c>
      <c r="D17">
        <v>0</v>
      </c>
      <c r="E17" s="147">
        <v>20</v>
      </c>
      <c r="F17">
        <v>0</v>
      </c>
      <c r="G17">
        <v>0</v>
      </c>
      <c r="H17">
        <v>0</v>
      </c>
      <c r="I17">
        <v>0</v>
      </c>
      <c r="J17">
        <v>6466.6</v>
      </c>
    </row>
    <row r="18" spans="1:10" x14ac:dyDescent="0.3">
      <c r="A18" s="147">
        <v>8500</v>
      </c>
      <c r="B18">
        <v>8500</v>
      </c>
      <c r="C18">
        <v>0</v>
      </c>
      <c r="D18">
        <v>0</v>
      </c>
      <c r="E18" s="147">
        <v>0</v>
      </c>
      <c r="F18">
        <v>0</v>
      </c>
      <c r="G18">
        <v>0</v>
      </c>
      <c r="H18">
        <v>0</v>
      </c>
      <c r="I18">
        <v>0</v>
      </c>
      <c r="J18">
        <v>6367.5</v>
      </c>
    </row>
    <row r="19" spans="1:10" x14ac:dyDescent="0.3">
      <c r="A19" s="147">
        <v>8600</v>
      </c>
      <c r="B19">
        <v>8600</v>
      </c>
      <c r="C19">
        <v>0</v>
      </c>
      <c r="D19">
        <v>0</v>
      </c>
      <c r="E19" s="147">
        <v>0</v>
      </c>
      <c r="F19">
        <v>0</v>
      </c>
      <c r="G19">
        <v>0</v>
      </c>
      <c r="H19">
        <v>0</v>
      </c>
      <c r="I19">
        <v>0</v>
      </c>
      <c r="J19">
        <v>6268.3</v>
      </c>
    </row>
    <row r="20" spans="1:10" x14ac:dyDescent="0.3">
      <c r="A20" s="147">
        <v>8800</v>
      </c>
      <c r="B20">
        <v>8800</v>
      </c>
      <c r="C20">
        <v>0</v>
      </c>
      <c r="D20">
        <v>0</v>
      </c>
      <c r="E20" s="147">
        <v>0</v>
      </c>
      <c r="F20">
        <v>0</v>
      </c>
      <c r="G20">
        <v>0</v>
      </c>
      <c r="H20">
        <v>0</v>
      </c>
      <c r="I20">
        <v>0</v>
      </c>
      <c r="J20">
        <v>6070.1</v>
      </c>
    </row>
    <row r="21" spans="1:10" x14ac:dyDescent="0.3">
      <c r="A21" s="147">
        <v>9000</v>
      </c>
      <c r="B21">
        <v>9000</v>
      </c>
      <c r="C21">
        <v>0</v>
      </c>
      <c r="D21">
        <v>0</v>
      </c>
      <c r="E21" s="147">
        <v>1</v>
      </c>
      <c r="F21">
        <v>0</v>
      </c>
      <c r="G21">
        <v>0</v>
      </c>
      <c r="H21">
        <v>0</v>
      </c>
      <c r="I21">
        <v>0</v>
      </c>
      <c r="J21">
        <v>5872</v>
      </c>
    </row>
    <row r="22" spans="1:10" x14ac:dyDescent="0.3">
      <c r="A22" s="147">
        <v>9200</v>
      </c>
      <c r="B22">
        <v>9200</v>
      </c>
      <c r="C22">
        <v>0</v>
      </c>
      <c r="D22">
        <v>0</v>
      </c>
      <c r="E22" s="147">
        <v>2</v>
      </c>
      <c r="F22">
        <v>0</v>
      </c>
      <c r="G22">
        <v>0</v>
      </c>
      <c r="H22">
        <v>0</v>
      </c>
      <c r="I22">
        <v>0</v>
      </c>
      <c r="J22">
        <v>5673.9</v>
      </c>
    </row>
    <row r="23" spans="1:10" x14ac:dyDescent="0.3">
      <c r="A23" s="147">
        <v>9400</v>
      </c>
      <c r="B23">
        <v>9400</v>
      </c>
      <c r="C23">
        <v>0</v>
      </c>
      <c r="D23">
        <v>0</v>
      </c>
      <c r="E23" s="147">
        <v>15</v>
      </c>
      <c r="F23">
        <v>0</v>
      </c>
      <c r="G23">
        <v>0</v>
      </c>
      <c r="H23">
        <v>0</v>
      </c>
      <c r="I23">
        <v>0</v>
      </c>
      <c r="J23">
        <v>5476</v>
      </c>
    </row>
    <row r="24" spans="1:10" x14ac:dyDescent="0.3">
      <c r="A24" s="147">
        <v>9600</v>
      </c>
      <c r="B24">
        <v>9600</v>
      </c>
      <c r="C24">
        <v>0</v>
      </c>
      <c r="D24">
        <v>0</v>
      </c>
      <c r="E24" s="147">
        <v>0</v>
      </c>
      <c r="F24">
        <v>0</v>
      </c>
      <c r="G24">
        <v>0</v>
      </c>
      <c r="H24">
        <v>0</v>
      </c>
      <c r="I24">
        <v>0</v>
      </c>
      <c r="J24">
        <v>5278.1</v>
      </c>
    </row>
    <row r="25" spans="1:10" x14ac:dyDescent="0.3">
      <c r="A25" s="147">
        <v>9800</v>
      </c>
      <c r="B25">
        <v>9800</v>
      </c>
      <c r="C25">
        <v>0</v>
      </c>
      <c r="D25">
        <v>0</v>
      </c>
      <c r="E25" s="147">
        <v>75</v>
      </c>
      <c r="F25">
        <v>0</v>
      </c>
      <c r="G25">
        <v>0</v>
      </c>
      <c r="H25">
        <v>0</v>
      </c>
      <c r="I25">
        <v>0</v>
      </c>
      <c r="J25">
        <v>5080.3</v>
      </c>
    </row>
    <row r="26" spans="1:10" x14ac:dyDescent="0.3">
      <c r="A26" s="147">
        <v>10000</v>
      </c>
      <c r="B26">
        <v>10000</v>
      </c>
      <c r="C26">
        <v>0</v>
      </c>
      <c r="D26">
        <v>0</v>
      </c>
      <c r="E26" s="147">
        <v>876</v>
      </c>
      <c r="F26">
        <v>0</v>
      </c>
      <c r="G26">
        <v>0</v>
      </c>
      <c r="H26">
        <v>0</v>
      </c>
      <c r="I26">
        <v>0</v>
      </c>
      <c r="J26">
        <v>4882.7</v>
      </c>
    </row>
    <row r="27" spans="1:10" x14ac:dyDescent="0.3">
      <c r="A27" s="147">
        <v>10200</v>
      </c>
      <c r="B27">
        <v>10200</v>
      </c>
      <c r="C27">
        <v>0</v>
      </c>
      <c r="D27">
        <v>0</v>
      </c>
      <c r="E27" s="147">
        <v>11</v>
      </c>
      <c r="F27">
        <v>0</v>
      </c>
      <c r="G27">
        <v>0</v>
      </c>
      <c r="H27">
        <v>0</v>
      </c>
      <c r="I27">
        <v>0</v>
      </c>
      <c r="J27">
        <v>4685.2</v>
      </c>
    </row>
    <row r="28" spans="1:10" x14ac:dyDescent="0.3">
      <c r="A28" s="147">
        <v>10400</v>
      </c>
      <c r="B28">
        <v>10400</v>
      </c>
      <c r="C28">
        <v>0</v>
      </c>
      <c r="D28">
        <v>0</v>
      </c>
      <c r="E28" s="147">
        <v>17</v>
      </c>
      <c r="F28">
        <v>0</v>
      </c>
      <c r="G28">
        <v>0</v>
      </c>
      <c r="H28">
        <v>0</v>
      </c>
      <c r="I28">
        <v>0</v>
      </c>
      <c r="J28">
        <v>4487.8999999999996</v>
      </c>
    </row>
    <row r="29" spans="1:10" x14ac:dyDescent="0.3">
      <c r="A29" s="147">
        <v>10600</v>
      </c>
      <c r="B29">
        <v>10600</v>
      </c>
      <c r="C29">
        <v>0</v>
      </c>
      <c r="D29">
        <v>0</v>
      </c>
      <c r="E29" s="147">
        <v>33</v>
      </c>
      <c r="F29">
        <v>0</v>
      </c>
      <c r="G29">
        <v>0</v>
      </c>
      <c r="H29">
        <v>0</v>
      </c>
      <c r="I29">
        <v>0</v>
      </c>
      <c r="J29">
        <v>4290.7</v>
      </c>
    </row>
    <row r="30" spans="1:10" x14ac:dyDescent="0.3">
      <c r="A30" s="147">
        <v>10800</v>
      </c>
      <c r="B30">
        <v>10800</v>
      </c>
      <c r="C30">
        <v>0</v>
      </c>
      <c r="D30">
        <v>0</v>
      </c>
      <c r="E30" s="147">
        <v>0</v>
      </c>
      <c r="F30">
        <v>0</v>
      </c>
      <c r="G30">
        <v>0</v>
      </c>
      <c r="H30">
        <v>0</v>
      </c>
      <c r="I30">
        <v>0</v>
      </c>
      <c r="J30">
        <v>4093.8</v>
      </c>
    </row>
    <row r="31" spans="1:10" x14ac:dyDescent="0.3">
      <c r="A31" s="147">
        <v>11000</v>
      </c>
      <c r="B31">
        <v>11000</v>
      </c>
      <c r="C31">
        <v>0</v>
      </c>
      <c r="D31">
        <v>0</v>
      </c>
      <c r="E31" s="147">
        <v>14</v>
      </c>
      <c r="F31">
        <v>0</v>
      </c>
      <c r="G31">
        <v>0</v>
      </c>
      <c r="H31">
        <v>0</v>
      </c>
      <c r="I31">
        <v>0</v>
      </c>
      <c r="J31">
        <v>3897.1</v>
      </c>
    </row>
    <row r="32" spans="1:10" x14ac:dyDescent="0.3">
      <c r="A32" s="147">
        <v>11200</v>
      </c>
      <c r="B32">
        <v>11200</v>
      </c>
      <c r="C32">
        <v>0</v>
      </c>
      <c r="D32">
        <v>0</v>
      </c>
      <c r="E32" s="147">
        <v>2</v>
      </c>
      <c r="F32">
        <v>0</v>
      </c>
      <c r="G32">
        <v>0</v>
      </c>
      <c r="H32">
        <v>0</v>
      </c>
      <c r="I32">
        <v>0</v>
      </c>
      <c r="J32">
        <v>3700.7</v>
      </c>
    </row>
    <row r="33" spans="1:10" x14ac:dyDescent="0.3">
      <c r="A33" s="147">
        <v>11300</v>
      </c>
      <c r="B33">
        <v>11300</v>
      </c>
      <c r="C33">
        <v>0</v>
      </c>
      <c r="D33">
        <v>0</v>
      </c>
      <c r="E33" s="147">
        <v>7</v>
      </c>
      <c r="F33">
        <v>0</v>
      </c>
      <c r="G33">
        <v>0</v>
      </c>
      <c r="H33">
        <v>0</v>
      </c>
      <c r="I33">
        <v>0</v>
      </c>
      <c r="J33">
        <v>3602.6</v>
      </c>
    </row>
    <row r="34" spans="1:10" x14ac:dyDescent="0.3">
      <c r="A34" s="147">
        <v>11400</v>
      </c>
      <c r="B34">
        <v>11400</v>
      </c>
      <c r="C34">
        <v>0</v>
      </c>
      <c r="D34">
        <v>0</v>
      </c>
      <c r="E34" s="147">
        <v>2609</v>
      </c>
      <c r="F34">
        <v>0</v>
      </c>
      <c r="G34">
        <v>0</v>
      </c>
      <c r="H34">
        <v>0</v>
      </c>
      <c r="I34">
        <v>0</v>
      </c>
      <c r="J34">
        <v>3504.7</v>
      </c>
    </row>
    <row r="35" spans="1:10" x14ac:dyDescent="0.3">
      <c r="A35" s="147">
        <v>11500</v>
      </c>
      <c r="B35">
        <v>11500</v>
      </c>
      <c r="C35">
        <v>0</v>
      </c>
      <c r="D35">
        <v>0</v>
      </c>
      <c r="E35" s="147">
        <v>18</v>
      </c>
      <c r="F35">
        <v>0</v>
      </c>
      <c r="G35">
        <v>0</v>
      </c>
      <c r="H35">
        <v>0</v>
      </c>
      <c r="I35">
        <v>0</v>
      </c>
      <c r="J35">
        <v>3406.8</v>
      </c>
    </row>
    <row r="36" spans="1:10" x14ac:dyDescent="0.3">
      <c r="A36" s="147">
        <v>11600</v>
      </c>
      <c r="B36">
        <v>11600</v>
      </c>
      <c r="C36">
        <v>0</v>
      </c>
      <c r="D36">
        <v>0</v>
      </c>
      <c r="E36" s="147">
        <v>94</v>
      </c>
      <c r="F36">
        <v>0</v>
      </c>
      <c r="G36">
        <v>0</v>
      </c>
      <c r="H36">
        <v>0</v>
      </c>
      <c r="I36">
        <v>0</v>
      </c>
      <c r="J36">
        <v>3309.1</v>
      </c>
    </row>
    <row r="37" spans="1:10" x14ac:dyDescent="0.3">
      <c r="A37" s="147">
        <v>11700</v>
      </c>
      <c r="B37">
        <v>11700</v>
      </c>
      <c r="C37">
        <v>0</v>
      </c>
      <c r="D37">
        <v>0</v>
      </c>
      <c r="E37" s="147">
        <v>11</v>
      </c>
      <c r="F37">
        <v>0</v>
      </c>
      <c r="G37">
        <v>0</v>
      </c>
      <c r="H37">
        <v>0</v>
      </c>
      <c r="I37">
        <v>0</v>
      </c>
      <c r="J37">
        <v>3211.5</v>
      </c>
    </row>
    <row r="38" spans="1:10" x14ac:dyDescent="0.3">
      <c r="A38" s="147">
        <v>11800</v>
      </c>
      <c r="B38">
        <v>11800</v>
      </c>
      <c r="C38">
        <v>0</v>
      </c>
      <c r="D38">
        <v>0</v>
      </c>
      <c r="E38" s="147">
        <v>52</v>
      </c>
      <c r="F38">
        <v>0</v>
      </c>
      <c r="G38">
        <v>0</v>
      </c>
      <c r="H38">
        <v>0</v>
      </c>
      <c r="I38">
        <v>0</v>
      </c>
      <c r="J38">
        <v>3114</v>
      </c>
    </row>
    <row r="39" spans="1:10" x14ac:dyDescent="0.3">
      <c r="A39" s="147">
        <v>11900</v>
      </c>
      <c r="B39">
        <v>11900</v>
      </c>
      <c r="C39">
        <v>0</v>
      </c>
      <c r="D39">
        <v>0</v>
      </c>
      <c r="E39" s="147">
        <v>11</v>
      </c>
      <c r="F39">
        <v>0</v>
      </c>
      <c r="G39">
        <v>0</v>
      </c>
      <c r="H39">
        <v>0</v>
      </c>
      <c r="I39">
        <v>0</v>
      </c>
      <c r="J39">
        <v>3016.7</v>
      </c>
    </row>
    <row r="40" spans="1:10" x14ac:dyDescent="0.3">
      <c r="A40" s="147">
        <v>12000</v>
      </c>
      <c r="B40">
        <v>12000</v>
      </c>
      <c r="C40">
        <v>0</v>
      </c>
      <c r="D40">
        <v>0</v>
      </c>
      <c r="E40" s="147">
        <v>94</v>
      </c>
      <c r="F40">
        <v>0</v>
      </c>
      <c r="G40">
        <v>0</v>
      </c>
      <c r="H40">
        <v>0</v>
      </c>
      <c r="I40">
        <v>0</v>
      </c>
      <c r="J40">
        <v>2919.6</v>
      </c>
    </row>
    <row r="41" spans="1:10" x14ac:dyDescent="0.3">
      <c r="A41" s="147">
        <v>12100</v>
      </c>
      <c r="B41">
        <v>12100</v>
      </c>
      <c r="C41">
        <v>0</v>
      </c>
      <c r="D41">
        <v>0</v>
      </c>
      <c r="E41" s="147">
        <v>3</v>
      </c>
      <c r="F41">
        <v>0</v>
      </c>
      <c r="G41">
        <v>0</v>
      </c>
      <c r="H41">
        <v>0</v>
      </c>
      <c r="I41">
        <v>0</v>
      </c>
      <c r="J41">
        <v>2822.7</v>
      </c>
    </row>
    <row r="42" spans="1:10" x14ac:dyDescent="0.3">
      <c r="A42" s="147">
        <v>12200</v>
      </c>
      <c r="B42">
        <v>12200</v>
      </c>
      <c r="C42">
        <v>0</v>
      </c>
      <c r="D42">
        <v>0</v>
      </c>
      <c r="E42" s="147">
        <v>25</v>
      </c>
      <c r="F42">
        <v>0</v>
      </c>
      <c r="G42">
        <v>0</v>
      </c>
      <c r="H42">
        <v>0</v>
      </c>
      <c r="I42">
        <v>0</v>
      </c>
      <c r="J42">
        <v>2726.1</v>
      </c>
    </row>
    <row r="43" spans="1:10" x14ac:dyDescent="0.3">
      <c r="A43" s="147">
        <v>12300</v>
      </c>
      <c r="B43">
        <v>12300</v>
      </c>
      <c r="C43">
        <v>0</v>
      </c>
      <c r="D43">
        <v>0</v>
      </c>
      <c r="E43" s="147">
        <v>35</v>
      </c>
      <c r="F43">
        <v>0</v>
      </c>
      <c r="G43">
        <v>0</v>
      </c>
      <c r="H43">
        <v>0</v>
      </c>
      <c r="I43">
        <v>0</v>
      </c>
      <c r="J43">
        <v>2629.8</v>
      </c>
    </row>
    <row r="44" spans="1:10" x14ac:dyDescent="0.3">
      <c r="A44" s="147">
        <v>12400</v>
      </c>
      <c r="B44">
        <v>12400</v>
      </c>
      <c r="C44">
        <v>0</v>
      </c>
      <c r="D44">
        <v>0</v>
      </c>
      <c r="E44" s="147">
        <v>66</v>
      </c>
      <c r="F44">
        <v>0</v>
      </c>
      <c r="G44">
        <v>0</v>
      </c>
      <c r="H44">
        <v>0</v>
      </c>
      <c r="I44">
        <v>0</v>
      </c>
      <c r="J44">
        <v>2533.6999999999998</v>
      </c>
    </row>
    <row r="45" spans="1:10" x14ac:dyDescent="0.3">
      <c r="A45" s="147">
        <v>12500</v>
      </c>
      <c r="B45">
        <v>12500</v>
      </c>
      <c r="C45">
        <v>0</v>
      </c>
      <c r="D45">
        <v>0</v>
      </c>
      <c r="E45" s="147">
        <v>116</v>
      </c>
      <c r="F45">
        <v>0</v>
      </c>
      <c r="G45">
        <v>0</v>
      </c>
      <c r="H45">
        <v>0</v>
      </c>
      <c r="I45">
        <v>0</v>
      </c>
      <c r="J45">
        <v>2437.9</v>
      </c>
    </row>
    <row r="46" spans="1:10" x14ac:dyDescent="0.3">
      <c r="A46" s="147">
        <v>12600</v>
      </c>
      <c r="B46">
        <v>12600</v>
      </c>
      <c r="C46">
        <v>0</v>
      </c>
      <c r="D46">
        <v>0</v>
      </c>
      <c r="E46" s="147">
        <v>125</v>
      </c>
      <c r="F46">
        <v>0</v>
      </c>
      <c r="G46">
        <v>0</v>
      </c>
      <c r="H46">
        <v>0</v>
      </c>
      <c r="I46">
        <v>0</v>
      </c>
      <c r="J46">
        <v>2342.5</v>
      </c>
    </row>
    <row r="47" spans="1:10" x14ac:dyDescent="0.3">
      <c r="A47" s="147">
        <v>12700</v>
      </c>
      <c r="B47">
        <v>12700</v>
      </c>
      <c r="C47">
        <v>0</v>
      </c>
      <c r="D47">
        <v>3</v>
      </c>
      <c r="E47" s="147">
        <v>139</v>
      </c>
      <c r="F47">
        <v>2324</v>
      </c>
      <c r="G47">
        <v>2324</v>
      </c>
      <c r="H47">
        <v>2305</v>
      </c>
      <c r="I47">
        <v>2311</v>
      </c>
      <c r="J47">
        <v>2247.5</v>
      </c>
    </row>
    <row r="48" spans="1:10" x14ac:dyDescent="0.3">
      <c r="A48" s="147">
        <v>12800</v>
      </c>
      <c r="B48">
        <v>12800</v>
      </c>
      <c r="C48">
        <v>0</v>
      </c>
      <c r="D48">
        <v>0</v>
      </c>
      <c r="E48" s="147">
        <v>361</v>
      </c>
      <c r="F48">
        <v>0</v>
      </c>
      <c r="G48">
        <v>0</v>
      </c>
      <c r="H48">
        <v>0</v>
      </c>
      <c r="I48">
        <v>0</v>
      </c>
      <c r="J48">
        <v>2152.8000000000002</v>
      </c>
    </row>
    <row r="49" spans="1:10" x14ac:dyDescent="0.3">
      <c r="A49" s="147">
        <v>12900</v>
      </c>
      <c r="B49">
        <v>12900</v>
      </c>
      <c r="C49">
        <v>0</v>
      </c>
      <c r="D49">
        <v>0</v>
      </c>
      <c r="E49" s="147">
        <v>128</v>
      </c>
      <c r="F49">
        <v>0</v>
      </c>
      <c r="G49">
        <v>0</v>
      </c>
      <c r="H49">
        <v>0</v>
      </c>
      <c r="I49">
        <v>0</v>
      </c>
      <c r="J49">
        <v>2058.6</v>
      </c>
    </row>
    <row r="50" spans="1:10" x14ac:dyDescent="0.3">
      <c r="A50" s="147">
        <v>13000</v>
      </c>
      <c r="B50">
        <v>13000</v>
      </c>
      <c r="C50">
        <v>0</v>
      </c>
      <c r="D50">
        <v>11</v>
      </c>
      <c r="E50" s="147">
        <v>1066</v>
      </c>
      <c r="F50">
        <v>2040</v>
      </c>
      <c r="G50">
        <v>2040</v>
      </c>
      <c r="H50">
        <v>1988</v>
      </c>
      <c r="I50">
        <v>1988</v>
      </c>
      <c r="J50">
        <v>1965.1</v>
      </c>
    </row>
    <row r="51" spans="1:10" x14ac:dyDescent="0.3">
      <c r="A51" s="147">
        <v>13100</v>
      </c>
      <c r="B51">
        <v>13100</v>
      </c>
      <c r="C51">
        <v>0</v>
      </c>
      <c r="D51">
        <v>0</v>
      </c>
      <c r="E51" s="147">
        <v>33</v>
      </c>
      <c r="F51">
        <v>0</v>
      </c>
      <c r="G51">
        <v>0</v>
      </c>
      <c r="H51">
        <v>0</v>
      </c>
      <c r="I51">
        <v>0</v>
      </c>
      <c r="J51">
        <v>1872.3</v>
      </c>
    </row>
    <row r="52" spans="1:10" x14ac:dyDescent="0.3">
      <c r="A52" s="147">
        <v>13200</v>
      </c>
      <c r="B52">
        <v>13200</v>
      </c>
      <c r="C52">
        <v>0</v>
      </c>
      <c r="D52">
        <v>0</v>
      </c>
      <c r="E52" s="147">
        <v>272</v>
      </c>
      <c r="F52">
        <v>0</v>
      </c>
      <c r="G52">
        <v>0</v>
      </c>
      <c r="H52">
        <v>0</v>
      </c>
      <c r="I52">
        <v>0</v>
      </c>
      <c r="J52">
        <v>1780.3</v>
      </c>
    </row>
    <row r="53" spans="1:10" x14ac:dyDescent="0.3">
      <c r="A53" s="147">
        <v>13300</v>
      </c>
      <c r="B53">
        <v>13300</v>
      </c>
      <c r="C53">
        <v>0</v>
      </c>
      <c r="D53">
        <v>0</v>
      </c>
      <c r="E53" s="147">
        <v>69</v>
      </c>
      <c r="F53">
        <v>0</v>
      </c>
      <c r="G53">
        <v>0</v>
      </c>
      <c r="H53">
        <v>0</v>
      </c>
      <c r="I53">
        <v>0</v>
      </c>
      <c r="J53">
        <v>1689</v>
      </c>
    </row>
    <row r="54" spans="1:10" x14ac:dyDescent="0.3">
      <c r="A54" s="147">
        <v>13400</v>
      </c>
      <c r="B54">
        <v>13400</v>
      </c>
      <c r="C54">
        <v>0</v>
      </c>
      <c r="D54">
        <v>20</v>
      </c>
      <c r="E54" s="147">
        <v>119</v>
      </c>
      <c r="F54">
        <v>1634</v>
      </c>
      <c r="G54">
        <v>1634</v>
      </c>
      <c r="H54">
        <v>1634</v>
      </c>
      <c r="I54">
        <v>1634</v>
      </c>
      <c r="J54">
        <v>1598.6</v>
      </c>
    </row>
    <row r="55" spans="1:10" x14ac:dyDescent="0.3">
      <c r="A55" s="147">
        <v>13500</v>
      </c>
      <c r="B55">
        <v>13500</v>
      </c>
      <c r="C55">
        <v>0</v>
      </c>
      <c r="D55">
        <v>0</v>
      </c>
      <c r="E55" s="147">
        <v>203</v>
      </c>
      <c r="F55">
        <v>0</v>
      </c>
      <c r="G55">
        <v>0</v>
      </c>
      <c r="H55">
        <v>0</v>
      </c>
      <c r="I55">
        <v>0</v>
      </c>
      <c r="J55">
        <v>1509.1</v>
      </c>
    </row>
    <row r="56" spans="1:10" x14ac:dyDescent="0.3">
      <c r="A56" s="147">
        <v>13600</v>
      </c>
      <c r="B56">
        <v>13600</v>
      </c>
      <c r="C56">
        <v>0</v>
      </c>
      <c r="D56">
        <v>0</v>
      </c>
      <c r="E56" s="147">
        <v>997</v>
      </c>
      <c r="F56">
        <v>0</v>
      </c>
      <c r="G56">
        <v>0</v>
      </c>
      <c r="H56">
        <v>0</v>
      </c>
      <c r="I56">
        <v>0</v>
      </c>
      <c r="J56">
        <v>1420.7</v>
      </c>
    </row>
    <row r="57" spans="1:10" x14ac:dyDescent="0.3">
      <c r="A57" s="147">
        <v>13700</v>
      </c>
      <c r="B57">
        <v>13700</v>
      </c>
      <c r="C57">
        <v>0</v>
      </c>
      <c r="D57">
        <v>0</v>
      </c>
      <c r="E57" s="147">
        <v>558</v>
      </c>
      <c r="F57">
        <v>0</v>
      </c>
      <c r="G57">
        <v>0</v>
      </c>
      <c r="H57">
        <v>0</v>
      </c>
      <c r="I57">
        <v>0</v>
      </c>
      <c r="J57">
        <v>1333.4</v>
      </c>
    </row>
    <row r="58" spans="1:10" x14ac:dyDescent="0.3">
      <c r="A58" s="147">
        <v>13750</v>
      </c>
      <c r="B58">
        <v>13750</v>
      </c>
      <c r="C58">
        <v>0</v>
      </c>
      <c r="D58">
        <v>0</v>
      </c>
      <c r="E58" s="147">
        <v>0</v>
      </c>
      <c r="F58">
        <v>0</v>
      </c>
      <c r="G58">
        <v>0</v>
      </c>
      <c r="H58">
        <v>0</v>
      </c>
      <c r="I58">
        <v>0</v>
      </c>
      <c r="J58">
        <v>1290.2</v>
      </c>
    </row>
    <row r="59" spans="1:10" x14ac:dyDescent="0.3">
      <c r="A59" s="147">
        <v>13800</v>
      </c>
      <c r="B59">
        <v>13800</v>
      </c>
      <c r="C59">
        <v>0</v>
      </c>
      <c r="D59">
        <v>21</v>
      </c>
      <c r="E59" s="147">
        <v>79</v>
      </c>
      <c r="F59">
        <v>1285</v>
      </c>
      <c r="G59">
        <v>1285</v>
      </c>
      <c r="H59">
        <v>1273</v>
      </c>
      <c r="I59">
        <v>1274</v>
      </c>
      <c r="J59">
        <v>1247.4000000000001</v>
      </c>
    </row>
    <row r="60" spans="1:10" x14ac:dyDescent="0.3">
      <c r="A60" s="147">
        <v>13850</v>
      </c>
      <c r="B60">
        <v>13850</v>
      </c>
      <c r="C60">
        <v>0</v>
      </c>
      <c r="D60">
        <v>0</v>
      </c>
      <c r="E60" s="147">
        <v>0</v>
      </c>
      <c r="F60">
        <v>0</v>
      </c>
      <c r="G60">
        <v>0</v>
      </c>
      <c r="H60">
        <v>0</v>
      </c>
      <c r="I60">
        <v>0</v>
      </c>
      <c r="J60">
        <v>1204.9000000000001</v>
      </c>
    </row>
    <row r="61" spans="1:10" x14ac:dyDescent="0.3">
      <c r="A61" s="147">
        <v>13900</v>
      </c>
      <c r="B61">
        <v>13900</v>
      </c>
      <c r="C61">
        <v>0</v>
      </c>
      <c r="D61">
        <v>0</v>
      </c>
      <c r="E61" s="147">
        <v>209</v>
      </c>
      <c r="F61">
        <v>0</v>
      </c>
      <c r="G61">
        <v>0</v>
      </c>
      <c r="H61">
        <v>0</v>
      </c>
      <c r="I61">
        <v>0</v>
      </c>
      <c r="J61">
        <v>1162.7</v>
      </c>
    </row>
    <row r="62" spans="1:10" x14ac:dyDescent="0.3">
      <c r="A62" s="147">
        <v>13950</v>
      </c>
      <c r="B62">
        <v>13950</v>
      </c>
      <c r="C62">
        <v>0</v>
      </c>
      <c r="D62">
        <v>0</v>
      </c>
      <c r="E62" s="147">
        <v>8</v>
      </c>
      <c r="F62">
        <v>0</v>
      </c>
      <c r="G62">
        <v>0</v>
      </c>
      <c r="H62">
        <v>0</v>
      </c>
      <c r="I62">
        <v>0</v>
      </c>
      <c r="J62">
        <v>1120.9000000000001</v>
      </c>
    </row>
    <row r="63" spans="1:10" x14ac:dyDescent="0.3">
      <c r="A63" s="147">
        <v>14000</v>
      </c>
      <c r="B63">
        <v>14000</v>
      </c>
      <c r="C63">
        <v>0</v>
      </c>
      <c r="D63">
        <v>9</v>
      </c>
      <c r="E63" s="147">
        <v>1552</v>
      </c>
      <c r="F63">
        <v>1119</v>
      </c>
      <c r="G63">
        <v>1119</v>
      </c>
      <c r="H63">
        <v>1092</v>
      </c>
      <c r="I63">
        <v>1101</v>
      </c>
      <c r="J63">
        <v>1079.5999999999999</v>
      </c>
    </row>
    <row r="64" spans="1:10" x14ac:dyDescent="0.3">
      <c r="A64" s="147">
        <v>14050</v>
      </c>
      <c r="B64">
        <v>14050</v>
      </c>
      <c r="C64">
        <v>0</v>
      </c>
      <c r="D64">
        <v>0</v>
      </c>
      <c r="E64" s="147">
        <v>2</v>
      </c>
      <c r="F64">
        <v>0</v>
      </c>
      <c r="G64">
        <v>0</v>
      </c>
      <c r="H64">
        <v>0</v>
      </c>
      <c r="I64">
        <v>0</v>
      </c>
      <c r="J64">
        <v>1038.5999999999999</v>
      </c>
    </row>
    <row r="65" spans="1:10" x14ac:dyDescent="0.3">
      <c r="A65" s="147">
        <v>14100</v>
      </c>
      <c r="B65">
        <v>14100</v>
      </c>
      <c r="C65">
        <v>0</v>
      </c>
      <c r="D65">
        <v>0</v>
      </c>
      <c r="E65" s="147">
        <v>268</v>
      </c>
      <c r="F65">
        <v>0</v>
      </c>
      <c r="G65">
        <v>0</v>
      </c>
      <c r="H65">
        <v>0</v>
      </c>
      <c r="I65">
        <v>0</v>
      </c>
      <c r="J65">
        <v>998.1</v>
      </c>
    </row>
    <row r="66" spans="1:10" x14ac:dyDescent="0.3">
      <c r="A66" s="147">
        <v>14150</v>
      </c>
      <c r="B66">
        <v>14150</v>
      </c>
      <c r="C66">
        <v>0</v>
      </c>
      <c r="D66">
        <v>0</v>
      </c>
      <c r="E66" s="147">
        <v>0</v>
      </c>
      <c r="F66">
        <v>0</v>
      </c>
      <c r="G66">
        <v>0</v>
      </c>
      <c r="H66">
        <v>0</v>
      </c>
      <c r="I66">
        <v>0</v>
      </c>
      <c r="J66">
        <v>958</v>
      </c>
    </row>
    <row r="67" spans="1:10" x14ac:dyDescent="0.3">
      <c r="A67" s="147">
        <v>14200</v>
      </c>
      <c r="B67">
        <v>14200</v>
      </c>
      <c r="C67">
        <v>0</v>
      </c>
      <c r="D67">
        <v>0</v>
      </c>
      <c r="E67" s="147">
        <v>547</v>
      </c>
      <c r="F67">
        <v>0</v>
      </c>
      <c r="G67">
        <v>0</v>
      </c>
      <c r="H67">
        <v>0</v>
      </c>
      <c r="I67">
        <v>0</v>
      </c>
      <c r="J67">
        <v>918.5</v>
      </c>
    </row>
    <row r="68" spans="1:10" x14ac:dyDescent="0.3">
      <c r="A68" s="147">
        <v>14250</v>
      </c>
      <c r="B68">
        <v>14250</v>
      </c>
      <c r="C68">
        <v>0</v>
      </c>
      <c r="D68">
        <v>0</v>
      </c>
      <c r="E68" s="147">
        <v>0</v>
      </c>
      <c r="F68">
        <v>0</v>
      </c>
      <c r="G68">
        <v>0</v>
      </c>
      <c r="H68">
        <v>0</v>
      </c>
      <c r="I68">
        <v>0</v>
      </c>
      <c r="J68">
        <v>879.4</v>
      </c>
    </row>
    <row r="69" spans="1:10" x14ac:dyDescent="0.3">
      <c r="A69" s="147">
        <v>14300</v>
      </c>
      <c r="B69">
        <v>14300</v>
      </c>
      <c r="C69">
        <v>0</v>
      </c>
      <c r="D69">
        <v>0</v>
      </c>
      <c r="E69" s="147">
        <v>555</v>
      </c>
      <c r="F69">
        <v>0</v>
      </c>
      <c r="G69">
        <v>0</v>
      </c>
      <c r="H69">
        <v>0</v>
      </c>
      <c r="I69">
        <v>0</v>
      </c>
      <c r="J69">
        <v>840.8</v>
      </c>
    </row>
    <row r="70" spans="1:10" x14ac:dyDescent="0.3">
      <c r="A70" s="147">
        <v>14350</v>
      </c>
      <c r="B70">
        <v>14350</v>
      </c>
      <c r="C70">
        <v>0</v>
      </c>
      <c r="D70">
        <v>0</v>
      </c>
      <c r="E70" s="147">
        <v>84</v>
      </c>
      <c r="F70">
        <v>0</v>
      </c>
      <c r="G70">
        <v>0</v>
      </c>
      <c r="H70">
        <v>0</v>
      </c>
      <c r="I70">
        <v>0</v>
      </c>
      <c r="J70">
        <v>802.9</v>
      </c>
    </row>
    <row r="71" spans="1:10" x14ac:dyDescent="0.3">
      <c r="A71" s="147">
        <v>14400</v>
      </c>
      <c r="B71">
        <v>14400</v>
      </c>
      <c r="C71">
        <v>0</v>
      </c>
      <c r="D71">
        <v>20</v>
      </c>
      <c r="E71" s="147">
        <v>3610</v>
      </c>
      <c r="F71">
        <v>795</v>
      </c>
      <c r="G71">
        <v>795</v>
      </c>
      <c r="H71">
        <v>795</v>
      </c>
      <c r="I71">
        <v>795</v>
      </c>
      <c r="J71">
        <v>765.5</v>
      </c>
    </row>
    <row r="72" spans="1:10" x14ac:dyDescent="0.3">
      <c r="A72" s="147">
        <v>14450</v>
      </c>
      <c r="B72">
        <v>14450</v>
      </c>
      <c r="C72">
        <v>0</v>
      </c>
      <c r="D72">
        <v>0</v>
      </c>
      <c r="E72" s="147">
        <v>0</v>
      </c>
      <c r="F72">
        <v>0</v>
      </c>
      <c r="G72">
        <v>0</v>
      </c>
      <c r="H72">
        <v>0</v>
      </c>
      <c r="I72">
        <v>0</v>
      </c>
      <c r="J72">
        <v>728.7</v>
      </c>
    </row>
    <row r="73" spans="1:10" x14ac:dyDescent="0.3">
      <c r="A73" s="147">
        <v>14500</v>
      </c>
      <c r="B73">
        <v>14500</v>
      </c>
      <c r="C73">
        <v>0</v>
      </c>
      <c r="D73">
        <v>1023</v>
      </c>
      <c r="E73" s="147">
        <v>5005</v>
      </c>
      <c r="F73">
        <v>750</v>
      </c>
      <c r="G73">
        <v>750</v>
      </c>
      <c r="H73">
        <v>723</v>
      </c>
      <c r="I73">
        <v>723</v>
      </c>
      <c r="J73">
        <v>692.5</v>
      </c>
    </row>
    <row r="74" spans="1:10" x14ac:dyDescent="0.3">
      <c r="A74" s="147">
        <v>14550</v>
      </c>
      <c r="B74">
        <v>14550</v>
      </c>
      <c r="C74">
        <v>0</v>
      </c>
      <c r="D74">
        <v>0</v>
      </c>
      <c r="E74" s="147">
        <v>0</v>
      </c>
      <c r="F74">
        <v>0</v>
      </c>
      <c r="G74">
        <v>0</v>
      </c>
      <c r="H74">
        <v>0</v>
      </c>
      <c r="I74">
        <v>0</v>
      </c>
      <c r="J74">
        <v>657</v>
      </c>
    </row>
    <row r="75" spans="1:10" x14ac:dyDescent="0.3">
      <c r="A75" s="147">
        <v>14600</v>
      </c>
      <c r="B75">
        <v>14600</v>
      </c>
      <c r="C75">
        <v>0</v>
      </c>
      <c r="D75">
        <v>501</v>
      </c>
      <c r="E75" s="147">
        <v>3043</v>
      </c>
      <c r="F75">
        <v>635</v>
      </c>
      <c r="G75">
        <v>635</v>
      </c>
      <c r="H75">
        <v>635</v>
      </c>
      <c r="I75">
        <v>635</v>
      </c>
      <c r="J75">
        <v>622.20000000000005</v>
      </c>
    </row>
    <row r="76" spans="1:10" x14ac:dyDescent="0.3">
      <c r="A76" s="147">
        <v>14650</v>
      </c>
      <c r="B76">
        <v>14650</v>
      </c>
      <c r="C76">
        <v>0</v>
      </c>
      <c r="D76">
        <v>0</v>
      </c>
      <c r="E76" s="147">
        <v>5</v>
      </c>
      <c r="F76">
        <v>0</v>
      </c>
      <c r="G76">
        <v>0</v>
      </c>
      <c r="H76">
        <v>0</v>
      </c>
      <c r="I76">
        <v>0</v>
      </c>
      <c r="J76">
        <v>588.20000000000005</v>
      </c>
    </row>
    <row r="77" spans="1:10" x14ac:dyDescent="0.3">
      <c r="A77" s="147">
        <v>14700</v>
      </c>
      <c r="B77">
        <v>14700</v>
      </c>
      <c r="C77">
        <v>0</v>
      </c>
      <c r="D77">
        <v>100</v>
      </c>
      <c r="E77" s="147">
        <v>2192</v>
      </c>
      <c r="F77">
        <v>597</v>
      </c>
      <c r="G77">
        <v>597</v>
      </c>
      <c r="H77">
        <v>597</v>
      </c>
      <c r="I77">
        <v>597</v>
      </c>
      <c r="J77">
        <v>555</v>
      </c>
    </row>
    <row r="78" spans="1:10" x14ac:dyDescent="0.3">
      <c r="A78" s="147">
        <v>14750</v>
      </c>
      <c r="B78">
        <v>14750</v>
      </c>
      <c r="C78">
        <v>0</v>
      </c>
      <c r="D78">
        <v>0</v>
      </c>
      <c r="E78" s="147">
        <v>1</v>
      </c>
      <c r="F78">
        <v>0</v>
      </c>
      <c r="G78">
        <v>0</v>
      </c>
      <c r="H78">
        <v>0</v>
      </c>
      <c r="I78">
        <v>0</v>
      </c>
      <c r="J78">
        <v>522.5</v>
      </c>
    </row>
    <row r="79" spans="1:10" x14ac:dyDescent="0.3">
      <c r="A79" s="147">
        <v>14800</v>
      </c>
      <c r="B79">
        <v>14800</v>
      </c>
      <c r="C79">
        <v>0</v>
      </c>
      <c r="D79">
        <v>292</v>
      </c>
      <c r="E79" s="147">
        <v>595</v>
      </c>
      <c r="F79">
        <v>570</v>
      </c>
      <c r="G79">
        <v>570</v>
      </c>
      <c r="H79">
        <v>492</v>
      </c>
      <c r="I79">
        <v>492</v>
      </c>
      <c r="J79">
        <v>490.9</v>
      </c>
    </row>
    <row r="80" spans="1:10" x14ac:dyDescent="0.3">
      <c r="A80" s="147">
        <v>14850</v>
      </c>
      <c r="B80">
        <v>14850</v>
      </c>
      <c r="C80">
        <v>0</v>
      </c>
      <c r="D80">
        <v>256</v>
      </c>
      <c r="E80" s="147">
        <v>255</v>
      </c>
      <c r="F80">
        <v>495</v>
      </c>
      <c r="G80">
        <v>495</v>
      </c>
      <c r="H80">
        <v>468</v>
      </c>
      <c r="I80">
        <v>468</v>
      </c>
      <c r="J80">
        <v>460.1</v>
      </c>
    </row>
    <row r="81" spans="1:10" x14ac:dyDescent="0.3">
      <c r="A81" s="147">
        <v>14900</v>
      </c>
      <c r="B81">
        <v>14900</v>
      </c>
      <c r="C81">
        <v>0</v>
      </c>
      <c r="D81">
        <v>80</v>
      </c>
      <c r="E81" s="147">
        <v>606</v>
      </c>
      <c r="F81">
        <v>455</v>
      </c>
      <c r="G81">
        <v>473</v>
      </c>
      <c r="H81">
        <v>442</v>
      </c>
      <c r="I81">
        <v>451</v>
      </c>
      <c r="J81">
        <v>430.2</v>
      </c>
    </row>
    <row r="82" spans="1:10" x14ac:dyDescent="0.3">
      <c r="A82" s="147">
        <v>14950</v>
      </c>
      <c r="B82">
        <v>14950</v>
      </c>
      <c r="C82">
        <v>0</v>
      </c>
      <c r="D82">
        <v>0</v>
      </c>
      <c r="E82" s="147">
        <v>76</v>
      </c>
      <c r="F82">
        <v>0</v>
      </c>
      <c r="G82">
        <v>0</v>
      </c>
      <c r="H82">
        <v>0</v>
      </c>
      <c r="I82">
        <v>0</v>
      </c>
      <c r="J82">
        <v>401.2</v>
      </c>
    </row>
    <row r="83" spans="1:10" x14ac:dyDescent="0.3">
      <c r="A83" s="147">
        <v>15000</v>
      </c>
      <c r="B83">
        <v>15000</v>
      </c>
      <c r="C83">
        <v>0</v>
      </c>
      <c r="D83">
        <v>1275</v>
      </c>
      <c r="E83" s="147">
        <v>8256</v>
      </c>
      <c r="F83">
        <v>424</v>
      </c>
      <c r="G83">
        <v>425</v>
      </c>
      <c r="H83">
        <v>374</v>
      </c>
      <c r="I83">
        <v>374</v>
      </c>
      <c r="J83">
        <v>373.2</v>
      </c>
    </row>
    <row r="84" spans="1:10" x14ac:dyDescent="0.3">
      <c r="A84" s="147">
        <v>15050</v>
      </c>
      <c r="B84">
        <v>15050</v>
      </c>
      <c r="C84">
        <v>0</v>
      </c>
      <c r="D84">
        <v>108</v>
      </c>
      <c r="E84" s="147">
        <v>111</v>
      </c>
      <c r="F84">
        <v>382</v>
      </c>
      <c r="G84">
        <v>382</v>
      </c>
      <c r="H84">
        <v>353</v>
      </c>
      <c r="I84">
        <v>378</v>
      </c>
      <c r="J84">
        <v>346.1</v>
      </c>
    </row>
    <row r="85" spans="1:10" x14ac:dyDescent="0.3">
      <c r="A85" s="147">
        <v>15100</v>
      </c>
      <c r="B85">
        <v>15100</v>
      </c>
      <c r="C85">
        <v>0</v>
      </c>
      <c r="D85">
        <v>146</v>
      </c>
      <c r="E85" s="147">
        <v>803</v>
      </c>
      <c r="F85">
        <v>355</v>
      </c>
      <c r="G85">
        <v>371</v>
      </c>
      <c r="H85">
        <v>326</v>
      </c>
      <c r="I85">
        <v>340</v>
      </c>
      <c r="J85">
        <v>320.3</v>
      </c>
    </row>
    <row r="86" spans="1:10" x14ac:dyDescent="0.3">
      <c r="A86" s="147">
        <v>15150</v>
      </c>
      <c r="B86">
        <v>15150</v>
      </c>
      <c r="C86">
        <v>0</v>
      </c>
      <c r="D86">
        <v>15</v>
      </c>
      <c r="E86" s="147">
        <v>58</v>
      </c>
      <c r="F86">
        <v>309</v>
      </c>
      <c r="G86">
        <v>326</v>
      </c>
      <c r="H86">
        <v>296</v>
      </c>
      <c r="I86">
        <v>296</v>
      </c>
      <c r="J86">
        <v>295.5</v>
      </c>
    </row>
    <row r="87" spans="1:10" x14ac:dyDescent="0.3">
      <c r="A87" s="147">
        <v>15200</v>
      </c>
      <c r="B87">
        <v>15200</v>
      </c>
      <c r="C87">
        <v>0</v>
      </c>
      <c r="D87">
        <v>1257</v>
      </c>
      <c r="E87" s="147">
        <v>2411</v>
      </c>
      <c r="F87">
        <v>311</v>
      </c>
      <c r="G87">
        <v>320</v>
      </c>
      <c r="H87">
        <v>279</v>
      </c>
      <c r="I87">
        <v>289</v>
      </c>
      <c r="J87">
        <v>272</v>
      </c>
    </row>
    <row r="88" spans="1:10" x14ac:dyDescent="0.3">
      <c r="A88" s="147">
        <v>15250</v>
      </c>
      <c r="B88">
        <v>15250</v>
      </c>
      <c r="C88">
        <v>0</v>
      </c>
      <c r="D88">
        <v>177</v>
      </c>
      <c r="E88" s="147">
        <v>229</v>
      </c>
      <c r="F88">
        <v>276</v>
      </c>
      <c r="G88">
        <v>294</v>
      </c>
      <c r="H88">
        <v>276</v>
      </c>
      <c r="I88">
        <v>294</v>
      </c>
      <c r="J88">
        <v>249.5</v>
      </c>
    </row>
    <row r="89" spans="1:10" x14ac:dyDescent="0.3">
      <c r="A89" s="147">
        <v>15300</v>
      </c>
      <c r="B89">
        <v>15300</v>
      </c>
      <c r="C89">
        <v>0</v>
      </c>
      <c r="D89">
        <v>50</v>
      </c>
      <c r="E89" s="147">
        <v>1850</v>
      </c>
      <c r="F89">
        <v>272</v>
      </c>
      <c r="G89">
        <v>272</v>
      </c>
      <c r="H89">
        <v>234</v>
      </c>
      <c r="I89">
        <v>234</v>
      </c>
      <c r="J89">
        <v>228.2</v>
      </c>
    </row>
    <row r="90" spans="1:10" x14ac:dyDescent="0.3">
      <c r="A90" s="147">
        <v>15350</v>
      </c>
      <c r="B90">
        <v>15350</v>
      </c>
      <c r="C90">
        <v>0</v>
      </c>
      <c r="D90">
        <v>20</v>
      </c>
      <c r="E90" s="147">
        <v>116</v>
      </c>
      <c r="F90">
        <v>235</v>
      </c>
      <c r="G90">
        <v>235</v>
      </c>
      <c r="H90">
        <v>235</v>
      </c>
      <c r="I90">
        <v>235</v>
      </c>
      <c r="J90">
        <v>208</v>
      </c>
    </row>
    <row r="91" spans="1:10" x14ac:dyDescent="0.3">
      <c r="A91" s="147">
        <v>15400</v>
      </c>
      <c r="B91">
        <v>15400</v>
      </c>
      <c r="C91">
        <v>0</v>
      </c>
      <c r="D91">
        <v>651</v>
      </c>
      <c r="E91" s="147">
        <v>1507</v>
      </c>
      <c r="F91">
        <v>217</v>
      </c>
      <c r="G91">
        <v>224</v>
      </c>
      <c r="H91">
        <v>191</v>
      </c>
      <c r="I91">
        <v>202</v>
      </c>
      <c r="J91">
        <v>188.9</v>
      </c>
    </row>
    <row r="92" spans="1:10" x14ac:dyDescent="0.3">
      <c r="A92" s="147">
        <v>15450</v>
      </c>
      <c r="B92">
        <v>15450</v>
      </c>
      <c r="C92">
        <v>0</v>
      </c>
      <c r="D92">
        <v>40</v>
      </c>
      <c r="E92" s="147">
        <v>84</v>
      </c>
      <c r="F92">
        <v>191.5</v>
      </c>
      <c r="G92">
        <v>191.5</v>
      </c>
      <c r="H92">
        <v>174</v>
      </c>
      <c r="I92">
        <v>183</v>
      </c>
      <c r="J92">
        <v>170.9</v>
      </c>
    </row>
    <row r="93" spans="1:10" x14ac:dyDescent="0.3">
      <c r="A93" s="147">
        <v>15500</v>
      </c>
      <c r="B93">
        <v>15500</v>
      </c>
      <c r="C93">
        <v>0</v>
      </c>
      <c r="D93">
        <v>349</v>
      </c>
      <c r="E93" s="147">
        <v>16335</v>
      </c>
      <c r="F93">
        <v>179</v>
      </c>
      <c r="G93">
        <v>186</v>
      </c>
      <c r="H93">
        <v>157</v>
      </c>
      <c r="I93">
        <v>159</v>
      </c>
      <c r="J93">
        <v>153.9</v>
      </c>
    </row>
    <row r="94" spans="1:10" x14ac:dyDescent="0.3">
      <c r="A94" s="147">
        <v>15550</v>
      </c>
      <c r="B94">
        <v>15550</v>
      </c>
      <c r="C94">
        <v>0</v>
      </c>
      <c r="D94">
        <v>0</v>
      </c>
      <c r="E94" s="147">
        <v>749</v>
      </c>
      <c r="F94">
        <v>0</v>
      </c>
      <c r="G94">
        <v>0</v>
      </c>
      <c r="H94">
        <v>0</v>
      </c>
      <c r="I94">
        <v>0</v>
      </c>
      <c r="J94">
        <v>138</v>
      </c>
    </row>
    <row r="95" spans="1:10" x14ac:dyDescent="0.3">
      <c r="A95" s="147">
        <v>15600</v>
      </c>
      <c r="B95">
        <v>15600</v>
      </c>
      <c r="C95">
        <v>0</v>
      </c>
      <c r="D95">
        <v>149</v>
      </c>
      <c r="E95" s="147">
        <v>3287</v>
      </c>
      <c r="F95">
        <v>146</v>
      </c>
      <c r="G95">
        <v>149</v>
      </c>
      <c r="H95">
        <v>125</v>
      </c>
      <c r="I95">
        <v>125</v>
      </c>
      <c r="J95">
        <v>123.4</v>
      </c>
    </row>
    <row r="96" spans="1:10" x14ac:dyDescent="0.3">
      <c r="A96" s="147">
        <v>15650</v>
      </c>
      <c r="B96">
        <v>15650</v>
      </c>
      <c r="C96">
        <v>0</v>
      </c>
      <c r="D96">
        <v>187</v>
      </c>
      <c r="E96" s="147">
        <v>236</v>
      </c>
      <c r="F96">
        <v>130</v>
      </c>
      <c r="G96">
        <v>130</v>
      </c>
      <c r="H96">
        <v>117.5</v>
      </c>
      <c r="I96">
        <v>117.5</v>
      </c>
      <c r="J96">
        <v>109.9</v>
      </c>
    </row>
    <row r="97" spans="1:10" x14ac:dyDescent="0.3">
      <c r="A97" s="147">
        <v>15700</v>
      </c>
      <c r="B97">
        <v>15700</v>
      </c>
      <c r="C97">
        <v>0</v>
      </c>
      <c r="D97">
        <v>250</v>
      </c>
      <c r="E97" s="147">
        <v>3508</v>
      </c>
      <c r="F97">
        <v>119</v>
      </c>
      <c r="G97">
        <v>119</v>
      </c>
      <c r="H97">
        <v>104</v>
      </c>
      <c r="I97">
        <v>109</v>
      </c>
      <c r="J97">
        <v>97.7</v>
      </c>
    </row>
    <row r="98" spans="1:10" x14ac:dyDescent="0.3">
      <c r="A98" s="147">
        <v>15750</v>
      </c>
      <c r="B98">
        <v>15750</v>
      </c>
      <c r="C98">
        <v>0</v>
      </c>
      <c r="D98">
        <v>36</v>
      </c>
      <c r="E98" s="147">
        <v>306</v>
      </c>
      <c r="F98">
        <v>104.5</v>
      </c>
      <c r="G98">
        <v>104.5</v>
      </c>
      <c r="H98">
        <v>88.5</v>
      </c>
      <c r="I98">
        <v>88.5</v>
      </c>
      <c r="J98">
        <v>86.5</v>
      </c>
    </row>
    <row r="99" spans="1:10" x14ac:dyDescent="0.3">
      <c r="A99" s="147">
        <v>15800</v>
      </c>
      <c r="B99">
        <v>15800</v>
      </c>
      <c r="C99">
        <v>0</v>
      </c>
      <c r="D99">
        <v>207</v>
      </c>
      <c r="E99" s="147">
        <v>5964</v>
      </c>
      <c r="F99">
        <v>94</v>
      </c>
      <c r="G99">
        <v>94</v>
      </c>
      <c r="H99">
        <v>80</v>
      </c>
      <c r="I99">
        <v>80</v>
      </c>
      <c r="J99">
        <v>76.400000000000006</v>
      </c>
    </row>
    <row r="100" spans="1:10" x14ac:dyDescent="0.3">
      <c r="A100" s="147">
        <v>15850</v>
      </c>
      <c r="B100">
        <v>15850</v>
      </c>
      <c r="C100">
        <v>0</v>
      </c>
      <c r="D100">
        <v>42</v>
      </c>
      <c r="E100" s="147">
        <v>108</v>
      </c>
      <c r="F100">
        <v>79</v>
      </c>
      <c r="G100">
        <v>79</v>
      </c>
      <c r="H100">
        <v>79</v>
      </c>
      <c r="I100">
        <v>79</v>
      </c>
      <c r="J100">
        <v>67.400000000000006</v>
      </c>
    </row>
    <row r="101" spans="1:10" x14ac:dyDescent="0.3">
      <c r="A101" s="147">
        <v>15900</v>
      </c>
      <c r="B101">
        <v>15900</v>
      </c>
      <c r="C101">
        <v>0</v>
      </c>
      <c r="D101">
        <v>100</v>
      </c>
      <c r="E101" s="147">
        <v>3239</v>
      </c>
      <c r="F101">
        <v>77.5</v>
      </c>
      <c r="G101">
        <v>77.5</v>
      </c>
      <c r="H101">
        <v>66</v>
      </c>
      <c r="I101">
        <v>66</v>
      </c>
      <c r="J101">
        <v>59.3</v>
      </c>
    </row>
    <row r="102" spans="1:10" x14ac:dyDescent="0.3">
      <c r="A102" s="147">
        <v>15950</v>
      </c>
      <c r="B102">
        <v>15950</v>
      </c>
      <c r="C102">
        <v>0</v>
      </c>
      <c r="D102">
        <v>127</v>
      </c>
      <c r="E102" s="147">
        <v>279</v>
      </c>
      <c r="F102">
        <v>64.5</v>
      </c>
      <c r="G102">
        <v>64.5</v>
      </c>
      <c r="H102">
        <v>62</v>
      </c>
      <c r="I102">
        <v>62</v>
      </c>
      <c r="J102">
        <v>52.2</v>
      </c>
    </row>
    <row r="103" spans="1:10" x14ac:dyDescent="0.3">
      <c r="A103" s="147">
        <v>16000</v>
      </c>
      <c r="B103">
        <v>16000</v>
      </c>
      <c r="C103">
        <v>0</v>
      </c>
      <c r="D103">
        <v>599</v>
      </c>
      <c r="E103" s="147">
        <v>10347</v>
      </c>
      <c r="F103">
        <v>59</v>
      </c>
      <c r="G103">
        <v>59</v>
      </c>
      <c r="H103">
        <v>47</v>
      </c>
      <c r="I103">
        <v>47</v>
      </c>
      <c r="J103">
        <v>45.9</v>
      </c>
    </row>
    <row r="104" spans="1:10" x14ac:dyDescent="0.3">
      <c r="A104" s="147">
        <v>16050</v>
      </c>
      <c r="B104">
        <v>16050</v>
      </c>
      <c r="C104">
        <v>0</v>
      </c>
      <c r="D104">
        <v>61</v>
      </c>
      <c r="E104" s="147">
        <v>338</v>
      </c>
      <c r="F104">
        <v>52</v>
      </c>
      <c r="G104">
        <v>53.5</v>
      </c>
      <c r="H104">
        <v>40.5</v>
      </c>
      <c r="I104">
        <v>40.5</v>
      </c>
      <c r="J104">
        <v>40.4</v>
      </c>
    </row>
    <row r="105" spans="1:10" x14ac:dyDescent="0.3">
      <c r="A105" s="147">
        <v>16100</v>
      </c>
      <c r="B105">
        <v>16100</v>
      </c>
      <c r="C105">
        <v>0</v>
      </c>
      <c r="D105">
        <v>17</v>
      </c>
      <c r="E105" s="147">
        <v>2249</v>
      </c>
      <c r="F105">
        <v>41</v>
      </c>
      <c r="G105">
        <v>42</v>
      </c>
      <c r="H105">
        <v>39</v>
      </c>
      <c r="I105">
        <v>40</v>
      </c>
      <c r="J105">
        <v>35.5</v>
      </c>
    </row>
    <row r="106" spans="1:10" x14ac:dyDescent="0.3">
      <c r="A106" s="147">
        <v>16150</v>
      </c>
      <c r="B106">
        <v>16150</v>
      </c>
      <c r="C106">
        <v>0</v>
      </c>
      <c r="D106">
        <v>2</v>
      </c>
      <c r="E106" s="147">
        <v>208</v>
      </c>
      <c r="F106">
        <v>37.5</v>
      </c>
      <c r="G106">
        <v>37.5</v>
      </c>
      <c r="H106">
        <v>37.5</v>
      </c>
      <c r="I106">
        <v>37.5</v>
      </c>
      <c r="J106">
        <v>31.2</v>
      </c>
    </row>
    <row r="107" spans="1:10" x14ac:dyDescent="0.3">
      <c r="A107" s="147">
        <v>16200</v>
      </c>
      <c r="B107">
        <v>16200</v>
      </c>
      <c r="C107">
        <v>0</v>
      </c>
      <c r="D107">
        <v>54</v>
      </c>
      <c r="E107" s="147">
        <v>9084</v>
      </c>
      <c r="F107">
        <v>36</v>
      </c>
      <c r="G107">
        <v>36</v>
      </c>
      <c r="H107">
        <v>28</v>
      </c>
      <c r="I107">
        <v>28</v>
      </c>
      <c r="J107">
        <v>27.4</v>
      </c>
    </row>
    <row r="108" spans="1:10" x14ac:dyDescent="0.3">
      <c r="A108" s="147">
        <v>16250</v>
      </c>
      <c r="B108">
        <v>16250</v>
      </c>
      <c r="C108">
        <v>0</v>
      </c>
      <c r="D108">
        <v>28</v>
      </c>
      <c r="E108" s="147">
        <v>154</v>
      </c>
      <c r="F108">
        <v>29</v>
      </c>
      <c r="G108">
        <v>29</v>
      </c>
      <c r="H108">
        <v>27.5</v>
      </c>
      <c r="I108">
        <v>27.5</v>
      </c>
      <c r="J108">
        <v>24.1</v>
      </c>
    </row>
    <row r="109" spans="1:10" x14ac:dyDescent="0.3">
      <c r="A109" s="147">
        <v>16300</v>
      </c>
      <c r="B109">
        <v>16300</v>
      </c>
      <c r="C109">
        <v>0</v>
      </c>
      <c r="D109">
        <v>14</v>
      </c>
      <c r="E109" s="147">
        <v>5467</v>
      </c>
      <c r="F109">
        <v>28</v>
      </c>
      <c r="G109">
        <v>28</v>
      </c>
      <c r="H109">
        <v>23</v>
      </c>
      <c r="I109">
        <v>24.5</v>
      </c>
      <c r="J109">
        <v>21.2</v>
      </c>
    </row>
    <row r="110" spans="1:10" x14ac:dyDescent="0.3">
      <c r="A110" s="147">
        <v>16350</v>
      </c>
      <c r="B110">
        <v>16350</v>
      </c>
      <c r="C110">
        <v>0</v>
      </c>
      <c r="D110">
        <v>11</v>
      </c>
      <c r="E110" s="147">
        <v>367</v>
      </c>
      <c r="F110">
        <v>22.5</v>
      </c>
      <c r="G110">
        <v>24</v>
      </c>
      <c r="H110">
        <v>22.5</v>
      </c>
      <c r="I110">
        <v>24</v>
      </c>
      <c r="J110">
        <v>18.7</v>
      </c>
    </row>
    <row r="111" spans="1:10" x14ac:dyDescent="0.3">
      <c r="A111" s="147">
        <v>16400</v>
      </c>
      <c r="B111">
        <v>16400</v>
      </c>
      <c r="C111">
        <v>0</v>
      </c>
      <c r="D111">
        <v>91</v>
      </c>
      <c r="E111" s="147">
        <v>3660</v>
      </c>
      <c r="F111">
        <v>20</v>
      </c>
      <c r="G111">
        <v>21</v>
      </c>
      <c r="H111">
        <v>17.5</v>
      </c>
      <c r="I111">
        <v>17.5</v>
      </c>
      <c r="J111">
        <v>16.5</v>
      </c>
    </row>
    <row r="112" spans="1:10" x14ac:dyDescent="0.3">
      <c r="A112" s="147">
        <v>16450</v>
      </c>
      <c r="B112">
        <v>16450</v>
      </c>
      <c r="C112">
        <v>0</v>
      </c>
      <c r="D112">
        <v>20</v>
      </c>
      <c r="E112" s="147">
        <v>748</v>
      </c>
      <c r="F112">
        <v>17.5</v>
      </c>
      <c r="G112">
        <v>18.5</v>
      </c>
      <c r="H112">
        <v>17.5</v>
      </c>
      <c r="I112">
        <v>18.5</v>
      </c>
      <c r="J112">
        <v>14.6</v>
      </c>
    </row>
    <row r="113" spans="1:10" x14ac:dyDescent="0.3">
      <c r="A113" s="147">
        <v>16500</v>
      </c>
      <c r="B113">
        <v>16500</v>
      </c>
      <c r="C113">
        <v>0</v>
      </c>
      <c r="D113">
        <v>1111</v>
      </c>
      <c r="E113" s="147">
        <v>8017</v>
      </c>
      <c r="F113">
        <v>16.5</v>
      </c>
      <c r="G113">
        <v>17</v>
      </c>
      <c r="H113">
        <v>14</v>
      </c>
      <c r="I113">
        <v>14</v>
      </c>
      <c r="J113">
        <v>12.9</v>
      </c>
    </row>
    <row r="114" spans="1:10" x14ac:dyDescent="0.3">
      <c r="A114" s="147">
        <v>16550</v>
      </c>
      <c r="B114">
        <v>16550</v>
      </c>
      <c r="C114">
        <v>0</v>
      </c>
      <c r="D114">
        <v>22</v>
      </c>
      <c r="E114" s="147">
        <v>514</v>
      </c>
      <c r="F114">
        <v>13.5</v>
      </c>
      <c r="G114">
        <v>13.5</v>
      </c>
      <c r="H114">
        <v>13.3</v>
      </c>
      <c r="I114">
        <v>13.3</v>
      </c>
      <c r="J114">
        <v>11.5</v>
      </c>
    </row>
    <row r="115" spans="1:10" x14ac:dyDescent="0.3">
      <c r="A115" s="147">
        <v>16600</v>
      </c>
      <c r="B115">
        <v>16600</v>
      </c>
      <c r="C115">
        <v>0</v>
      </c>
      <c r="D115">
        <v>46</v>
      </c>
      <c r="E115" s="147">
        <v>4613</v>
      </c>
      <c r="F115">
        <v>11</v>
      </c>
      <c r="G115">
        <v>12</v>
      </c>
      <c r="H115">
        <v>11</v>
      </c>
      <c r="I115">
        <v>11.5</v>
      </c>
      <c r="J115">
        <v>10.199999999999999</v>
      </c>
    </row>
    <row r="116" spans="1:10" x14ac:dyDescent="0.3">
      <c r="A116" s="147">
        <v>16650</v>
      </c>
      <c r="B116">
        <v>16650</v>
      </c>
      <c r="C116">
        <v>0</v>
      </c>
      <c r="D116">
        <v>26</v>
      </c>
      <c r="E116" s="147">
        <v>603</v>
      </c>
      <c r="F116">
        <v>10</v>
      </c>
      <c r="G116">
        <v>10</v>
      </c>
      <c r="H116">
        <v>10</v>
      </c>
      <c r="I116">
        <v>10</v>
      </c>
      <c r="J116">
        <v>9.1</v>
      </c>
    </row>
    <row r="117" spans="1:10" x14ac:dyDescent="0.3">
      <c r="A117" s="147">
        <v>16700</v>
      </c>
      <c r="B117">
        <v>16700</v>
      </c>
      <c r="C117">
        <v>0</v>
      </c>
      <c r="D117">
        <v>44</v>
      </c>
      <c r="E117" s="147">
        <v>1198</v>
      </c>
      <c r="F117">
        <v>9.6</v>
      </c>
      <c r="G117">
        <v>10.199999999999999</v>
      </c>
      <c r="H117">
        <v>8.5</v>
      </c>
      <c r="I117">
        <v>8.5</v>
      </c>
      <c r="J117">
        <v>8.1</v>
      </c>
    </row>
    <row r="118" spans="1:10" x14ac:dyDescent="0.3">
      <c r="A118" s="147">
        <v>16750</v>
      </c>
      <c r="B118">
        <v>16750</v>
      </c>
      <c r="C118">
        <v>0</v>
      </c>
      <c r="D118">
        <v>16</v>
      </c>
      <c r="E118" s="147">
        <v>98</v>
      </c>
      <c r="F118">
        <v>7.3</v>
      </c>
      <c r="G118">
        <v>7.3</v>
      </c>
      <c r="H118">
        <v>7.3</v>
      </c>
      <c r="I118">
        <v>7.3</v>
      </c>
      <c r="J118">
        <v>7.3</v>
      </c>
    </row>
    <row r="119" spans="1:10" x14ac:dyDescent="0.3">
      <c r="A119" s="147">
        <v>16800</v>
      </c>
      <c r="B119">
        <v>16800</v>
      </c>
      <c r="C119">
        <v>0</v>
      </c>
      <c r="D119">
        <v>177</v>
      </c>
      <c r="E119" s="147">
        <v>3186</v>
      </c>
      <c r="F119">
        <v>8.5</v>
      </c>
      <c r="G119">
        <v>8.5</v>
      </c>
      <c r="H119">
        <v>7</v>
      </c>
      <c r="I119">
        <v>7.2</v>
      </c>
      <c r="J119">
        <v>6.5</v>
      </c>
    </row>
    <row r="120" spans="1:10" x14ac:dyDescent="0.3">
      <c r="A120" s="147">
        <v>16850</v>
      </c>
      <c r="B120">
        <v>16850</v>
      </c>
      <c r="C120">
        <v>0</v>
      </c>
      <c r="D120">
        <v>0</v>
      </c>
      <c r="E120" s="147">
        <v>107</v>
      </c>
      <c r="F120">
        <v>0</v>
      </c>
      <c r="G120">
        <v>0</v>
      </c>
      <c r="H120">
        <v>0</v>
      </c>
      <c r="I120">
        <v>0</v>
      </c>
      <c r="J120">
        <v>5.9</v>
      </c>
    </row>
    <row r="121" spans="1:10" x14ac:dyDescent="0.3">
      <c r="A121" s="147">
        <v>16900</v>
      </c>
      <c r="B121">
        <v>16900</v>
      </c>
      <c r="C121">
        <v>0</v>
      </c>
      <c r="D121">
        <v>3</v>
      </c>
      <c r="E121" s="147">
        <v>790</v>
      </c>
      <c r="F121">
        <v>6.2</v>
      </c>
      <c r="G121">
        <v>6.2</v>
      </c>
      <c r="H121">
        <v>6.2</v>
      </c>
      <c r="I121">
        <v>6.2</v>
      </c>
      <c r="J121">
        <v>5.3</v>
      </c>
    </row>
    <row r="122" spans="1:10" x14ac:dyDescent="0.3">
      <c r="A122" s="147">
        <v>16950</v>
      </c>
      <c r="B122">
        <v>16950</v>
      </c>
      <c r="C122">
        <v>0</v>
      </c>
      <c r="D122">
        <v>0</v>
      </c>
      <c r="E122" s="147">
        <v>101</v>
      </c>
      <c r="F122">
        <v>0</v>
      </c>
      <c r="G122">
        <v>0</v>
      </c>
      <c r="H122">
        <v>0</v>
      </c>
      <c r="I122">
        <v>0</v>
      </c>
      <c r="J122">
        <v>4.8</v>
      </c>
    </row>
    <row r="123" spans="1:10" x14ac:dyDescent="0.3">
      <c r="A123" s="147">
        <v>17000</v>
      </c>
      <c r="B123">
        <v>17000</v>
      </c>
      <c r="C123">
        <v>0</v>
      </c>
      <c r="D123">
        <v>54</v>
      </c>
      <c r="E123" s="147">
        <v>4859</v>
      </c>
      <c r="F123">
        <v>5.8</v>
      </c>
      <c r="G123">
        <v>5.8</v>
      </c>
      <c r="H123">
        <v>4.5</v>
      </c>
      <c r="I123">
        <v>4.5</v>
      </c>
      <c r="J123">
        <v>4.4000000000000004</v>
      </c>
    </row>
    <row r="124" spans="1:10" x14ac:dyDescent="0.3">
      <c r="A124" s="147">
        <v>17050</v>
      </c>
      <c r="B124">
        <v>17050</v>
      </c>
      <c r="C124">
        <v>0</v>
      </c>
      <c r="D124">
        <v>0</v>
      </c>
      <c r="E124" s="147">
        <v>24</v>
      </c>
      <c r="F124">
        <v>0</v>
      </c>
      <c r="G124">
        <v>0</v>
      </c>
      <c r="H124">
        <v>0</v>
      </c>
      <c r="I124">
        <v>0</v>
      </c>
      <c r="J124">
        <v>3.9</v>
      </c>
    </row>
    <row r="125" spans="1:10" x14ac:dyDescent="0.3">
      <c r="A125" s="147">
        <v>17100</v>
      </c>
      <c r="B125">
        <v>17100</v>
      </c>
      <c r="C125">
        <v>0</v>
      </c>
      <c r="D125">
        <v>0</v>
      </c>
      <c r="E125" s="147">
        <v>1199</v>
      </c>
      <c r="F125">
        <v>0</v>
      </c>
      <c r="G125">
        <v>0</v>
      </c>
      <c r="H125">
        <v>0</v>
      </c>
      <c r="I125">
        <v>0</v>
      </c>
      <c r="J125">
        <v>3.6</v>
      </c>
    </row>
    <row r="126" spans="1:10" x14ac:dyDescent="0.3">
      <c r="A126" s="147">
        <v>17150</v>
      </c>
      <c r="B126">
        <v>17150</v>
      </c>
      <c r="C126">
        <v>0</v>
      </c>
      <c r="D126">
        <v>0</v>
      </c>
      <c r="E126" s="147">
        <v>55</v>
      </c>
      <c r="F126">
        <v>0</v>
      </c>
      <c r="G126">
        <v>0</v>
      </c>
      <c r="H126">
        <v>0</v>
      </c>
      <c r="I126">
        <v>0</v>
      </c>
      <c r="J126">
        <v>3.2</v>
      </c>
    </row>
    <row r="127" spans="1:10" x14ac:dyDescent="0.3">
      <c r="A127" s="147">
        <v>17200</v>
      </c>
      <c r="B127">
        <v>17200</v>
      </c>
      <c r="C127">
        <v>0</v>
      </c>
      <c r="D127">
        <v>3</v>
      </c>
      <c r="E127" s="147">
        <v>2691</v>
      </c>
      <c r="F127">
        <v>3.7</v>
      </c>
      <c r="G127">
        <v>3.7</v>
      </c>
      <c r="H127">
        <v>3.7</v>
      </c>
      <c r="I127">
        <v>3.7</v>
      </c>
      <c r="J127">
        <v>2.9</v>
      </c>
    </row>
    <row r="128" spans="1:10" x14ac:dyDescent="0.3">
      <c r="A128" s="147">
        <v>17300</v>
      </c>
      <c r="B128">
        <v>17300</v>
      </c>
      <c r="C128">
        <v>0</v>
      </c>
      <c r="D128">
        <v>53</v>
      </c>
      <c r="E128" s="147">
        <v>1018</v>
      </c>
      <c r="F128">
        <v>3</v>
      </c>
      <c r="G128">
        <v>3</v>
      </c>
      <c r="H128">
        <v>3</v>
      </c>
      <c r="I128">
        <v>3</v>
      </c>
      <c r="J128">
        <v>2.4</v>
      </c>
    </row>
    <row r="129" spans="1:10" x14ac:dyDescent="0.3">
      <c r="A129" s="147">
        <v>17400</v>
      </c>
      <c r="B129">
        <v>17400</v>
      </c>
      <c r="C129">
        <v>0</v>
      </c>
      <c r="D129">
        <v>0</v>
      </c>
      <c r="E129" s="147">
        <v>3678</v>
      </c>
      <c r="F129">
        <v>0</v>
      </c>
      <c r="G129">
        <v>0</v>
      </c>
      <c r="H129">
        <v>0</v>
      </c>
      <c r="I129">
        <v>0</v>
      </c>
      <c r="J129">
        <v>2</v>
      </c>
    </row>
    <row r="130" spans="1:10" x14ac:dyDescent="0.3">
      <c r="A130" s="147">
        <v>17500</v>
      </c>
      <c r="B130">
        <v>17500</v>
      </c>
      <c r="C130">
        <v>0</v>
      </c>
      <c r="D130">
        <v>1</v>
      </c>
      <c r="E130" s="147">
        <v>6973</v>
      </c>
      <c r="F130">
        <v>0</v>
      </c>
      <c r="G130">
        <v>0</v>
      </c>
      <c r="H130">
        <v>0</v>
      </c>
      <c r="I130">
        <v>0</v>
      </c>
      <c r="J130">
        <v>1.7</v>
      </c>
    </row>
    <row r="131" spans="1:10" x14ac:dyDescent="0.3">
      <c r="A131" s="147">
        <v>17600</v>
      </c>
      <c r="B131">
        <v>17600</v>
      </c>
      <c r="C131">
        <v>0</v>
      </c>
      <c r="D131">
        <v>0</v>
      </c>
      <c r="E131" s="147">
        <v>1008</v>
      </c>
      <c r="F131">
        <v>0</v>
      </c>
      <c r="G131">
        <v>0</v>
      </c>
      <c r="H131">
        <v>0</v>
      </c>
      <c r="I131">
        <v>0</v>
      </c>
      <c r="J131">
        <v>1.4</v>
      </c>
    </row>
    <row r="132" spans="1:10" x14ac:dyDescent="0.3">
      <c r="A132" s="147">
        <v>17700</v>
      </c>
      <c r="B132">
        <v>17700</v>
      </c>
      <c r="C132">
        <v>0</v>
      </c>
      <c r="D132">
        <v>0</v>
      </c>
      <c r="E132" s="147">
        <v>56</v>
      </c>
      <c r="F132">
        <v>0</v>
      </c>
      <c r="G132">
        <v>0</v>
      </c>
      <c r="H132">
        <v>0</v>
      </c>
      <c r="I132">
        <v>0</v>
      </c>
      <c r="J132">
        <v>1.2</v>
      </c>
    </row>
    <row r="133" spans="1:10" x14ac:dyDescent="0.3">
      <c r="A133" s="147">
        <v>17800</v>
      </c>
      <c r="B133">
        <v>17800</v>
      </c>
      <c r="C133">
        <v>0</v>
      </c>
      <c r="D133">
        <v>16</v>
      </c>
      <c r="E133" s="147">
        <v>5154</v>
      </c>
      <c r="F133">
        <v>0</v>
      </c>
      <c r="G133">
        <v>0</v>
      </c>
      <c r="H133">
        <v>0</v>
      </c>
      <c r="I133">
        <v>0</v>
      </c>
      <c r="J133">
        <v>1</v>
      </c>
    </row>
    <row r="134" spans="1:10" x14ac:dyDescent="0.3">
      <c r="A134" s="147">
        <v>18000</v>
      </c>
      <c r="B134">
        <v>18000</v>
      </c>
      <c r="C134">
        <v>0</v>
      </c>
      <c r="D134">
        <v>2</v>
      </c>
      <c r="E134" s="147">
        <v>6651</v>
      </c>
      <c r="F134">
        <v>2</v>
      </c>
      <c r="G134">
        <v>2</v>
      </c>
      <c r="H134">
        <v>1.5</v>
      </c>
      <c r="I134">
        <v>1.5</v>
      </c>
      <c r="J134">
        <v>0.8</v>
      </c>
    </row>
    <row r="135" spans="1:10" x14ac:dyDescent="0.3">
      <c r="A135" s="147">
        <v>18200</v>
      </c>
      <c r="B135">
        <v>18200</v>
      </c>
      <c r="C135">
        <v>0</v>
      </c>
      <c r="D135">
        <v>0</v>
      </c>
      <c r="E135" s="147">
        <v>3448</v>
      </c>
      <c r="F135">
        <v>0</v>
      </c>
      <c r="G135">
        <v>0</v>
      </c>
      <c r="H135">
        <v>0</v>
      </c>
      <c r="I135">
        <v>0</v>
      </c>
      <c r="J135">
        <v>0.6</v>
      </c>
    </row>
    <row r="136" spans="1:10" x14ac:dyDescent="0.3">
      <c r="A136" s="147">
        <v>18400</v>
      </c>
      <c r="B136">
        <v>18400</v>
      </c>
      <c r="C136">
        <v>0</v>
      </c>
      <c r="D136">
        <v>16</v>
      </c>
      <c r="E136" s="147">
        <v>1064</v>
      </c>
      <c r="F136">
        <v>0</v>
      </c>
      <c r="G136">
        <v>0</v>
      </c>
      <c r="H136">
        <v>0</v>
      </c>
      <c r="I136">
        <v>0</v>
      </c>
      <c r="J136">
        <v>0.5</v>
      </c>
    </row>
    <row r="137" spans="1:10" x14ac:dyDescent="0.3">
      <c r="A137" s="147">
        <v>18500</v>
      </c>
      <c r="B137">
        <v>18500</v>
      </c>
      <c r="C137">
        <v>0</v>
      </c>
      <c r="D137">
        <v>0</v>
      </c>
      <c r="E137" s="147">
        <v>1662</v>
      </c>
      <c r="F137">
        <v>0</v>
      </c>
      <c r="G137">
        <v>0</v>
      </c>
      <c r="H137">
        <v>0</v>
      </c>
      <c r="I137">
        <v>0</v>
      </c>
      <c r="J137">
        <v>0.4</v>
      </c>
    </row>
    <row r="138" spans="1:10" x14ac:dyDescent="0.3">
      <c r="A138" s="147">
        <v>18600</v>
      </c>
      <c r="B138">
        <v>18600</v>
      </c>
      <c r="C138">
        <v>0</v>
      </c>
      <c r="D138">
        <v>0</v>
      </c>
      <c r="E138" s="147">
        <v>739</v>
      </c>
      <c r="F138">
        <v>0</v>
      </c>
      <c r="G138">
        <v>0</v>
      </c>
      <c r="H138">
        <v>0</v>
      </c>
      <c r="I138">
        <v>0</v>
      </c>
      <c r="J138">
        <v>0.4</v>
      </c>
    </row>
    <row r="139" spans="1:10" x14ac:dyDescent="0.3">
      <c r="A139" s="147">
        <v>18800</v>
      </c>
      <c r="B139">
        <v>18800</v>
      </c>
      <c r="C139">
        <v>0</v>
      </c>
      <c r="D139">
        <v>0</v>
      </c>
      <c r="E139" s="147">
        <v>1096</v>
      </c>
      <c r="F139">
        <v>0</v>
      </c>
      <c r="G139">
        <v>0</v>
      </c>
      <c r="H139">
        <v>0</v>
      </c>
      <c r="I139">
        <v>0</v>
      </c>
      <c r="J139">
        <v>0.3</v>
      </c>
    </row>
    <row r="140" spans="1:10" x14ac:dyDescent="0.3">
      <c r="A140" s="147">
        <v>19000</v>
      </c>
      <c r="B140">
        <v>19000</v>
      </c>
      <c r="C140">
        <v>0</v>
      </c>
      <c r="D140">
        <v>0</v>
      </c>
      <c r="E140" s="147">
        <v>3256</v>
      </c>
      <c r="F140">
        <v>0</v>
      </c>
      <c r="G140">
        <v>0</v>
      </c>
      <c r="H140">
        <v>0</v>
      </c>
      <c r="I140">
        <v>0</v>
      </c>
      <c r="J140">
        <v>0.3</v>
      </c>
    </row>
    <row r="141" spans="1:10" x14ac:dyDescent="0.3">
      <c r="A141" s="147">
        <v>19500</v>
      </c>
      <c r="B141">
        <v>19500</v>
      </c>
      <c r="C141">
        <v>0</v>
      </c>
      <c r="D141">
        <v>0</v>
      </c>
      <c r="E141" s="147">
        <v>1054</v>
      </c>
      <c r="F141">
        <v>0</v>
      </c>
      <c r="G141">
        <v>0</v>
      </c>
      <c r="H141">
        <v>0</v>
      </c>
      <c r="I141">
        <v>0</v>
      </c>
      <c r="J141">
        <v>0.2</v>
      </c>
    </row>
    <row r="142" spans="1:10" x14ac:dyDescent="0.3">
      <c r="A142" s="147">
        <v>20000</v>
      </c>
      <c r="B142">
        <v>20000</v>
      </c>
      <c r="C142">
        <v>0</v>
      </c>
      <c r="D142">
        <v>0</v>
      </c>
      <c r="E142" s="147">
        <v>2646</v>
      </c>
      <c r="F142">
        <v>0</v>
      </c>
      <c r="G142">
        <v>0</v>
      </c>
      <c r="H142">
        <v>0</v>
      </c>
      <c r="I142">
        <v>0</v>
      </c>
      <c r="J142">
        <v>0.1</v>
      </c>
    </row>
    <row r="143" spans="1:10" x14ac:dyDescent="0.3">
      <c r="A143" s="147">
        <v>20500</v>
      </c>
      <c r="B143">
        <v>20500</v>
      </c>
      <c r="C143">
        <v>0</v>
      </c>
      <c r="D143">
        <v>0</v>
      </c>
      <c r="E143" s="147">
        <v>170</v>
      </c>
      <c r="F143">
        <v>0</v>
      </c>
      <c r="G143">
        <v>0</v>
      </c>
      <c r="H143">
        <v>0</v>
      </c>
      <c r="I143">
        <v>0</v>
      </c>
      <c r="J143">
        <v>0.1</v>
      </c>
    </row>
    <row r="144" spans="1:10" x14ac:dyDescent="0.3">
      <c r="A144" t="s">
        <v>146</v>
      </c>
      <c r="B144">
        <v>21000</v>
      </c>
      <c r="C144">
        <v>0</v>
      </c>
      <c r="D144">
        <v>0</v>
      </c>
      <c r="E144">
        <v>150</v>
      </c>
      <c r="F144">
        <v>0</v>
      </c>
      <c r="G144">
        <v>0</v>
      </c>
      <c r="H144">
        <v>0</v>
      </c>
      <c r="I144">
        <v>0</v>
      </c>
      <c r="J144">
        <v>0.1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DF59E-C723-423A-8D8E-6766034024C9}">
  <dimension ref="A1:J144"/>
  <sheetViews>
    <sheetView workbookViewId="0"/>
  </sheetViews>
  <sheetFormatPr baseColWidth="10" defaultColWidth="8.88671875" defaultRowHeight="14.4" x14ac:dyDescent="0.3"/>
  <sheetData>
    <row r="1" spans="1:10" x14ac:dyDescent="0.3">
      <c r="A1" s="148" t="s">
        <v>800</v>
      </c>
      <c r="B1" s="148" t="s">
        <v>801</v>
      </c>
      <c r="C1" s="148" t="s">
        <v>802</v>
      </c>
      <c r="D1" s="148" t="s">
        <v>803</v>
      </c>
      <c r="E1" s="148" t="s">
        <v>804</v>
      </c>
      <c r="F1" s="148" t="s">
        <v>805</v>
      </c>
      <c r="G1" s="148" t="s">
        <v>806</v>
      </c>
      <c r="H1" s="148" t="s">
        <v>807</v>
      </c>
      <c r="I1" s="148" t="s">
        <v>808</v>
      </c>
      <c r="J1" s="148" t="s">
        <v>809</v>
      </c>
    </row>
    <row r="2" spans="1:10" x14ac:dyDescent="0.3">
      <c r="A2" s="147">
        <v>2500</v>
      </c>
      <c r="B2">
        <v>2500</v>
      </c>
      <c r="C2">
        <v>0</v>
      </c>
      <c r="D2">
        <v>0</v>
      </c>
      <c r="E2" s="147">
        <v>97</v>
      </c>
      <c r="F2">
        <v>0</v>
      </c>
      <c r="G2">
        <v>0</v>
      </c>
      <c r="H2">
        <v>0</v>
      </c>
      <c r="I2">
        <v>0</v>
      </c>
      <c r="J2">
        <v>0.1</v>
      </c>
    </row>
    <row r="3" spans="1:10" x14ac:dyDescent="0.3">
      <c r="A3" s="147">
        <v>4500</v>
      </c>
      <c r="B3">
        <v>4500</v>
      </c>
      <c r="C3">
        <v>0</v>
      </c>
      <c r="D3">
        <v>0</v>
      </c>
      <c r="E3" s="147">
        <v>633</v>
      </c>
      <c r="F3">
        <v>0</v>
      </c>
      <c r="G3">
        <v>0</v>
      </c>
      <c r="H3">
        <v>0</v>
      </c>
      <c r="I3">
        <v>0</v>
      </c>
      <c r="J3">
        <v>0.1</v>
      </c>
    </row>
    <row r="4" spans="1:10" x14ac:dyDescent="0.3">
      <c r="A4" s="147">
        <v>5000</v>
      </c>
      <c r="B4">
        <v>5000</v>
      </c>
      <c r="C4">
        <v>0</v>
      </c>
      <c r="D4">
        <v>0</v>
      </c>
      <c r="E4" s="147">
        <v>1873</v>
      </c>
      <c r="F4">
        <v>0</v>
      </c>
      <c r="G4">
        <v>0</v>
      </c>
      <c r="H4">
        <v>0</v>
      </c>
      <c r="I4">
        <v>0</v>
      </c>
      <c r="J4">
        <v>0.1</v>
      </c>
    </row>
    <row r="5" spans="1:10" x14ac:dyDescent="0.3">
      <c r="A5" s="147">
        <v>5500</v>
      </c>
      <c r="B5">
        <v>5500</v>
      </c>
      <c r="C5">
        <v>0</v>
      </c>
      <c r="D5">
        <v>0</v>
      </c>
      <c r="E5" s="147">
        <v>2382</v>
      </c>
      <c r="F5">
        <v>0</v>
      </c>
      <c r="G5">
        <v>0</v>
      </c>
      <c r="H5">
        <v>0</v>
      </c>
      <c r="I5">
        <v>0</v>
      </c>
      <c r="J5">
        <v>0.1</v>
      </c>
    </row>
    <row r="6" spans="1:10" x14ac:dyDescent="0.3">
      <c r="A6" s="147">
        <v>6000</v>
      </c>
      <c r="B6">
        <v>6000</v>
      </c>
      <c r="C6">
        <v>0</v>
      </c>
      <c r="D6">
        <v>0</v>
      </c>
      <c r="E6" s="147">
        <v>568</v>
      </c>
      <c r="F6">
        <v>0</v>
      </c>
      <c r="G6">
        <v>0</v>
      </c>
      <c r="H6">
        <v>0</v>
      </c>
      <c r="I6">
        <v>0</v>
      </c>
      <c r="J6">
        <v>0.3</v>
      </c>
    </row>
    <row r="7" spans="1:10" x14ac:dyDescent="0.3">
      <c r="A7" s="147">
        <v>6500</v>
      </c>
      <c r="B7">
        <v>6500</v>
      </c>
      <c r="C7">
        <v>0</v>
      </c>
      <c r="D7">
        <v>0</v>
      </c>
      <c r="E7" s="147">
        <v>572</v>
      </c>
      <c r="F7">
        <v>0</v>
      </c>
      <c r="G7">
        <v>0</v>
      </c>
      <c r="H7">
        <v>0</v>
      </c>
      <c r="I7">
        <v>0</v>
      </c>
      <c r="J7">
        <v>0.6</v>
      </c>
    </row>
    <row r="8" spans="1:10" x14ac:dyDescent="0.3">
      <c r="A8" s="147">
        <v>6800</v>
      </c>
      <c r="B8">
        <v>6800</v>
      </c>
      <c r="C8">
        <v>0</v>
      </c>
      <c r="D8">
        <v>36</v>
      </c>
      <c r="E8" s="147">
        <v>1766</v>
      </c>
      <c r="F8">
        <v>1</v>
      </c>
      <c r="G8">
        <v>1</v>
      </c>
      <c r="H8">
        <v>0.5</v>
      </c>
      <c r="I8">
        <v>1</v>
      </c>
      <c r="J8">
        <v>0.8</v>
      </c>
    </row>
    <row r="9" spans="1:10" x14ac:dyDescent="0.3">
      <c r="A9" s="147">
        <v>7000</v>
      </c>
      <c r="B9">
        <v>7000</v>
      </c>
      <c r="C9">
        <v>0</v>
      </c>
      <c r="D9">
        <v>0</v>
      </c>
      <c r="E9" s="147">
        <v>947</v>
      </c>
      <c r="F9">
        <v>0</v>
      </c>
      <c r="G9">
        <v>0</v>
      </c>
      <c r="H9">
        <v>0</v>
      </c>
      <c r="I9">
        <v>0</v>
      </c>
      <c r="J9">
        <v>1</v>
      </c>
    </row>
    <row r="10" spans="1:10" x14ac:dyDescent="0.3">
      <c r="A10" s="147">
        <v>7200</v>
      </c>
      <c r="B10">
        <v>7200</v>
      </c>
      <c r="C10">
        <v>0</v>
      </c>
      <c r="D10">
        <v>0</v>
      </c>
      <c r="E10" s="147">
        <v>88</v>
      </c>
      <c r="F10">
        <v>0</v>
      </c>
      <c r="G10">
        <v>0</v>
      </c>
      <c r="H10">
        <v>0</v>
      </c>
      <c r="I10">
        <v>0</v>
      </c>
      <c r="J10">
        <v>1.2</v>
      </c>
    </row>
    <row r="11" spans="1:10" x14ac:dyDescent="0.3">
      <c r="A11" s="147">
        <v>7400</v>
      </c>
      <c r="B11">
        <v>7400</v>
      </c>
      <c r="C11">
        <v>0</v>
      </c>
      <c r="D11">
        <v>0</v>
      </c>
      <c r="E11" s="147">
        <v>314</v>
      </c>
      <c r="F11">
        <v>0</v>
      </c>
      <c r="G11">
        <v>0</v>
      </c>
      <c r="H11">
        <v>0</v>
      </c>
      <c r="I11">
        <v>0</v>
      </c>
      <c r="J11">
        <v>1.5</v>
      </c>
    </row>
    <row r="12" spans="1:10" x14ac:dyDescent="0.3">
      <c r="A12" s="147">
        <v>7500</v>
      </c>
      <c r="B12">
        <v>7500</v>
      </c>
      <c r="C12">
        <v>0</v>
      </c>
      <c r="D12">
        <v>0</v>
      </c>
      <c r="E12" s="147">
        <v>956</v>
      </c>
      <c r="F12">
        <v>0</v>
      </c>
      <c r="G12">
        <v>0</v>
      </c>
      <c r="H12">
        <v>0</v>
      </c>
      <c r="I12">
        <v>0</v>
      </c>
      <c r="J12">
        <v>1.7</v>
      </c>
    </row>
    <row r="13" spans="1:10" x14ac:dyDescent="0.3">
      <c r="A13" s="147">
        <v>7600</v>
      </c>
      <c r="B13">
        <v>7600</v>
      </c>
      <c r="C13">
        <v>0</v>
      </c>
      <c r="D13">
        <v>0</v>
      </c>
      <c r="E13" s="147">
        <v>112</v>
      </c>
      <c r="F13">
        <v>0</v>
      </c>
      <c r="G13">
        <v>0</v>
      </c>
      <c r="H13">
        <v>0</v>
      </c>
      <c r="I13">
        <v>0</v>
      </c>
      <c r="J13">
        <v>1.8</v>
      </c>
    </row>
    <row r="14" spans="1:10" x14ac:dyDescent="0.3">
      <c r="A14" s="147">
        <v>7800</v>
      </c>
      <c r="B14">
        <v>7800</v>
      </c>
      <c r="C14">
        <v>0</v>
      </c>
      <c r="D14">
        <v>7</v>
      </c>
      <c r="E14" s="147">
        <v>127</v>
      </c>
      <c r="F14">
        <v>2.5</v>
      </c>
      <c r="G14">
        <v>2.5</v>
      </c>
      <c r="H14">
        <v>2.5</v>
      </c>
      <c r="I14">
        <v>2.5</v>
      </c>
      <c r="J14">
        <v>2.1</v>
      </c>
    </row>
    <row r="15" spans="1:10" x14ac:dyDescent="0.3">
      <c r="A15" s="147">
        <v>8000</v>
      </c>
      <c r="B15">
        <v>8000</v>
      </c>
      <c r="C15">
        <v>0</v>
      </c>
      <c r="D15">
        <v>3</v>
      </c>
      <c r="E15" s="147">
        <v>4980</v>
      </c>
      <c r="F15">
        <v>2.4</v>
      </c>
      <c r="G15">
        <v>2.4</v>
      </c>
      <c r="H15">
        <v>2.4</v>
      </c>
      <c r="I15">
        <v>2.4</v>
      </c>
      <c r="J15">
        <v>2.5</v>
      </c>
    </row>
    <row r="16" spans="1:10" x14ac:dyDescent="0.3">
      <c r="A16" s="147">
        <v>8200</v>
      </c>
      <c r="B16">
        <v>8200</v>
      </c>
      <c r="C16">
        <v>0</v>
      </c>
      <c r="D16">
        <v>0</v>
      </c>
      <c r="E16" s="147">
        <v>334</v>
      </c>
      <c r="F16">
        <v>0</v>
      </c>
      <c r="G16">
        <v>0</v>
      </c>
      <c r="H16">
        <v>0</v>
      </c>
      <c r="I16">
        <v>0</v>
      </c>
      <c r="J16">
        <v>2.9</v>
      </c>
    </row>
    <row r="17" spans="1:10" x14ac:dyDescent="0.3">
      <c r="A17" s="147">
        <v>8400</v>
      </c>
      <c r="B17">
        <v>8400</v>
      </c>
      <c r="C17">
        <v>0</v>
      </c>
      <c r="D17">
        <v>0</v>
      </c>
      <c r="E17" s="147">
        <v>2131</v>
      </c>
      <c r="F17">
        <v>0</v>
      </c>
      <c r="G17">
        <v>0</v>
      </c>
      <c r="H17">
        <v>0</v>
      </c>
      <c r="I17">
        <v>0</v>
      </c>
      <c r="J17">
        <v>3.4</v>
      </c>
    </row>
    <row r="18" spans="1:10" x14ac:dyDescent="0.3">
      <c r="A18" s="147">
        <v>8500</v>
      </c>
      <c r="B18">
        <v>8500</v>
      </c>
      <c r="C18">
        <v>0</v>
      </c>
      <c r="D18">
        <v>0</v>
      </c>
      <c r="E18" s="147">
        <v>2290</v>
      </c>
      <c r="F18">
        <v>0</v>
      </c>
      <c r="G18">
        <v>0</v>
      </c>
      <c r="H18">
        <v>0</v>
      </c>
      <c r="I18">
        <v>0</v>
      </c>
      <c r="J18">
        <v>3.6</v>
      </c>
    </row>
    <row r="19" spans="1:10" x14ac:dyDescent="0.3">
      <c r="A19" s="147">
        <v>8600</v>
      </c>
      <c r="B19">
        <v>8600</v>
      </c>
      <c r="C19">
        <v>0</v>
      </c>
      <c r="D19">
        <v>0</v>
      </c>
      <c r="E19" s="147">
        <v>1137</v>
      </c>
      <c r="F19">
        <v>0</v>
      </c>
      <c r="G19">
        <v>0</v>
      </c>
      <c r="H19">
        <v>0</v>
      </c>
      <c r="I19">
        <v>0</v>
      </c>
      <c r="J19">
        <v>3.9</v>
      </c>
    </row>
    <row r="20" spans="1:10" x14ac:dyDescent="0.3">
      <c r="A20" s="147">
        <v>8800</v>
      </c>
      <c r="B20">
        <v>8800</v>
      </c>
      <c r="C20">
        <v>0</v>
      </c>
      <c r="D20">
        <v>0</v>
      </c>
      <c r="E20" s="147">
        <v>484</v>
      </c>
      <c r="F20">
        <v>0</v>
      </c>
      <c r="G20">
        <v>0</v>
      </c>
      <c r="H20">
        <v>0</v>
      </c>
      <c r="I20">
        <v>0</v>
      </c>
      <c r="J20">
        <v>4.5</v>
      </c>
    </row>
    <row r="21" spans="1:10" x14ac:dyDescent="0.3">
      <c r="A21" s="147">
        <v>9000</v>
      </c>
      <c r="B21">
        <v>9000</v>
      </c>
      <c r="C21">
        <v>0</v>
      </c>
      <c r="D21">
        <v>0</v>
      </c>
      <c r="E21" s="147">
        <v>3076</v>
      </c>
      <c r="F21">
        <v>0</v>
      </c>
      <c r="G21">
        <v>0</v>
      </c>
      <c r="H21">
        <v>0</v>
      </c>
      <c r="I21">
        <v>0</v>
      </c>
      <c r="J21">
        <v>5.0999999999999996</v>
      </c>
    </row>
    <row r="22" spans="1:10" x14ac:dyDescent="0.3">
      <c r="A22" s="147">
        <v>9200</v>
      </c>
      <c r="B22">
        <v>9200</v>
      </c>
      <c r="C22">
        <v>0</v>
      </c>
      <c r="D22">
        <v>4</v>
      </c>
      <c r="E22" s="147">
        <v>3558</v>
      </c>
      <c r="F22">
        <v>6.4</v>
      </c>
      <c r="G22">
        <v>6.4</v>
      </c>
      <c r="H22">
        <v>6.4</v>
      </c>
      <c r="I22">
        <v>6.4</v>
      </c>
      <c r="J22">
        <v>5.8</v>
      </c>
    </row>
    <row r="23" spans="1:10" x14ac:dyDescent="0.3">
      <c r="A23" s="147">
        <v>9400</v>
      </c>
      <c r="B23">
        <v>9400</v>
      </c>
      <c r="C23">
        <v>0</v>
      </c>
      <c r="D23">
        <v>0</v>
      </c>
      <c r="E23" s="147">
        <v>432</v>
      </c>
      <c r="F23">
        <v>0</v>
      </c>
      <c r="G23">
        <v>0</v>
      </c>
      <c r="H23">
        <v>0</v>
      </c>
      <c r="I23">
        <v>0</v>
      </c>
      <c r="J23">
        <v>6.7</v>
      </c>
    </row>
    <row r="24" spans="1:10" x14ac:dyDescent="0.3">
      <c r="A24" s="147">
        <v>9600</v>
      </c>
      <c r="B24">
        <v>9600</v>
      </c>
      <c r="C24">
        <v>0</v>
      </c>
      <c r="D24">
        <v>0</v>
      </c>
      <c r="E24" s="147">
        <v>895</v>
      </c>
      <c r="F24">
        <v>0</v>
      </c>
      <c r="G24">
        <v>0</v>
      </c>
      <c r="H24">
        <v>0</v>
      </c>
      <c r="I24">
        <v>0</v>
      </c>
      <c r="J24">
        <v>7.6</v>
      </c>
    </row>
    <row r="25" spans="1:10" x14ac:dyDescent="0.3">
      <c r="A25" s="147">
        <v>9800</v>
      </c>
      <c r="B25">
        <v>9800</v>
      </c>
      <c r="C25">
        <v>0</v>
      </c>
      <c r="D25">
        <v>0</v>
      </c>
      <c r="E25" s="147">
        <v>1392</v>
      </c>
      <c r="F25">
        <v>0</v>
      </c>
      <c r="G25">
        <v>0</v>
      </c>
      <c r="H25">
        <v>0</v>
      </c>
      <c r="I25">
        <v>0</v>
      </c>
      <c r="J25">
        <v>8.6</v>
      </c>
    </row>
    <row r="26" spans="1:10" x14ac:dyDescent="0.3">
      <c r="A26" s="147">
        <v>10000</v>
      </c>
      <c r="B26">
        <v>10000</v>
      </c>
      <c r="C26">
        <v>0</v>
      </c>
      <c r="D26">
        <v>142</v>
      </c>
      <c r="E26" s="147">
        <v>11232</v>
      </c>
      <c r="F26">
        <v>8.9</v>
      </c>
      <c r="G26">
        <v>10</v>
      </c>
      <c r="H26">
        <v>8.5</v>
      </c>
      <c r="I26">
        <v>10</v>
      </c>
      <c r="J26">
        <v>9.6999999999999993</v>
      </c>
    </row>
    <row r="27" spans="1:10" x14ac:dyDescent="0.3">
      <c r="A27" s="147">
        <v>10200</v>
      </c>
      <c r="B27">
        <v>10200</v>
      </c>
      <c r="C27">
        <v>0</v>
      </c>
      <c r="D27">
        <v>0</v>
      </c>
      <c r="E27" s="147">
        <v>583</v>
      </c>
      <c r="F27">
        <v>0</v>
      </c>
      <c r="G27">
        <v>0</v>
      </c>
      <c r="H27">
        <v>0</v>
      </c>
      <c r="I27">
        <v>0</v>
      </c>
      <c r="J27">
        <v>11</v>
      </c>
    </row>
    <row r="28" spans="1:10" x14ac:dyDescent="0.3">
      <c r="A28" s="147">
        <v>10400</v>
      </c>
      <c r="B28">
        <v>10400</v>
      </c>
      <c r="C28">
        <v>0</v>
      </c>
      <c r="D28">
        <v>26</v>
      </c>
      <c r="E28" s="147">
        <v>3028</v>
      </c>
      <c r="F28">
        <v>12.1</v>
      </c>
      <c r="G28">
        <v>12.5</v>
      </c>
      <c r="H28">
        <v>12.1</v>
      </c>
      <c r="I28">
        <v>12.5</v>
      </c>
      <c r="J28">
        <v>12.5</v>
      </c>
    </row>
    <row r="29" spans="1:10" x14ac:dyDescent="0.3">
      <c r="A29" s="147">
        <v>10600</v>
      </c>
      <c r="B29">
        <v>10600</v>
      </c>
      <c r="C29">
        <v>0</v>
      </c>
      <c r="D29">
        <v>13</v>
      </c>
      <c r="E29" s="147">
        <v>1511</v>
      </c>
      <c r="F29">
        <v>13</v>
      </c>
      <c r="G29">
        <v>13.6</v>
      </c>
      <c r="H29">
        <v>13</v>
      </c>
      <c r="I29">
        <v>13.6</v>
      </c>
      <c r="J29">
        <v>14.1</v>
      </c>
    </row>
    <row r="30" spans="1:10" x14ac:dyDescent="0.3">
      <c r="A30" s="147">
        <v>10800</v>
      </c>
      <c r="B30">
        <v>10800</v>
      </c>
      <c r="C30">
        <v>0</v>
      </c>
      <c r="D30">
        <v>0</v>
      </c>
      <c r="E30" s="147">
        <v>1553</v>
      </c>
      <c r="F30">
        <v>0</v>
      </c>
      <c r="G30">
        <v>0</v>
      </c>
      <c r="H30">
        <v>0</v>
      </c>
      <c r="I30">
        <v>0</v>
      </c>
      <c r="J30">
        <v>15.9</v>
      </c>
    </row>
    <row r="31" spans="1:10" x14ac:dyDescent="0.3">
      <c r="A31" s="147">
        <v>11000</v>
      </c>
      <c r="B31">
        <v>11000</v>
      </c>
      <c r="C31">
        <v>0</v>
      </c>
      <c r="D31">
        <v>365</v>
      </c>
      <c r="E31" s="147">
        <v>5890</v>
      </c>
      <c r="F31">
        <v>17.8</v>
      </c>
      <c r="G31">
        <v>18.5</v>
      </c>
      <c r="H31">
        <v>16.5</v>
      </c>
      <c r="I31">
        <v>18.5</v>
      </c>
      <c r="J31">
        <v>18</v>
      </c>
    </row>
    <row r="32" spans="1:10" x14ac:dyDescent="0.3">
      <c r="A32" s="147">
        <v>11200</v>
      </c>
      <c r="B32">
        <v>11200</v>
      </c>
      <c r="C32">
        <v>0</v>
      </c>
      <c r="D32">
        <v>0</v>
      </c>
      <c r="E32" s="147">
        <v>8172</v>
      </c>
      <c r="F32">
        <v>0</v>
      </c>
      <c r="G32">
        <v>0</v>
      </c>
      <c r="H32">
        <v>0</v>
      </c>
      <c r="I32">
        <v>0</v>
      </c>
      <c r="J32">
        <v>20.399999999999999</v>
      </c>
    </row>
    <row r="33" spans="1:10" x14ac:dyDescent="0.3">
      <c r="A33" s="147">
        <v>11300</v>
      </c>
      <c r="B33">
        <v>11300</v>
      </c>
      <c r="C33">
        <v>0</v>
      </c>
      <c r="D33">
        <v>0</v>
      </c>
      <c r="E33" s="147">
        <v>342</v>
      </c>
      <c r="F33">
        <v>0</v>
      </c>
      <c r="G33">
        <v>0</v>
      </c>
      <c r="H33">
        <v>0</v>
      </c>
      <c r="I33">
        <v>0</v>
      </c>
      <c r="J33">
        <v>21.7</v>
      </c>
    </row>
    <row r="34" spans="1:10" x14ac:dyDescent="0.3">
      <c r="A34" s="147">
        <v>11400</v>
      </c>
      <c r="B34">
        <v>11400</v>
      </c>
      <c r="C34">
        <v>0</v>
      </c>
      <c r="D34">
        <v>34</v>
      </c>
      <c r="E34" s="147">
        <v>3615</v>
      </c>
      <c r="F34">
        <v>21.5</v>
      </c>
      <c r="G34">
        <v>21.5</v>
      </c>
      <c r="H34">
        <v>21</v>
      </c>
      <c r="I34">
        <v>21</v>
      </c>
      <c r="J34">
        <v>23.1</v>
      </c>
    </row>
    <row r="35" spans="1:10" x14ac:dyDescent="0.3">
      <c r="A35" s="147">
        <v>11500</v>
      </c>
      <c r="B35">
        <v>11500</v>
      </c>
      <c r="C35">
        <v>0</v>
      </c>
      <c r="D35">
        <v>89</v>
      </c>
      <c r="E35" s="147">
        <v>2248</v>
      </c>
      <c r="F35">
        <v>23</v>
      </c>
      <c r="G35">
        <v>23</v>
      </c>
      <c r="H35">
        <v>22</v>
      </c>
      <c r="I35">
        <v>22.9</v>
      </c>
      <c r="J35">
        <v>24.6</v>
      </c>
    </row>
    <row r="36" spans="1:10" x14ac:dyDescent="0.3">
      <c r="A36" s="147">
        <v>11600</v>
      </c>
      <c r="B36">
        <v>11600</v>
      </c>
      <c r="C36">
        <v>0</v>
      </c>
      <c r="D36">
        <v>13</v>
      </c>
      <c r="E36" s="147">
        <v>2125</v>
      </c>
      <c r="F36">
        <v>24</v>
      </c>
      <c r="G36">
        <v>25</v>
      </c>
      <c r="H36">
        <v>24</v>
      </c>
      <c r="I36">
        <v>25</v>
      </c>
      <c r="J36">
        <v>26.3</v>
      </c>
    </row>
    <row r="37" spans="1:10" x14ac:dyDescent="0.3">
      <c r="A37" s="147">
        <v>11700</v>
      </c>
      <c r="B37">
        <v>11700</v>
      </c>
      <c r="C37">
        <v>0</v>
      </c>
      <c r="D37">
        <v>5</v>
      </c>
      <c r="E37" s="147">
        <v>507</v>
      </c>
      <c r="F37">
        <v>25.5</v>
      </c>
      <c r="G37">
        <v>25.5</v>
      </c>
      <c r="H37">
        <v>25.5</v>
      </c>
      <c r="I37">
        <v>25.5</v>
      </c>
      <c r="J37">
        <v>28.1</v>
      </c>
    </row>
    <row r="38" spans="1:10" x14ac:dyDescent="0.3">
      <c r="A38" s="147">
        <v>11800</v>
      </c>
      <c r="B38">
        <v>11800</v>
      </c>
      <c r="C38">
        <v>0</v>
      </c>
      <c r="D38">
        <v>33</v>
      </c>
      <c r="E38" s="147">
        <v>3029</v>
      </c>
      <c r="F38">
        <v>26</v>
      </c>
      <c r="G38">
        <v>29</v>
      </c>
      <c r="H38">
        <v>26</v>
      </c>
      <c r="I38">
        <v>29</v>
      </c>
      <c r="J38">
        <v>30</v>
      </c>
    </row>
    <row r="39" spans="1:10" x14ac:dyDescent="0.3">
      <c r="A39" s="147">
        <v>11900</v>
      </c>
      <c r="B39">
        <v>11900</v>
      </c>
      <c r="C39">
        <v>0</v>
      </c>
      <c r="D39">
        <v>6</v>
      </c>
      <c r="E39" s="147">
        <v>1311</v>
      </c>
      <c r="F39">
        <v>28</v>
      </c>
      <c r="G39">
        <v>31.5</v>
      </c>
      <c r="H39">
        <v>28</v>
      </c>
      <c r="I39">
        <v>31.5</v>
      </c>
      <c r="J39">
        <v>32.1</v>
      </c>
    </row>
    <row r="40" spans="1:10" x14ac:dyDescent="0.3">
      <c r="A40" s="147">
        <v>12000</v>
      </c>
      <c r="B40">
        <v>12000</v>
      </c>
      <c r="C40">
        <v>0</v>
      </c>
      <c r="D40">
        <v>538</v>
      </c>
      <c r="E40" s="147">
        <v>23714</v>
      </c>
      <c r="F40">
        <v>32</v>
      </c>
      <c r="G40">
        <v>35</v>
      </c>
      <c r="H40">
        <v>30.5</v>
      </c>
      <c r="I40">
        <v>35</v>
      </c>
      <c r="J40">
        <v>34.4</v>
      </c>
    </row>
    <row r="41" spans="1:10" x14ac:dyDescent="0.3">
      <c r="A41" s="147">
        <v>12100</v>
      </c>
      <c r="B41">
        <v>12100</v>
      </c>
      <c r="C41">
        <v>0</v>
      </c>
      <c r="D41">
        <v>10</v>
      </c>
      <c r="E41" s="147">
        <v>26601</v>
      </c>
      <c r="F41">
        <v>35</v>
      </c>
      <c r="G41">
        <v>35</v>
      </c>
      <c r="H41">
        <v>35</v>
      </c>
      <c r="I41">
        <v>35</v>
      </c>
      <c r="J41">
        <v>36.9</v>
      </c>
    </row>
    <row r="42" spans="1:10" x14ac:dyDescent="0.3">
      <c r="A42" s="147">
        <v>12200</v>
      </c>
      <c r="B42">
        <v>12200</v>
      </c>
      <c r="C42">
        <v>0</v>
      </c>
      <c r="D42">
        <v>18</v>
      </c>
      <c r="E42" s="147">
        <v>1405</v>
      </c>
      <c r="F42">
        <v>35</v>
      </c>
      <c r="G42">
        <v>38</v>
      </c>
      <c r="H42">
        <v>35</v>
      </c>
      <c r="I42">
        <v>38</v>
      </c>
      <c r="J42">
        <v>39.700000000000003</v>
      </c>
    </row>
    <row r="43" spans="1:10" x14ac:dyDescent="0.3">
      <c r="A43" s="147">
        <v>12300</v>
      </c>
      <c r="B43">
        <v>12300</v>
      </c>
      <c r="C43">
        <v>0</v>
      </c>
      <c r="D43">
        <v>4</v>
      </c>
      <c r="E43" s="147">
        <v>851</v>
      </c>
      <c r="F43">
        <v>40</v>
      </c>
      <c r="G43">
        <v>40.5</v>
      </c>
      <c r="H43">
        <v>37.5</v>
      </c>
      <c r="I43">
        <v>40.5</v>
      </c>
      <c r="J43">
        <v>42.7</v>
      </c>
    </row>
    <row r="44" spans="1:10" x14ac:dyDescent="0.3">
      <c r="A44" s="147">
        <v>12400</v>
      </c>
      <c r="B44">
        <v>12400</v>
      </c>
      <c r="C44">
        <v>0</v>
      </c>
      <c r="D44">
        <v>49</v>
      </c>
      <c r="E44" s="147">
        <v>6064</v>
      </c>
      <c r="F44">
        <v>43</v>
      </c>
      <c r="G44">
        <v>44</v>
      </c>
      <c r="H44">
        <v>43</v>
      </c>
      <c r="I44">
        <v>44</v>
      </c>
      <c r="J44">
        <v>46</v>
      </c>
    </row>
    <row r="45" spans="1:10" x14ac:dyDescent="0.3">
      <c r="A45" s="147">
        <v>12500</v>
      </c>
      <c r="B45">
        <v>12500</v>
      </c>
      <c r="C45">
        <v>0</v>
      </c>
      <c r="D45">
        <v>192</v>
      </c>
      <c r="E45" s="147">
        <v>4690</v>
      </c>
      <c r="F45">
        <v>49</v>
      </c>
      <c r="G45">
        <v>49</v>
      </c>
      <c r="H45">
        <v>43.5</v>
      </c>
      <c r="I45">
        <v>49</v>
      </c>
      <c r="J45">
        <v>49.7</v>
      </c>
    </row>
    <row r="46" spans="1:10" x14ac:dyDescent="0.3">
      <c r="A46" s="147">
        <v>12600</v>
      </c>
      <c r="B46">
        <v>12600</v>
      </c>
      <c r="C46">
        <v>0</v>
      </c>
      <c r="D46">
        <v>3</v>
      </c>
      <c r="E46" s="147">
        <v>1308</v>
      </c>
      <c r="F46">
        <v>49</v>
      </c>
      <c r="G46">
        <v>49</v>
      </c>
      <c r="H46">
        <v>49</v>
      </c>
      <c r="I46">
        <v>49</v>
      </c>
      <c r="J46">
        <v>53.6</v>
      </c>
    </row>
    <row r="47" spans="1:10" x14ac:dyDescent="0.3">
      <c r="A47" s="147">
        <v>12700</v>
      </c>
      <c r="B47">
        <v>12700</v>
      </c>
      <c r="C47">
        <v>0</v>
      </c>
      <c r="D47">
        <v>4</v>
      </c>
      <c r="E47" s="147">
        <v>2359</v>
      </c>
      <c r="F47">
        <v>50</v>
      </c>
      <c r="G47">
        <v>50</v>
      </c>
      <c r="H47">
        <v>50</v>
      </c>
      <c r="I47">
        <v>50</v>
      </c>
      <c r="J47">
        <v>57.9</v>
      </c>
    </row>
    <row r="48" spans="1:10" x14ac:dyDescent="0.3">
      <c r="A48" s="147">
        <v>12800</v>
      </c>
      <c r="B48">
        <v>12800</v>
      </c>
      <c r="C48">
        <v>0</v>
      </c>
      <c r="D48">
        <v>108</v>
      </c>
      <c r="E48" s="147">
        <v>28533</v>
      </c>
      <c r="F48">
        <v>61.5</v>
      </c>
      <c r="G48">
        <v>62</v>
      </c>
      <c r="H48">
        <v>54.5</v>
      </c>
      <c r="I48">
        <v>61</v>
      </c>
      <c r="J48">
        <v>62.6</v>
      </c>
    </row>
    <row r="49" spans="1:10" x14ac:dyDescent="0.3">
      <c r="A49" s="147">
        <v>12900</v>
      </c>
      <c r="B49">
        <v>12900</v>
      </c>
      <c r="C49">
        <v>0</v>
      </c>
      <c r="D49">
        <v>3</v>
      </c>
      <c r="E49" s="147">
        <v>305</v>
      </c>
      <c r="F49">
        <v>66.5</v>
      </c>
      <c r="G49">
        <v>68</v>
      </c>
      <c r="H49">
        <v>64</v>
      </c>
      <c r="I49">
        <v>68</v>
      </c>
      <c r="J49">
        <v>67.900000000000006</v>
      </c>
    </row>
    <row r="50" spans="1:10" x14ac:dyDescent="0.3">
      <c r="A50" s="147">
        <v>13000</v>
      </c>
      <c r="B50">
        <v>13000</v>
      </c>
      <c r="C50">
        <v>0</v>
      </c>
      <c r="D50">
        <v>877</v>
      </c>
      <c r="E50" s="147">
        <v>30060</v>
      </c>
      <c r="F50">
        <v>68</v>
      </c>
      <c r="G50">
        <v>75</v>
      </c>
      <c r="H50">
        <v>61.5</v>
      </c>
      <c r="I50">
        <v>75</v>
      </c>
      <c r="J50">
        <v>73.7</v>
      </c>
    </row>
    <row r="51" spans="1:10" x14ac:dyDescent="0.3">
      <c r="A51" s="147">
        <v>13100</v>
      </c>
      <c r="B51">
        <v>13100</v>
      </c>
      <c r="C51">
        <v>0</v>
      </c>
      <c r="D51">
        <v>52</v>
      </c>
      <c r="E51" s="147">
        <v>2213</v>
      </c>
      <c r="F51">
        <v>78</v>
      </c>
      <c r="G51">
        <v>78</v>
      </c>
      <c r="H51">
        <v>78</v>
      </c>
      <c r="I51">
        <v>78</v>
      </c>
      <c r="J51">
        <v>80.400000000000006</v>
      </c>
    </row>
    <row r="52" spans="1:10" x14ac:dyDescent="0.3">
      <c r="A52" s="147">
        <v>13200</v>
      </c>
      <c r="B52">
        <v>13200</v>
      </c>
      <c r="C52">
        <v>0</v>
      </c>
      <c r="D52">
        <v>5</v>
      </c>
      <c r="E52" s="147">
        <v>2010</v>
      </c>
      <c r="F52">
        <v>77</v>
      </c>
      <c r="G52">
        <v>85</v>
      </c>
      <c r="H52">
        <v>77</v>
      </c>
      <c r="I52">
        <v>85</v>
      </c>
      <c r="J52">
        <v>87.7</v>
      </c>
    </row>
    <row r="53" spans="1:10" x14ac:dyDescent="0.3">
      <c r="A53" s="147">
        <v>13300</v>
      </c>
      <c r="B53">
        <v>13300</v>
      </c>
      <c r="C53">
        <v>0</v>
      </c>
      <c r="D53">
        <v>251</v>
      </c>
      <c r="E53" s="147">
        <v>685</v>
      </c>
      <c r="F53">
        <v>91</v>
      </c>
      <c r="G53">
        <v>91</v>
      </c>
      <c r="H53">
        <v>91</v>
      </c>
      <c r="I53">
        <v>91</v>
      </c>
      <c r="J53">
        <v>95.8</v>
      </c>
    </row>
    <row r="54" spans="1:10" x14ac:dyDescent="0.3">
      <c r="A54" s="147">
        <v>13400</v>
      </c>
      <c r="B54">
        <v>13400</v>
      </c>
      <c r="C54">
        <v>0</v>
      </c>
      <c r="D54">
        <v>240</v>
      </c>
      <c r="E54" s="147">
        <v>11052</v>
      </c>
      <c r="F54">
        <v>99.5</v>
      </c>
      <c r="G54">
        <v>103.5</v>
      </c>
      <c r="H54">
        <v>97</v>
      </c>
      <c r="I54">
        <v>100.5</v>
      </c>
      <c r="J54">
        <v>104.8</v>
      </c>
    </row>
    <row r="55" spans="1:10" x14ac:dyDescent="0.3">
      <c r="A55" s="147">
        <v>13500</v>
      </c>
      <c r="B55">
        <v>13500</v>
      </c>
      <c r="C55">
        <v>0</v>
      </c>
      <c r="D55">
        <v>314</v>
      </c>
      <c r="E55" s="147">
        <v>13936</v>
      </c>
      <c r="F55">
        <v>112</v>
      </c>
      <c r="G55">
        <v>117</v>
      </c>
      <c r="H55">
        <v>99</v>
      </c>
      <c r="I55">
        <v>117</v>
      </c>
      <c r="J55">
        <v>114.7</v>
      </c>
    </row>
    <row r="56" spans="1:10" x14ac:dyDescent="0.3">
      <c r="A56" s="147">
        <v>13600</v>
      </c>
      <c r="B56">
        <v>13600</v>
      </c>
      <c r="C56">
        <v>0</v>
      </c>
      <c r="D56">
        <v>33</v>
      </c>
      <c r="E56" s="147">
        <v>11540</v>
      </c>
      <c r="F56">
        <v>113</v>
      </c>
      <c r="G56">
        <v>127</v>
      </c>
      <c r="H56">
        <v>113</v>
      </c>
      <c r="I56">
        <v>124</v>
      </c>
      <c r="J56">
        <v>125.7</v>
      </c>
    </row>
    <row r="57" spans="1:10" x14ac:dyDescent="0.3">
      <c r="A57" s="147">
        <v>13700</v>
      </c>
      <c r="B57">
        <v>13700</v>
      </c>
      <c r="C57">
        <v>0</v>
      </c>
      <c r="D57">
        <v>106</v>
      </c>
      <c r="E57" s="147">
        <v>3466</v>
      </c>
      <c r="F57">
        <v>129</v>
      </c>
      <c r="G57">
        <v>129.5</v>
      </c>
      <c r="H57">
        <v>128.5</v>
      </c>
      <c r="I57">
        <v>129.5</v>
      </c>
      <c r="J57">
        <v>137.80000000000001</v>
      </c>
    </row>
    <row r="58" spans="1:10" x14ac:dyDescent="0.3">
      <c r="A58" s="147">
        <v>13750</v>
      </c>
      <c r="B58">
        <v>13750</v>
      </c>
      <c r="C58">
        <v>0</v>
      </c>
      <c r="D58">
        <v>24</v>
      </c>
      <c r="E58" s="147">
        <v>73</v>
      </c>
      <c r="F58">
        <v>140</v>
      </c>
      <c r="G58">
        <v>140</v>
      </c>
      <c r="H58">
        <v>140</v>
      </c>
      <c r="I58">
        <v>140</v>
      </c>
      <c r="J58">
        <v>144.30000000000001</v>
      </c>
    </row>
    <row r="59" spans="1:10" x14ac:dyDescent="0.3">
      <c r="A59" s="147">
        <v>13800</v>
      </c>
      <c r="B59">
        <v>13800</v>
      </c>
      <c r="C59">
        <v>0</v>
      </c>
      <c r="D59">
        <v>292</v>
      </c>
      <c r="E59" s="147">
        <v>6078</v>
      </c>
      <c r="F59">
        <v>141.5</v>
      </c>
      <c r="G59">
        <v>153.5</v>
      </c>
      <c r="H59">
        <v>134.5</v>
      </c>
      <c r="I59">
        <v>153.5</v>
      </c>
      <c r="J59">
        <v>151.1</v>
      </c>
    </row>
    <row r="60" spans="1:10" x14ac:dyDescent="0.3">
      <c r="A60" s="147">
        <v>13850</v>
      </c>
      <c r="B60">
        <v>13850</v>
      </c>
      <c r="C60">
        <v>0</v>
      </c>
      <c r="D60">
        <v>6</v>
      </c>
      <c r="E60" s="147">
        <v>130</v>
      </c>
      <c r="F60">
        <v>0</v>
      </c>
      <c r="G60">
        <v>0</v>
      </c>
      <c r="H60">
        <v>0</v>
      </c>
      <c r="I60">
        <v>0</v>
      </c>
      <c r="J60">
        <v>158.30000000000001</v>
      </c>
    </row>
    <row r="61" spans="1:10" x14ac:dyDescent="0.3">
      <c r="A61" s="147">
        <v>13900</v>
      </c>
      <c r="B61">
        <v>13900</v>
      </c>
      <c r="C61">
        <v>0</v>
      </c>
      <c r="D61">
        <v>14</v>
      </c>
      <c r="E61" s="147">
        <v>1502</v>
      </c>
      <c r="F61">
        <v>150</v>
      </c>
      <c r="G61">
        <v>154</v>
      </c>
      <c r="H61">
        <v>145</v>
      </c>
      <c r="I61">
        <v>145</v>
      </c>
      <c r="J61">
        <v>165.8</v>
      </c>
    </row>
    <row r="62" spans="1:10" x14ac:dyDescent="0.3">
      <c r="A62" s="147">
        <v>13950</v>
      </c>
      <c r="B62">
        <v>13950</v>
      </c>
      <c r="C62">
        <v>0</v>
      </c>
      <c r="D62">
        <v>0</v>
      </c>
      <c r="E62" s="147">
        <v>185</v>
      </c>
      <c r="F62">
        <v>0</v>
      </c>
      <c r="G62">
        <v>0</v>
      </c>
      <c r="H62">
        <v>0</v>
      </c>
      <c r="I62">
        <v>0</v>
      </c>
      <c r="J62">
        <v>173.8</v>
      </c>
    </row>
    <row r="63" spans="1:10" x14ac:dyDescent="0.3">
      <c r="A63" s="147">
        <v>14000</v>
      </c>
      <c r="B63">
        <v>14000</v>
      </c>
      <c r="C63">
        <v>0</v>
      </c>
      <c r="D63">
        <v>585</v>
      </c>
      <c r="E63" s="147">
        <v>30215</v>
      </c>
      <c r="F63">
        <v>177</v>
      </c>
      <c r="G63">
        <v>185</v>
      </c>
      <c r="H63">
        <v>155</v>
      </c>
      <c r="I63">
        <v>185</v>
      </c>
      <c r="J63">
        <v>182.1</v>
      </c>
    </row>
    <row r="64" spans="1:10" x14ac:dyDescent="0.3">
      <c r="A64" s="147">
        <v>14050</v>
      </c>
      <c r="B64">
        <v>14050</v>
      </c>
      <c r="C64">
        <v>0</v>
      </c>
      <c r="D64">
        <v>2</v>
      </c>
      <c r="E64" s="147">
        <v>46</v>
      </c>
      <c r="F64">
        <v>184</v>
      </c>
      <c r="G64">
        <v>184</v>
      </c>
      <c r="H64">
        <v>184</v>
      </c>
      <c r="I64">
        <v>184</v>
      </c>
      <c r="J64">
        <v>190.8</v>
      </c>
    </row>
    <row r="65" spans="1:10" x14ac:dyDescent="0.3">
      <c r="A65" s="147">
        <v>14100</v>
      </c>
      <c r="B65">
        <v>14100</v>
      </c>
      <c r="C65">
        <v>0</v>
      </c>
      <c r="D65">
        <v>20</v>
      </c>
      <c r="E65" s="147">
        <v>1628</v>
      </c>
      <c r="F65">
        <v>189</v>
      </c>
      <c r="G65">
        <v>197</v>
      </c>
      <c r="H65">
        <v>189</v>
      </c>
      <c r="I65">
        <v>196.5</v>
      </c>
      <c r="J65">
        <v>200</v>
      </c>
    </row>
    <row r="66" spans="1:10" x14ac:dyDescent="0.3">
      <c r="A66" s="147">
        <v>14150</v>
      </c>
      <c r="B66">
        <v>14150</v>
      </c>
      <c r="C66">
        <v>0</v>
      </c>
      <c r="D66">
        <v>125</v>
      </c>
      <c r="E66" s="147">
        <v>928</v>
      </c>
      <c r="F66">
        <v>0</v>
      </c>
      <c r="G66">
        <v>0</v>
      </c>
      <c r="H66">
        <v>0</v>
      </c>
      <c r="I66">
        <v>0</v>
      </c>
      <c r="J66">
        <v>209.6</v>
      </c>
    </row>
    <row r="67" spans="1:10" x14ac:dyDescent="0.3">
      <c r="A67" s="147">
        <v>14200</v>
      </c>
      <c r="B67">
        <v>14200</v>
      </c>
      <c r="C67">
        <v>0</v>
      </c>
      <c r="D67">
        <v>140</v>
      </c>
      <c r="E67" s="147">
        <v>4925</v>
      </c>
      <c r="F67">
        <v>215</v>
      </c>
      <c r="G67">
        <v>215</v>
      </c>
      <c r="H67">
        <v>200</v>
      </c>
      <c r="I67">
        <v>206</v>
      </c>
      <c r="J67">
        <v>219.8</v>
      </c>
    </row>
    <row r="68" spans="1:10" x14ac:dyDescent="0.3">
      <c r="A68" s="147">
        <v>14250</v>
      </c>
      <c r="B68">
        <v>14250</v>
      </c>
      <c r="C68">
        <v>0</v>
      </c>
      <c r="D68">
        <v>132</v>
      </c>
      <c r="E68" s="147">
        <v>150</v>
      </c>
      <c r="F68">
        <v>222.5</v>
      </c>
      <c r="G68">
        <v>224</v>
      </c>
      <c r="H68">
        <v>222.5</v>
      </c>
      <c r="I68">
        <v>223.5</v>
      </c>
      <c r="J68">
        <v>230.4</v>
      </c>
    </row>
    <row r="69" spans="1:10" x14ac:dyDescent="0.3">
      <c r="A69" s="147">
        <v>14300</v>
      </c>
      <c r="B69">
        <v>14300</v>
      </c>
      <c r="C69">
        <v>0</v>
      </c>
      <c r="D69">
        <v>37</v>
      </c>
      <c r="E69" s="147">
        <v>1629</v>
      </c>
      <c r="F69">
        <v>215</v>
      </c>
      <c r="G69">
        <v>232.5</v>
      </c>
      <c r="H69">
        <v>215</v>
      </c>
      <c r="I69">
        <v>232.5</v>
      </c>
      <c r="J69">
        <v>241.5</v>
      </c>
    </row>
    <row r="70" spans="1:10" x14ac:dyDescent="0.3">
      <c r="A70" s="147">
        <v>14350</v>
      </c>
      <c r="B70">
        <v>14350</v>
      </c>
      <c r="C70">
        <v>0</v>
      </c>
      <c r="D70">
        <v>145</v>
      </c>
      <c r="E70" s="147">
        <v>557</v>
      </c>
      <c r="F70">
        <v>238</v>
      </c>
      <c r="G70">
        <v>243.5</v>
      </c>
      <c r="H70">
        <v>238</v>
      </c>
      <c r="I70">
        <v>243.5</v>
      </c>
      <c r="J70">
        <v>253.2</v>
      </c>
    </row>
    <row r="71" spans="1:10" x14ac:dyDescent="0.3">
      <c r="A71" s="147">
        <v>14400</v>
      </c>
      <c r="B71">
        <v>14400</v>
      </c>
      <c r="C71">
        <v>0</v>
      </c>
      <c r="D71">
        <v>88</v>
      </c>
      <c r="E71" s="147">
        <v>6594</v>
      </c>
      <c r="F71">
        <v>257</v>
      </c>
      <c r="G71">
        <v>257</v>
      </c>
      <c r="H71">
        <v>229</v>
      </c>
      <c r="I71">
        <v>252</v>
      </c>
      <c r="J71">
        <v>265.5</v>
      </c>
    </row>
    <row r="72" spans="1:10" x14ac:dyDescent="0.3">
      <c r="A72" s="147">
        <v>14450</v>
      </c>
      <c r="B72">
        <v>14450</v>
      </c>
      <c r="C72">
        <v>0</v>
      </c>
      <c r="D72">
        <v>67</v>
      </c>
      <c r="E72" s="147">
        <v>341</v>
      </c>
      <c r="F72">
        <v>270</v>
      </c>
      <c r="G72">
        <v>270</v>
      </c>
      <c r="H72">
        <v>270</v>
      </c>
      <c r="I72">
        <v>270</v>
      </c>
      <c r="J72">
        <v>278.39999999999998</v>
      </c>
    </row>
    <row r="73" spans="1:10" x14ac:dyDescent="0.3">
      <c r="A73" s="147">
        <v>14500</v>
      </c>
      <c r="B73">
        <v>14500</v>
      </c>
      <c r="C73">
        <v>0</v>
      </c>
      <c r="D73">
        <v>2238</v>
      </c>
      <c r="E73" s="147">
        <v>9980</v>
      </c>
      <c r="F73">
        <v>280</v>
      </c>
      <c r="G73">
        <v>296</v>
      </c>
      <c r="H73">
        <v>248</v>
      </c>
      <c r="I73">
        <v>296</v>
      </c>
      <c r="J73">
        <v>292</v>
      </c>
    </row>
    <row r="74" spans="1:10" x14ac:dyDescent="0.3">
      <c r="A74" s="147">
        <v>14550</v>
      </c>
      <c r="B74">
        <v>14550</v>
      </c>
      <c r="C74">
        <v>0</v>
      </c>
      <c r="D74">
        <v>17</v>
      </c>
      <c r="E74" s="147">
        <v>381</v>
      </c>
      <c r="F74">
        <v>297</v>
      </c>
      <c r="G74">
        <v>297</v>
      </c>
      <c r="H74">
        <v>297</v>
      </c>
      <c r="I74">
        <v>297</v>
      </c>
      <c r="J74">
        <v>306.2</v>
      </c>
    </row>
    <row r="75" spans="1:10" x14ac:dyDescent="0.3">
      <c r="A75" s="147">
        <v>14600</v>
      </c>
      <c r="B75">
        <v>14600</v>
      </c>
      <c r="C75">
        <v>0</v>
      </c>
      <c r="D75">
        <v>251</v>
      </c>
      <c r="E75" s="147">
        <v>12701</v>
      </c>
      <c r="F75">
        <v>310</v>
      </c>
      <c r="G75">
        <v>310</v>
      </c>
      <c r="H75">
        <v>292</v>
      </c>
      <c r="I75">
        <v>305</v>
      </c>
      <c r="J75">
        <v>321.10000000000002</v>
      </c>
    </row>
    <row r="76" spans="1:10" x14ac:dyDescent="0.3">
      <c r="A76" s="147">
        <v>14650</v>
      </c>
      <c r="B76">
        <v>14650</v>
      </c>
      <c r="C76">
        <v>0</v>
      </c>
      <c r="D76">
        <v>136</v>
      </c>
      <c r="E76" s="147">
        <v>312</v>
      </c>
      <c r="F76">
        <v>322</v>
      </c>
      <c r="G76">
        <v>342</v>
      </c>
      <c r="H76">
        <v>320</v>
      </c>
      <c r="I76">
        <v>342</v>
      </c>
      <c r="J76">
        <v>336.8</v>
      </c>
    </row>
    <row r="77" spans="1:10" x14ac:dyDescent="0.3">
      <c r="A77" s="147">
        <v>14700</v>
      </c>
      <c r="B77">
        <v>14700</v>
      </c>
      <c r="C77">
        <v>0</v>
      </c>
      <c r="D77">
        <v>194</v>
      </c>
      <c r="E77" s="147">
        <v>2310</v>
      </c>
      <c r="F77">
        <v>318</v>
      </c>
      <c r="G77">
        <v>350</v>
      </c>
      <c r="H77">
        <v>318</v>
      </c>
      <c r="I77">
        <v>350</v>
      </c>
      <c r="J77">
        <v>353.2</v>
      </c>
    </row>
    <row r="78" spans="1:10" x14ac:dyDescent="0.3">
      <c r="A78" s="147">
        <v>14750</v>
      </c>
      <c r="B78">
        <v>14750</v>
      </c>
      <c r="C78">
        <v>0</v>
      </c>
      <c r="D78">
        <v>423</v>
      </c>
      <c r="E78" s="147">
        <v>352</v>
      </c>
      <c r="F78">
        <v>326</v>
      </c>
      <c r="G78">
        <v>354</v>
      </c>
      <c r="H78">
        <v>319</v>
      </c>
      <c r="I78">
        <v>354</v>
      </c>
      <c r="J78">
        <v>370.5</v>
      </c>
    </row>
    <row r="79" spans="1:10" x14ac:dyDescent="0.3">
      <c r="A79" s="147">
        <v>14800</v>
      </c>
      <c r="B79">
        <v>14800</v>
      </c>
      <c r="C79">
        <v>0</v>
      </c>
      <c r="D79">
        <v>540</v>
      </c>
      <c r="E79" s="147">
        <v>2803</v>
      </c>
      <c r="F79">
        <v>375</v>
      </c>
      <c r="G79">
        <v>392</v>
      </c>
      <c r="H79">
        <v>345</v>
      </c>
      <c r="I79">
        <v>390</v>
      </c>
      <c r="J79">
        <v>388.5</v>
      </c>
    </row>
    <row r="80" spans="1:10" x14ac:dyDescent="0.3">
      <c r="A80" s="147">
        <v>14850</v>
      </c>
      <c r="B80">
        <v>14850</v>
      </c>
      <c r="C80">
        <v>0</v>
      </c>
      <c r="D80">
        <v>428</v>
      </c>
      <c r="E80" s="147">
        <v>578</v>
      </c>
      <c r="F80">
        <v>377</v>
      </c>
      <c r="G80">
        <v>407</v>
      </c>
      <c r="H80">
        <v>354</v>
      </c>
      <c r="I80">
        <v>407</v>
      </c>
      <c r="J80">
        <v>407.4</v>
      </c>
    </row>
    <row r="81" spans="1:10" x14ac:dyDescent="0.3">
      <c r="A81" s="147">
        <v>14900</v>
      </c>
      <c r="B81">
        <v>14900</v>
      </c>
      <c r="C81">
        <v>0</v>
      </c>
      <c r="D81">
        <v>85</v>
      </c>
      <c r="E81" s="147">
        <v>3445</v>
      </c>
      <c r="F81">
        <v>390</v>
      </c>
      <c r="G81">
        <v>422</v>
      </c>
      <c r="H81">
        <v>387</v>
      </c>
      <c r="I81">
        <v>406</v>
      </c>
      <c r="J81">
        <v>427.2</v>
      </c>
    </row>
    <row r="82" spans="1:10" x14ac:dyDescent="0.3">
      <c r="A82" s="147">
        <v>14950</v>
      </c>
      <c r="B82">
        <v>14950</v>
      </c>
      <c r="C82">
        <v>0</v>
      </c>
      <c r="D82">
        <v>63</v>
      </c>
      <c r="E82" s="147">
        <v>605</v>
      </c>
      <c r="F82">
        <v>430</v>
      </c>
      <c r="G82">
        <v>433</v>
      </c>
      <c r="H82">
        <v>397</v>
      </c>
      <c r="I82">
        <v>433</v>
      </c>
      <c r="J82">
        <v>447.9</v>
      </c>
    </row>
    <row r="83" spans="1:10" x14ac:dyDescent="0.3">
      <c r="A83" s="147">
        <v>15000</v>
      </c>
      <c r="B83">
        <v>15000</v>
      </c>
      <c r="C83">
        <v>0</v>
      </c>
      <c r="D83">
        <v>616</v>
      </c>
      <c r="E83" s="147">
        <v>22831</v>
      </c>
      <c r="F83">
        <v>440</v>
      </c>
      <c r="G83">
        <v>475</v>
      </c>
      <c r="H83">
        <v>410</v>
      </c>
      <c r="I83">
        <v>472</v>
      </c>
      <c r="J83">
        <v>469.6</v>
      </c>
    </row>
    <row r="84" spans="1:10" x14ac:dyDescent="0.3">
      <c r="A84" s="147">
        <v>15050</v>
      </c>
      <c r="B84">
        <v>15050</v>
      </c>
      <c r="C84">
        <v>0</v>
      </c>
      <c r="D84">
        <v>10</v>
      </c>
      <c r="E84" s="147">
        <v>945</v>
      </c>
      <c r="F84">
        <v>477</v>
      </c>
      <c r="G84">
        <v>480</v>
      </c>
      <c r="H84">
        <v>477</v>
      </c>
      <c r="I84">
        <v>480</v>
      </c>
      <c r="J84">
        <v>492.2</v>
      </c>
    </row>
    <row r="85" spans="1:10" x14ac:dyDescent="0.3">
      <c r="A85" s="147">
        <v>15100</v>
      </c>
      <c r="B85">
        <v>15100</v>
      </c>
      <c r="C85">
        <v>0</v>
      </c>
      <c r="D85">
        <v>149</v>
      </c>
      <c r="E85" s="147">
        <v>7828</v>
      </c>
      <c r="F85">
        <v>450</v>
      </c>
      <c r="G85">
        <v>512</v>
      </c>
      <c r="H85">
        <v>450</v>
      </c>
      <c r="I85">
        <v>492</v>
      </c>
      <c r="J85">
        <v>516.1</v>
      </c>
    </row>
    <row r="86" spans="1:10" x14ac:dyDescent="0.3">
      <c r="A86" s="147">
        <v>15150</v>
      </c>
      <c r="B86">
        <v>15150</v>
      </c>
      <c r="C86">
        <v>0</v>
      </c>
      <c r="D86">
        <v>19</v>
      </c>
      <c r="E86" s="147">
        <v>744</v>
      </c>
      <c r="F86">
        <v>524</v>
      </c>
      <c r="G86">
        <v>524</v>
      </c>
      <c r="H86">
        <v>522</v>
      </c>
      <c r="I86">
        <v>522</v>
      </c>
      <c r="J86">
        <v>541</v>
      </c>
    </row>
    <row r="87" spans="1:10" x14ac:dyDescent="0.3">
      <c r="A87" s="147">
        <v>15200</v>
      </c>
      <c r="B87">
        <v>15200</v>
      </c>
      <c r="C87">
        <v>0</v>
      </c>
      <c r="D87">
        <v>93</v>
      </c>
      <c r="E87" s="147">
        <v>4339</v>
      </c>
      <c r="F87">
        <v>540</v>
      </c>
      <c r="G87">
        <v>567</v>
      </c>
      <c r="H87">
        <v>503</v>
      </c>
      <c r="I87">
        <v>567</v>
      </c>
      <c r="J87">
        <v>567.20000000000005</v>
      </c>
    </row>
    <row r="88" spans="1:10" x14ac:dyDescent="0.3">
      <c r="A88" s="147">
        <v>15250</v>
      </c>
      <c r="B88">
        <v>15250</v>
      </c>
      <c r="C88">
        <v>0</v>
      </c>
      <c r="D88">
        <v>22</v>
      </c>
      <c r="E88" s="147">
        <v>882</v>
      </c>
      <c r="F88">
        <v>0</v>
      </c>
      <c r="G88">
        <v>0</v>
      </c>
      <c r="H88">
        <v>0</v>
      </c>
      <c r="I88">
        <v>0</v>
      </c>
      <c r="J88">
        <v>594.4</v>
      </c>
    </row>
    <row r="89" spans="1:10" x14ac:dyDescent="0.3">
      <c r="A89" s="147">
        <v>15300</v>
      </c>
      <c r="B89">
        <v>15300</v>
      </c>
      <c r="C89">
        <v>0</v>
      </c>
      <c r="D89">
        <v>29</v>
      </c>
      <c r="E89" s="147">
        <v>2550</v>
      </c>
      <c r="F89">
        <v>548</v>
      </c>
      <c r="G89">
        <v>617</v>
      </c>
      <c r="H89">
        <v>548</v>
      </c>
      <c r="I89">
        <v>617</v>
      </c>
      <c r="J89">
        <v>622.79999999999995</v>
      </c>
    </row>
    <row r="90" spans="1:10" x14ac:dyDescent="0.3">
      <c r="A90" s="147">
        <v>15350</v>
      </c>
      <c r="B90">
        <v>15350</v>
      </c>
      <c r="C90">
        <v>0</v>
      </c>
      <c r="D90">
        <v>31</v>
      </c>
      <c r="E90" s="147">
        <v>435</v>
      </c>
      <c r="F90">
        <v>618</v>
      </c>
      <c r="G90">
        <v>633</v>
      </c>
      <c r="H90">
        <v>618</v>
      </c>
      <c r="I90">
        <v>622</v>
      </c>
      <c r="J90">
        <v>652.29999999999995</v>
      </c>
    </row>
    <row r="91" spans="1:10" x14ac:dyDescent="0.3">
      <c r="A91" s="147">
        <v>15400</v>
      </c>
      <c r="B91">
        <v>15400</v>
      </c>
      <c r="C91">
        <v>0</v>
      </c>
      <c r="D91">
        <v>33</v>
      </c>
      <c r="E91" s="147">
        <v>6170</v>
      </c>
      <c r="F91">
        <v>602</v>
      </c>
      <c r="G91">
        <v>678</v>
      </c>
      <c r="H91">
        <v>602</v>
      </c>
      <c r="I91">
        <v>678</v>
      </c>
      <c r="J91">
        <v>682.8</v>
      </c>
    </row>
    <row r="92" spans="1:10" x14ac:dyDescent="0.3">
      <c r="A92" s="147">
        <v>15450</v>
      </c>
      <c r="B92">
        <v>15450</v>
      </c>
      <c r="C92">
        <v>0</v>
      </c>
      <c r="D92">
        <v>103</v>
      </c>
      <c r="E92" s="147">
        <v>416</v>
      </c>
      <c r="F92">
        <v>720</v>
      </c>
      <c r="G92">
        <v>720</v>
      </c>
      <c r="H92">
        <v>716</v>
      </c>
      <c r="I92">
        <v>717</v>
      </c>
      <c r="J92">
        <v>714.5</v>
      </c>
    </row>
    <row r="93" spans="1:10" x14ac:dyDescent="0.3">
      <c r="A93" s="147">
        <v>15500</v>
      </c>
      <c r="B93">
        <v>15500</v>
      </c>
      <c r="C93">
        <v>0</v>
      </c>
      <c r="D93">
        <v>67</v>
      </c>
      <c r="E93" s="147">
        <v>12453</v>
      </c>
      <c r="F93">
        <v>700</v>
      </c>
      <c r="G93">
        <v>750</v>
      </c>
      <c r="H93">
        <v>670</v>
      </c>
      <c r="I93">
        <v>750</v>
      </c>
      <c r="J93">
        <v>747.2</v>
      </c>
    </row>
    <row r="94" spans="1:10" x14ac:dyDescent="0.3">
      <c r="A94" s="147">
        <v>15550</v>
      </c>
      <c r="B94">
        <v>15550</v>
      </c>
      <c r="C94">
        <v>0</v>
      </c>
      <c r="D94">
        <v>3</v>
      </c>
      <c r="E94" s="147">
        <v>376</v>
      </c>
      <c r="F94">
        <v>720</v>
      </c>
      <c r="G94">
        <v>720</v>
      </c>
      <c r="H94">
        <v>720</v>
      </c>
      <c r="I94">
        <v>720</v>
      </c>
      <c r="J94">
        <v>781.1</v>
      </c>
    </row>
    <row r="95" spans="1:10" x14ac:dyDescent="0.3">
      <c r="A95" s="147">
        <v>15600</v>
      </c>
      <c r="B95">
        <v>15600</v>
      </c>
      <c r="C95">
        <v>0</v>
      </c>
      <c r="D95">
        <v>1051</v>
      </c>
      <c r="E95" s="147">
        <v>3578</v>
      </c>
      <c r="F95">
        <v>749</v>
      </c>
      <c r="G95">
        <v>788</v>
      </c>
      <c r="H95">
        <v>738</v>
      </c>
      <c r="I95">
        <v>788</v>
      </c>
      <c r="J95">
        <v>816.1</v>
      </c>
    </row>
    <row r="96" spans="1:10" x14ac:dyDescent="0.3">
      <c r="A96" s="147">
        <v>15650</v>
      </c>
      <c r="B96">
        <v>15650</v>
      </c>
      <c r="C96">
        <v>0</v>
      </c>
      <c r="D96">
        <v>0</v>
      </c>
      <c r="E96" s="147">
        <v>141</v>
      </c>
      <c r="F96">
        <v>0</v>
      </c>
      <c r="G96">
        <v>0</v>
      </c>
      <c r="H96">
        <v>0</v>
      </c>
      <c r="I96">
        <v>0</v>
      </c>
      <c r="J96">
        <v>852.4</v>
      </c>
    </row>
    <row r="97" spans="1:10" x14ac:dyDescent="0.3">
      <c r="A97" s="147">
        <v>15700</v>
      </c>
      <c r="B97">
        <v>15700</v>
      </c>
      <c r="C97">
        <v>0</v>
      </c>
      <c r="D97">
        <v>1</v>
      </c>
      <c r="E97" s="147">
        <v>5204</v>
      </c>
      <c r="F97">
        <v>817</v>
      </c>
      <c r="G97">
        <v>817</v>
      </c>
      <c r="H97">
        <v>817</v>
      </c>
      <c r="I97">
        <v>817</v>
      </c>
      <c r="J97">
        <v>889.8</v>
      </c>
    </row>
    <row r="98" spans="1:10" x14ac:dyDescent="0.3">
      <c r="A98" s="147">
        <v>15750</v>
      </c>
      <c r="B98">
        <v>15750</v>
      </c>
      <c r="C98">
        <v>0</v>
      </c>
      <c r="D98">
        <v>0</v>
      </c>
      <c r="E98" s="147">
        <v>104</v>
      </c>
      <c r="F98">
        <v>0</v>
      </c>
      <c r="G98">
        <v>0</v>
      </c>
      <c r="H98">
        <v>0</v>
      </c>
      <c r="I98">
        <v>0</v>
      </c>
      <c r="J98">
        <v>928.3</v>
      </c>
    </row>
    <row r="99" spans="1:10" x14ac:dyDescent="0.3">
      <c r="A99" s="147">
        <v>15800</v>
      </c>
      <c r="B99">
        <v>15800</v>
      </c>
      <c r="C99">
        <v>0</v>
      </c>
      <c r="D99">
        <v>626</v>
      </c>
      <c r="E99" s="147">
        <v>10056</v>
      </c>
      <c r="F99">
        <v>895</v>
      </c>
      <c r="G99">
        <v>947</v>
      </c>
      <c r="H99">
        <v>887</v>
      </c>
      <c r="I99">
        <v>947</v>
      </c>
      <c r="J99">
        <v>967.9</v>
      </c>
    </row>
    <row r="100" spans="1:10" x14ac:dyDescent="0.3">
      <c r="A100" s="147">
        <v>15850</v>
      </c>
      <c r="B100">
        <v>15850</v>
      </c>
      <c r="C100">
        <v>0</v>
      </c>
      <c r="D100">
        <v>25</v>
      </c>
      <c r="E100" s="147">
        <v>238</v>
      </c>
      <c r="F100">
        <v>970</v>
      </c>
      <c r="G100">
        <v>970</v>
      </c>
      <c r="H100">
        <v>970</v>
      </c>
      <c r="I100">
        <v>970</v>
      </c>
      <c r="J100">
        <v>1008.6</v>
      </c>
    </row>
    <row r="101" spans="1:10" x14ac:dyDescent="0.3">
      <c r="A101" s="147">
        <v>15900</v>
      </c>
      <c r="B101">
        <v>15900</v>
      </c>
      <c r="C101">
        <v>0</v>
      </c>
      <c r="D101">
        <v>10</v>
      </c>
      <c r="E101" s="147">
        <v>3842</v>
      </c>
      <c r="F101">
        <v>975</v>
      </c>
      <c r="G101">
        <v>1010</v>
      </c>
      <c r="H101">
        <v>975</v>
      </c>
      <c r="I101">
        <v>1010</v>
      </c>
      <c r="J101">
        <v>1050.2</v>
      </c>
    </row>
    <row r="102" spans="1:10" x14ac:dyDescent="0.3">
      <c r="A102" s="147">
        <v>15950</v>
      </c>
      <c r="B102">
        <v>15950</v>
      </c>
      <c r="C102">
        <v>0</v>
      </c>
      <c r="D102">
        <v>0</v>
      </c>
      <c r="E102" s="147">
        <v>41</v>
      </c>
      <c r="F102">
        <v>0</v>
      </c>
      <c r="G102">
        <v>0</v>
      </c>
      <c r="H102">
        <v>0</v>
      </c>
      <c r="I102">
        <v>0</v>
      </c>
      <c r="J102">
        <v>1092.8</v>
      </c>
    </row>
    <row r="103" spans="1:10" x14ac:dyDescent="0.3">
      <c r="A103" s="147">
        <v>16000</v>
      </c>
      <c r="B103">
        <v>16000</v>
      </c>
      <c r="C103">
        <v>0</v>
      </c>
      <c r="D103">
        <v>6</v>
      </c>
      <c r="E103" s="147">
        <v>14832</v>
      </c>
      <c r="F103">
        <v>1090</v>
      </c>
      <c r="G103">
        <v>1090</v>
      </c>
      <c r="H103">
        <v>1090</v>
      </c>
      <c r="I103">
        <v>1090</v>
      </c>
      <c r="J103">
        <v>1136.2</v>
      </c>
    </row>
    <row r="104" spans="1:10" x14ac:dyDescent="0.3">
      <c r="A104" s="147">
        <v>16050</v>
      </c>
      <c r="B104">
        <v>16050</v>
      </c>
      <c r="C104">
        <v>0</v>
      </c>
      <c r="D104">
        <v>10</v>
      </c>
      <c r="E104" s="147">
        <v>36</v>
      </c>
      <c r="F104">
        <v>1135</v>
      </c>
      <c r="G104">
        <v>1135</v>
      </c>
      <c r="H104">
        <v>1135</v>
      </c>
      <c r="I104">
        <v>1135</v>
      </c>
      <c r="J104">
        <v>1180.3</v>
      </c>
    </row>
    <row r="105" spans="1:10" x14ac:dyDescent="0.3">
      <c r="A105" s="147">
        <v>16100</v>
      </c>
      <c r="B105">
        <v>16100</v>
      </c>
      <c r="C105">
        <v>0</v>
      </c>
      <c r="D105">
        <v>0</v>
      </c>
      <c r="E105" s="147">
        <v>1064</v>
      </c>
      <c r="F105">
        <v>0</v>
      </c>
      <c r="G105">
        <v>0</v>
      </c>
      <c r="H105">
        <v>0</v>
      </c>
      <c r="I105">
        <v>0</v>
      </c>
      <c r="J105">
        <v>1225.0999999999999</v>
      </c>
    </row>
    <row r="106" spans="1:10" x14ac:dyDescent="0.3">
      <c r="A106" s="147">
        <v>16150</v>
      </c>
      <c r="B106">
        <v>16150</v>
      </c>
      <c r="C106">
        <v>0</v>
      </c>
      <c r="D106">
        <v>0</v>
      </c>
      <c r="E106" s="147">
        <v>0</v>
      </c>
      <c r="F106">
        <v>0</v>
      </c>
      <c r="G106">
        <v>0</v>
      </c>
      <c r="H106">
        <v>0</v>
      </c>
      <c r="I106">
        <v>0</v>
      </c>
      <c r="J106">
        <v>1270.5</v>
      </c>
    </row>
    <row r="107" spans="1:10" x14ac:dyDescent="0.3">
      <c r="A107" s="147">
        <v>16200</v>
      </c>
      <c r="B107">
        <v>16200</v>
      </c>
      <c r="C107">
        <v>0</v>
      </c>
      <c r="D107">
        <v>4</v>
      </c>
      <c r="E107" s="147">
        <v>5264</v>
      </c>
      <c r="F107">
        <v>0</v>
      </c>
      <c r="G107">
        <v>0</v>
      </c>
      <c r="H107">
        <v>0</v>
      </c>
      <c r="I107">
        <v>0</v>
      </c>
      <c r="J107">
        <v>1316.5</v>
      </c>
    </row>
    <row r="108" spans="1:10" x14ac:dyDescent="0.3">
      <c r="A108" s="147">
        <v>16250</v>
      </c>
      <c r="B108">
        <v>16250</v>
      </c>
      <c r="C108">
        <v>0</v>
      </c>
      <c r="D108">
        <v>0</v>
      </c>
      <c r="E108" s="147">
        <v>0</v>
      </c>
      <c r="F108">
        <v>0</v>
      </c>
      <c r="G108">
        <v>0</v>
      </c>
      <c r="H108">
        <v>0</v>
      </c>
      <c r="I108">
        <v>0</v>
      </c>
      <c r="J108">
        <v>1362.9</v>
      </c>
    </row>
    <row r="109" spans="1:10" x14ac:dyDescent="0.3">
      <c r="A109" s="147">
        <v>16300</v>
      </c>
      <c r="B109">
        <v>16300</v>
      </c>
      <c r="C109">
        <v>0</v>
      </c>
      <c r="D109">
        <v>10</v>
      </c>
      <c r="E109" s="147">
        <v>2641</v>
      </c>
      <c r="F109">
        <v>0</v>
      </c>
      <c r="G109">
        <v>0</v>
      </c>
      <c r="H109">
        <v>0</v>
      </c>
      <c r="I109">
        <v>0</v>
      </c>
      <c r="J109">
        <v>1409.7</v>
      </c>
    </row>
    <row r="110" spans="1:10" x14ac:dyDescent="0.3">
      <c r="A110" s="147">
        <v>16350</v>
      </c>
      <c r="B110">
        <v>16350</v>
      </c>
      <c r="C110">
        <v>0</v>
      </c>
      <c r="D110">
        <v>0</v>
      </c>
      <c r="E110" s="147">
        <v>22</v>
      </c>
      <c r="F110">
        <v>0</v>
      </c>
      <c r="G110">
        <v>0</v>
      </c>
      <c r="H110">
        <v>0</v>
      </c>
      <c r="I110">
        <v>0</v>
      </c>
      <c r="J110">
        <v>1456.9</v>
      </c>
    </row>
    <row r="111" spans="1:10" x14ac:dyDescent="0.3">
      <c r="A111" s="147">
        <v>16400</v>
      </c>
      <c r="B111">
        <v>16400</v>
      </c>
      <c r="C111">
        <v>0</v>
      </c>
      <c r="D111">
        <v>1</v>
      </c>
      <c r="E111" s="147">
        <v>1743</v>
      </c>
      <c r="F111">
        <v>1505</v>
      </c>
      <c r="G111">
        <v>1505</v>
      </c>
      <c r="H111">
        <v>1505</v>
      </c>
      <c r="I111">
        <v>1505</v>
      </c>
      <c r="J111">
        <v>1504.3</v>
      </c>
    </row>
    <row r="112" spans="1:10" x14ac:dyDescent="0.3">
      <c r="A112" s="147">
        <v>16450</v>
      </c>
      <c r="B112">
        <v>16450</v>
      </c>
      <c r="C112">
        <v>0</v>
      </c>
      <c r="D112">
        <v>0</v>
      </c>
      <c r="E112" s="147">
        <v>0</v>
      </c>
      <c r="F112">
        <v>0</v>
      </c>
      <c r="G112">
        <v>0</v>
      </c>
      <c r="H112">
        <v>0</v>
      </c>
      <c r="I112">
        <v>0</v>
      </c>
      <c r="J112">
        <v>1552.1</v>
      </c>
    </row>
    <row r="113" spans="1:10" x14ac:dyDescent="0.3">
      <c r="A113" s="147">
        <v>16500</v>
      </c>
      <c r="B113">
        <v>16500</v>
      </c>
      <c r="C113">
        <v>0</v>
      </c>
      <c r="D113">
        <v>20</v>
      </c>
      <c r="E113" s="147">
        <v>3044</v>
      </c>
      <c r="F113">
        <v>1563</v>
      </c>
      <c r="G113">
        <v>1563</v>
      </c>
      <c r="H113">
        <v>1563</v>
      </c>
      <c r="I113">
        <v>1563</v>
      </c>
      <c r="J113">
        <v>1600.1</v>
      </c>
    </row>
    <row r="114" spans="1:10" x14ac:dyDescent="0.3">
      <c r="A114" s="147">
        <v>16550</v>
      </c>
      <c r="B114">
        <v>16550</v>
      </c>
      <c r="C114">
        <v>0</v>
      </c>
      <c r="D114">
        <v>0</v>
      </c>
      <c r="E114" s="147">
        <v>0</v>
      </c>
      <c r="F114">
        <v>0</v>
      </c>
      <c r="G114">
        <v>0</v>
      </c>
      <c r="H114">
        <v>0</v>
      </c>
      <c r="I114">
        <v>0</v>
      </c>
      <c r="J114">
        <v>1648.4</v>
      </c>
    </row>
    <row r="115" spans="1:10" x14ac:dyDescent="0.3">
      <c r="A115" s="147">
        <v>16600</v>
      </c>
      <c r="B115">
        <v>16600</v>
      </c>
      <c r="C115">
        <v>0</v>
      </c>
      <c r="D115">
        <v>0</v>
      </c>
      <c r="E115" s="147">
        <v>612</v>
      </c>
      <c r="F115">
        <v>0</v>
      </c>
      <c r="G115">
        <v>0</v>
      </c>
      <c r="H115">
        <v>0</v>
      </c>
      <c r="I115">
        <v>0</v>
      </c>
      <c r="J115">
        <v>1696.8</v>
      </c>
    </row>
    <row r="116" spans="1:10" x14ac:dyDescent="0.3">
      <c r="A116" s="147">
        <v>16650</v>
      </c>
      <c r="B116">
        <v>16650</v>
      </c>
      <c r="C116">
        <v>0</v>
      </c>
      <c r="D116">
        <v>0</v>
      </c>
      <c r="E116" s="147">
        <v>0</v>
      </c>
      <c r="F116">
        <v>0</v>
      </c>
      <c r="G116">
        <v>0</v>
      </c>
      <c r="H116">
        <v>0</v>
      </c>
      <c r="I116">
        <v>0</v>
      </c>
      <c r="J116">
        <v>1745.4</v>
      </c>
    </row>
    <row r="117" spans="1:10" x14ac:dyDescent="0.3">
      <c r="A117" s="147">
        <v>16700</v>
      </c>
      <c r="B117">
        <v>16700</v>
      </c>
      <c r="C117">
        <v>0</v>
      </c>
      <c r="D117">
        <v>0</v>
      </c>
      <c r="E117" s="147">
        <v>117</v>
      </c>
      <c r="F117">
        <v>0</v>
      </c>
      <c r="G117">
        <v>0</v>
      </c>
      <c r="H117">
        <v>0</v>
      </c>
      <c r="I117">
        <v>0</v>
      </c>
      <c r="J117">
        <v>1794.1</v>
      </c>
    </row>
    <row r="118" spans="1:10" x14ac:dyDescent="0.3">
      <c r="A118" s="147">
        <v>16750</v>
      </c>
      <c r="B118">
        <v>16750</v>
      </c>
      <c r="C118">
        <v>0</v>
      </c>
      <c r="D118">
        <v>0</v>
      </c>
      <c r="E118" s="147">
        <v>0</v>
      </c>
      <c r="F118">
        <v>0</v>
      </c>
      <c r="G118">
        <v>0</v>
      </c>
      <c r="H118">
        <v>0</v>
      </c>
      <c r="I118">
        <v>0</v>
      </c>
      <c r="J118">
        <v>1843</v>
      </c>
    </row>
    <row r="119" spans="1:10" x14ac:dyDescent="0.3">
      <c r="A119" s="147">
        <v>16800</v>
      </c>
      <c r="B119">
        <v>16800</v>
      </c>
      <c r="C119">
        <v>0</v>
      </c>
      <c r="D119">
        <v>0</v>
      </c>
      <c r="E119" s="147">
        <v>486</v>
      </c>
      <c r="F119">
        <v>0</v>
      </c>
      <c r="G119">
        <v>0</v>
      </c>
      <c r="H119">
        <v>0</v>
      </c>
      <c r="I119">
        <v>0</v>
      </c>
      <c r="J119">
        <v>1891.9</v>
      </c>
    </row>
    <row r="120" spans="1:10" x14ac:dyDescent="0.3">
      <c r="A120" s="147">
        <v>16850</v>
      </c>
      <c r="B120">
        <v>16850</v>
      </c>
      <c r="C120">
        <v>0</v>
      </c>
      <c r="D120">
        <v>0</v>
      </c>
      <c r="E120" s="147">
        <v>0</v>
      </c>
      <c r="F120">
        <v>0</v>
      </c>
      <c r="G120">
        <v>0</v>
      </c>
      <c r="H120">
        <v>0</v>
      </c>
      <c r="I120">
        <v>0</v>
      </c>
      <c r="J120">
        <v>1941</v>
      </c>
    </row>
    <row r="121" spans="1:10" x14ac:dyDescent="0.3">
      <c r="A121" s="147">
        <v>16900</v>
      </c>
      <c r="B121">
        <v>16900</v>
      </c>
      <c r="C121">
        <v>0</v>
      </c>
      <c r="D121">
        <v>15</v>
      </c>
      <c r="E121" s="147">
        <v>137</v>
      </c>
      <c r="F121">
        <v>1973</v>
      </c>
      <c r="G121">
        <v>1973</v>
      </c>
      <c r="H121">
        <v>1973</v>
      </c>
      <c r="I121">
        <v>1973</v>
      </c>
      <c r="J121">
        <v>1990.1</v>
      </c>
    </row>
    <row r="122" spans="1:10" x14ac:dyDescent="0.3">
      <c r="A122" s="147">
        <v>16950</v>
      </c>
      <c r="B122">
        <v>16950</v>
      </c>
      <c r="C122">
        <v>0</v>
      </c>
      <c r="D122">
        <v>0</v>
      </c>
      <c r="E122" s="147">
        <v>0</v>
      </c>
      <c r="F122">
        <v>0</v>
      </c>
      <c r="G122">
        <v>0</v>
      </c>
      <c r="H122">
        <v>0</v>
      </c>
      <c r="I122">
        <v>0</v>
      </c>
      <c r="J122">
        <v>2039.3</v>
      </c>
    </row>
    <row r="123" spans="1:10" x14ac:dyDescent="0.3">
      <c r="A123" s="147">
        <v>17000</v>
      </c>
      <c r="B123">
        <v>17000</v>
      </c>
      <c r="C123">
        <v>0</v>
      </c>
      <c r="D123">
        <v>0</v>
      </c>
      <c r="E123" s="147">
        <v>1668</v>
      </c>
      <c r="F123">
        <v>0</v>
      </c>
      <c r="G123">
        <v>0</v>
      </c>
      <c r="H123">
        <v>0</v>
      </c>
      <c r="I123">
        <v>0</v>
      </c>
      <c r="J123">
        <v>2088.5</v>
      </c>
    </row>
    <row r="124" spans="1:10" x14ac:dyDescent="0.3">
      <c r="A124" s="147">
        <v>17050</v>
      </c>
      <c r="B124">
        <v>17050</v>
      </c>
      <c r="C124">
        <v>0</v>
      </c>
      <c r="D124">
        <v>0</v>
      </c>
      <c r="E124" s="147">
        <v>0</v>
      </c>
      <c r="F124">
        <v>0</v>
      </c>
      <c r="G124">
        <v>0</v>
      </c>
      <c r="H124">
        <v>0</v>
      </c>
      <c r="I124">
        <v>0</v>
      </c>
      <c r="J124">
        <v>2137.8000000000002</v>
      </c>
    </row>
    <row r="125" spans="1:10" x14ac:dyDescent="0.3">
      <c r="A125" s="147">
        <v>17100</v>
      </c>
      <c r="B125">
        <v>17100</v>
      </c>
      <c r="C125">
        <v>0</v>
      </c>
      <c r="D125">
        <v>0</v>
      </c>
      <c r="E125" s="147">
        <v>127</v>
      </c>
      <c r="F125">
        <v>0</v>
      </c>
      <c r="G125">
        <v>0</v>
      </c>
      <c r="H125">
        <v>0</v>
      </c>
      <c r="I125">
        <v>0</v>
      </c>
      <c r="J125">
        <v>2187.1</v>
      </c>
    </row>
    <row r="126" spans="1:10" x14ac:dyDescent="0.3">
      <c r="A126" s="147">
        <v>17150</v>
      </c>
      <c r="B126">
        <v>17150</v>
      </c>
      <c r="C126">
        <v>0</v>
      </c>
      <c r="D126">
        <v>0</v>
      </c>
      <c r="E126" s="147">
        <v>75</v>
      </c>
      <c r="F126">
        <v>0</v>
      </c>
      <c r="G126">
        <v>0</v>
      </c>
      <c r="H126">
        <v>0</v>
      </c>
      <c r="I126">
        <v>0</v>
      </c>
      <c r="J126">
        <v>2236.5</v>
      </c>
    </row>
    <row r="127" spans="1:10" x14ac:dyDescent="0.3">
      <c r="A127" s="147">
        <v>17200</v>
      </c>
      <c r="B127">
        <v>17200</v>
      </c>
      <c r="C127">
        <v>0</v>
      </c>
      <c r="D127">
        <v>0</v>
      </c>
      <c r="E127" s="147">
        <v>296</v>
      </c>
      <c r="F127">
        <v>0</v>
      </c>
      <c r="G127">
        <v>0</v>
      </c>
      <c r="H127">
        <v>0</v>
      </c>
      <c r="I127">
        <v>0</v>
      </c>
      <c r="J127">
        <v>2285.9</v>
      </c>
    </row>
    <row r="128" spans="1:10" x14ac:dyDescent="0.3">
      <c r="A128" s="147">
        <v>17300</v>
      </c>
      <c r="B128">
        <v>17300</v>
      </c>
      <c r="C128">
        <v>0</v>
      </c>
      <c r="D128">
        <v>0</v>
      </c>
      <c r="E128" s="147">
        <v>581</v>
      </c>
      <c r="F128">
        <v>0</v>
      </c>
      <c r="G128">
        <v>0</v>
      </c>
      <c r="H128">
        <v>0</v>
      </c>
      <c r="I128">
        <v>0</v>
      </c>
      <c r="J128">
        <v>2384.8000000000002</v>
      </c>
    </row>
    <row r="129" spans="1:10" x14ac:dyDescent="0.3">
      <c r="A129" s="147">
        <v>17400</v>
      </c>
      <c r="B129">
        <v>17400</v>
      </c>
      <c r="C129">
        <v>0</v>
      </c>
      <c r="D129">
        <v>20</v>
      </c>
      <c r="E129" s="147">
        <v>14</v>
      </c>
      <c r="F129">
        <v>2440</v>
      </c>
      <c r="G129">
        <v>2440</v>
      </c>
      <c r="H129">
        <v>2440</v>
      </c>
      <c r="I129">
        <v>2440</v>
      </c>
      <c r="J129">
        <v>2483.6999999999998</v>
      </c>
    </row>
    <row r="130" spans="1:10" x14ac:dyDescent="0.3">
      <c r="A130" s="147">
        <v>17500</v>
      </c>
      <c r="B130">
        <v>17500</v>
      </c>
      <c r="C130">
        <v>0</v>
      </c>
      <c r="D130">
        <v>0</v>
      </c>
      <c r="E130" s="147">
        <v>121</v>
      </c>
      <c r="F130">
        <v>0</v>
      </c>
      <c r="G130">
        <v>0</v>
      </c>
      <c r="H130">
        <v>0</v>
      </c>
      <c r="I130">
        <v>0</v>
      </c>
      <c r="J130">
        <v>2582.8000000000002</v>
      </c>
    </row>
    <row r="131" spans="1:10" x14ac:dyDescent="0.3">
      <c r="A131" s="147">
        <v>17600</v>
      </c>
      <c r="B131">
        <v>17600</v>
      </c>
      <c r="C131">
        <v>0</v>
      </c>
      <c r="D131">
        <v>0</v>
      </c>
      <c r="E131" s="147">
        <v>80</v>
      </c>
      <c r="F131">
        <v>0</v>
      </c>
      <c r="G131">
        <v>0</v>
      </c>
      <c r="H131">
        <v>0</v>
      </c>
      <c r="I131">
        <v>0</v>
      </c>
      <c r="J131">
        <v>2681.9</v>
      </c>
    </row>
    <row r="132" spans="1:10" x14ac:dyDescent="0.3">
      <c r="A132" s="147">
        <v>17700</v>
      </c>
      <c r="B132">
        <v>17700</v>
      </c>
      <c r="C132">
        <v>0</v>
      </c>
      <c r="D132">
        <v>0</v>
      </c>
      <c r="E132" s="147">
        <v>0</v>
      </c>
      <c r="F132">
        <v>0</v>
      </c>
      <c r="G132">
        <v>0</v>
      </c>
      <c r="H132">
        <v>0</v>
      </c>
      <c r="I132">
        <v>0</v>
      </c>
      <c r="J132">
        <v>2781.1</v>
      </c>
    </row>
    <row r="133" spans="1:10" x14ac:dyDescent="0.3">
      <c r="A133" s="147">
        <v>17800</v>
      </c>
      <c r="B133">
        <v>17800</v>
      </c>
      <c r="C133">
        <v>0</v>
      </c>
      <c r="D133">
        <v>20</v>
      </c>
      <c r="E133" s="147">
        <v>12</v>
      </c>
      <c r="F133">
        <v>2848</v>
      </c>
      <c r="G133">
        <v>2850</v>
      </c>
      <c r="H133">
        <v>2847</v>
      </c>
      <c r="I133">
        <v>2847</v>
      </c>
      <c r="J133">
        <v>2880.3</v>
      </c>
    </row>
    <row r="134" spans="1:10" x14ac:dyDescent="0.3">
      <c r="A134" s="147">
        <v>18000</v>
      </c>
      <c r="B134">
        <v>18000</v>
      </c>
      <c r="C134">
        <v>0</v>
      </c>
      <c r="D134">
        <v>50</v>
      </c>
      <c r="E134" s="147">
        <v>179</v>
      </c>
      <c r="F134">
        <v>2990</v>
      </c>
      <c r="G134">
        <v>2990</v>
      </c>
      <c r="H134">
        <v>2990</v>
      </c>
      <c r="I134">
        <v>2990</v>
      </c>
      <c r="J134">
        <v>3078.8</v>
      </c>
    </row>
    <row r="135" spans="1:10" x14ac:dyDescent="0.3">
      <c r="A135" s="147">
        <v>18200</v>
      </c>
      <c r="B135">
        <v>18200</v>
      </c>
      <c r="C135">
        <v>0</v>
      </c>
      <c r="D135">
        <v>0</v>
      </c>
      <c r="E135" s="147">
        <v>52</v>
      </c>
      <c r="F135">
        <v>0</v>
      </c>
      <c r="G135">
        <v>0</v>
      </c>
      <c r="H135">
        <v>0</v>
      </c>
      <c r="I135">
        <v>0</v>
      </c>
      <c r="J135">
        <v>3277.4</v>
      </c>
    </row>
    <row r="136" spans="1:10" x14ac:dyDescent="0.3">
      <c r="A136" s="147">
        <v>18400</v>
      </c>
      <c r="B136">
        <v>18400</v>
      </c>
      <c r="C136">
        <v>0</v>
      </c>
      <c r="D136">
        <v>0</v>
      </c>
      <c r="E136" s="147">
        <v>52</v>
      </c>
      <c r="F136">
        <v>0</v>
      </c>
      <c r="G136">
        <v>0</v>
      </c>
      <c r="H136">
        <v>0</v>
      </c>
      <c r="I136">
        <v>0</v>
      </c>
      <c r="J136">
        <v>3476.1</v>
      </c>
    </row>
    <row r="137" spans="1:10" x14ac:dyDescent="0.3">
      <c r="A137" s="147">
        <v>18500</v>
      </c>
      <c r="B137">
        <v>18500</v>
      </c>
      <c r="C137">
        <v>0</v>
      </c>
      <c r="D137">
        <v>0</v>
      </c>
      <c r="E137" s="147">
        <v>53</v>
      </c>
      <c r="F137">
        <v>0</v>
      </c>
      <c r="G137">
        <v>0</v>
      </c>
      <c r="H137">
        <v>0</v>
      </c>
      <c r="I137">
        <v>0</v>
      </c>
      <c r="J137">
        <v>3575.4</v>
      </c>
    </row>
    <row r="138" spans="1:10" x14ac:dyDescent="0.3">
      <c r="A138" s="147">
        <v>18600</v>
      </c>
      <c r="B138">
        <v>18600</v>
      </c>
      <c r="C138">
        <v>0</v>
      </c>
      <c r="D138">
        <v>0</v>
      </c>
      <c r="E138" s="147">
        <v>0</v>
      </c>
      <c r="F138">
        <v>0</v>
      </c>
      <c r="G138">
        <v>0</v>
      </c>
      <c r="H138">
        <v>0</v>
      </c>
      <c r="I138">
        <v>0</v>
      </c>
      <c r="J138">
        <v>3674.8</v>
      </c>
    </row>
    <row r="139" spans="1:10" x14ac:dyDescent="0.3">
      <c r="A139" s="147">
        <v>18800</v>
      </c>
      <c r="B139">
        <v>18800</v>
      </c>
      <c r="C139">
        <v>0</v>
      </c>
      <c r="D139">
        <v>0</v>
      </c>
      <c r="E139" s="147">
        <v>2</v>
      </c>
      <c r="F139">
        <v>0</v>
      </c>
      <c r="G139">
        <v>0</v>
      </c>
      <c r="H139">
        <v>0</v>
      </c>
      <c r="I139">
        <v>0</v>
      </c>
      <c r="J139">
        <v>3873.5</v>
      </c>
    </row>
    <row r="140" spans="1:10" x14ac:dyDescent="0.3">
      <c r="A140" s="147">
        <v>19000</v>
      </c>
      <c r="B140">
        <v>19000</v>
      </c>
      <c r="C140">
        <v>0</v>
      </c>
      <c r="D140">
        <v>0</v>
      </c>
      <c r="E140" s="147">
        <v>6</v>
      </c>
      <c r="F140">
        <v>0</v>
      </c>
      <c r="G140">
        <v>0</v>
      </c>
      <c r="H140">
        <v>0</v>
      </c>
      <c r="I140">
        <v>0</v>
      </c>
      <c r="J140">
        <v>4072.2</v>
      </c>
    </row>
    <row r="141" spans="1:10" x14ac:dyDescent="0.3">
      <c r="A141" s="147">
        <v>19500</v>
      </c>
      <c r="B141">
        <v>19500</v>
      </c>
      <c r="C141">
        <v>0</v>
      </c>
      <c r="D141">
        <v>0</v>
      </c>
      <c r="E141" s="147">
        <v>1</v>
      </c>
      <c r="F141">
        <v>0</v>
      </c>
      <c r="G141">
        <v>0</v>
      </c>
      <c r="H141">
        <v>0</v>
      </c>
      <c r="I141">
        <v>0</v>
      </c>
      <c r="J141">
        <v>4569</v>
      </c>
    </row>
    <row r="142" spans="1:10" x14ac:dyDescent="0.3">
      <c r="A142" s="147">
        <v>20000</v>
      </c>
      <c r="B142">
        <v>20000</v>
      </c>
      <c r="C142">
        <v>0</v>
      </c>
      <c r="D142">
        <v>0</v>
      </c>
      <c r="E142" s="147">
        <v>61</v>
      </c>
      <c r="F142">
        <v>0</v>
      </c>
      <c r="G142">
        <v>0</v>
      </c>
      <c r="H142">
        <v>0</v>
      </c>
      <c r="I142">
        <v>0</v>
      </c>
      <c r="J142">
        <v>5065.8999999999996</v>
      </c>
    </row>
    <row r="143" spans="1:10" x14ac:dyDescent="0.3">
      <c r="A143" s="147">
        <v>20500</v>
      </c>
      <c r="B143">
        <v>20500</v>
      </c>
      <c r="C143">
        <v>0</v>
      </c>
      <c r="D143">
        <v>0</v>
      </c>
      <c r="E143" s="147">
        <v>12</v>
      </c>
      <c r="F143">
        <v>0</v>
      </c>
      <c r="G143">
        <v>0</v>
      </c>
      <c r="H143">
        <v>0</v>
      </c>
      <c r="I143">
        <v>0</v>
      </c>
      <c r="J143">
        <v>5562.8</v>
      </c>
    </row>
    <row r="144" spans="1:10" x14ac:dyDescent="0.3">
      <c r="A144" t="s">
        <v>145</v>
      </c>
      <c r="B144">
        <v>21000</v>
      </c>
      <c r="C144">
        <v>0</v>
      </c>
      <c r="D144">
        <v>0</v>
      </c>
      <c r="E144">
        <v>197</v>
      </c>
      <c r="F144">
        <v>0</v>
      </c>
      <c r="G144">
        <v>0</v>
      </c>
      <c r="H144">
        <v>0</v>
      </c>
      <c r="I144">
        <v>0</v>
      </c>
      <c r="J144">
        <v>6059.7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88770-B58B-4E5F-A0AE-6909F0BE0D10}">
  <sheetPr codeName="Tabelle17"/>
  <dimension ref="A1:AQ71"/>
  <sheetViews>
    <sheetView topLeftCell="A13" zoomScale="70" zoomScaleNormal="70" workbookViewId="0">
      <selection activeCell="P44" sqref="P44"/>
    </sheetView>
  </sheetViews>
  <sheetFormatPr baseColWidth="10" defaultRowHeight="14.4" x14ac:dyDescent="0.3"/>
  <cols>
    <col min="1" max="1" width="22.5546875" customWidth="1"/>
    <col min="14" max="14" width="15.5546875" customWidth="1"/>
    <col min="15" max="15" width="12.44140625" customWidth="1"/>
    <col min="19" max="19" width="13" customWidth="1"/>
  </cols>
  <sheetData>
    <row r="1" spans="1:43" x14ac:dyDescent="0.3">
      <c r="A1" t="s">
        <v>21</v>
      </c>
      <c r="B1" s="63" t="s">
        <v>134</v>
      </c>
      <c r="N1" t="s">
        <v>135</v>
      </c>
      <c r="W1" s="122" t="s">
        <v>299</v>
      </c>
      <c r="X1" t="s">
        <v>295</v>
      </c>
      <c r="AP1" t="s">
        <v>328</v>
      </c>
      <c r="AQ1">
        <v>1</v>
      </c>
    </row>
    <row r="2" spans="1:43" x14ac:dyDescent="0.3">
      <c r="A2" t="s">
        <v>137</v>
      </c>
      <c r="B2" t="s">
        <v>133</v>
      </c>
      <c r="W2" s="122" t="s">
        <v>299</v>
      </c>
      <c r="X2" t="s">
        <v>296</v>
      </c>
      <c r="AQ2" t="s">
        <v>329</v>
      </c>
    </row>
    <row r="3" spans="1:43" x14ac:dyDescent="0.3">
      <c r="A3" t="s">
        <v>138</v>
      </c>
      <c r="B3" s="63" t="s">
        <v>22</v>
      </c>
      <c r="W3" s="122" t="s">
        <v>299</v>
      </c>
      <c r="X3" t="s">
        <v>297</v>
      </c>
      <c r="AQ3" t="s">
        <v>330</v>
      </c>
    </row>
    <row r="4" spans="1:43" x14ac:dyDescent="0.3">
      <c r="W4" s="122" t="s">
        <v>299</v>
      </c>
      <c r="X4" t="s">
        <v>298</v>
      </c>
      <c r="AQ4" t="s">
        <v>331</v>
      </c>
    </row>
    <row r="5" spans="1:43" x14ac:dyDescent="0.3">
      <c r="W5" s="123" t="s">
        <v>300</v>
      </c>
      <c r="X5" s="121"/>
      <c r="AQ5" t="s">
        <v>332</v>
      </c>
    </row>
    <row r="6" spans="1:43" x14ac:dyDescent="0.3">
      <c r="M6" s="156" t="s">
        <v>368</v>
      </c>
      <c r="N6" s="156"/>
      <c r="O6" s="156"/>
      <c r="AQ6" t="s">
        <v>333</v>
      </c>
    </row>
    <row r="7" spans="1:43" x14ac:dyDescent="0.3">
      <c r="M7" s="139" t="s">
        <v>366</v>
      </c>
      <c r="N7" s="139" t="s">
        <v>238</v>
      </c>
      <c r="O7" s="139" t="s">
        <v>367</v>
      </c>
      <c r="W7" s="57">
        <f>Ueberhaenge!G1</f>
        <v>45222</v>
      </c>
      <c r="X7" t="s">
        <v>233</v>
      </c>
      <c r="AQ7" t="s">
        <v>334</v>
      </c>
    </row>
    <row r="8" spans="1:43" x14ac:dyDescent="0.3">
      <c r="M8" s="139"/>
      <c r="N8" s="139" t="s">
        <v>365</v>
      </c>
      <c r="O8" s="139" t="s">
        <v>367</v>
      </c>
      <c r="W8" t="s">
        <v>234</v>
      </c>
      <c r="X8">
        <f>SUM(X9:X12)</f>
        <v>3444</v>
      </c>
    </row>
    <row r="9" spans="1:43" x14ac:dyDescent="0.3">
      <c r="M9" s="139" t="s">
        <v>235</v>
      </c>
      <c r="N9" s="139" t="s">
        <v>238</v>
      </c>
      <c r="O9" s="139" t="s">
        <v>367</v>
      </c>
      <c r="W9" t="s">
        <v>238</v>
      </c>
      <c r="X9">
        <v>3166</v>
      </c>
      <c r="AP9" t="s">
        <v>328</v>
      </c>
      <c r="AQ9">
        <v>2</v>
      </c>
    </row>
    <row r="10" spans="1:43" x14ac:dyDescent="0.3">
      <c r="M10" s="139"/>
      <c r="N10" s="139" t="s">
        <v>365</v>
      </c>
      <c r="O10" s="139" t="s">
        <v>367</v>
      </c>
      <c r="W10" t="s">
        <v>235</v>
      </c>
      <c r="X10">
        <v>232</v>
      </c>
      <c r="AQ10" t="s">
        <v>329</v>
      </c>
    </row>
    <row r="11" spans="1:43" x14ac:dyDescent="0.3">
      <c r="W11" t="s">
        <v>236</v>
      </c>
      <c r="X11">
        <v>37</v>
      </c>
      <c r="AQ11" t="s">
        <v>330</v>
      </c>
    </row>
    <row r="12" spans="1:43" x14ac:dyDescent="0.3">
      <c r="W12" t="s">
        <v>237</v>
      </c>
      <c r="X12">
        <v>9</v>
      </c>
      <c r="AQ12" t="s">
        <v>335</v>
      </c>
    </row>
    <row r="13" spans="1:43" x14ac:dyDescent="0.3">
      <c r="O13" t="s">
        <v>214</v>
      </c>
      <c r="P13" s="63" t="s">
        <v>215</v>
      </c>
      <c r="AQ13" t="s">
        <v>332</v>
      </c>
    </row>
    <row r="14" spans="1:43" x14ac:dyDescent="0.3">
      <c r="AQ14" t="s">
        <v>333</v>
      </c>
    </row>
    <row r="15" spans="1:43" x14ac:dyDescent="0.3">
      <c r="AQ15" t="s">
        <v>334</v>
      </c>
    </row>
    <row r="17" spans="1:20" x14ac:dyDescent="0.3">
      <c r="O17" t="s">
        <v>209</v>
      </c>
      <c r="P17" s="63" t="s">
        <v>215</v>
      </c>
      <c r="R17" t="s">
        <v>216</v>
      </c>
      <c r="S17">
        <v>1</v>
      </c>
    </row>
    <row r="18" spans="1:20" x14ac:dyDescent="0.3">
      <c r="O18" t="s">
        <v>205</v>
      </c>
      <c r="P18" s="63" t="s">
        <v>213</v>
      </c>
    </row>
    <row r="19" spans="1:20" x14ac:dyDescent="0.3">
      <c r="O19" t="s">
        <v>206</v>
      </c>
      <c r="P19" t="s">
        <v>197</v>
      </c>
    </row>
    <row r="20" spans="1:20" x14ac:dyDescent="0.3">
      <c r="O20" t="s">
        <v>207</v>
      </c>
      <c r="P20" t="s">
        <v>217</v>
      </c>
    </row>
    <row r="21" spans="1:20" x14ac:dyDescent="0.3">
      <c r="O21" t="s">
        <v>212</v>
      </c>
      <c r="P21" t="s">
        <v>826</v>
      </c>
    </row>
    <row r="23" spans="1:20" ht="18" x14ac:dyDescent="0.3">
      <c r="A23" s="117" t="s">
        <v>44</v>
      </c>
    </row>
    <row r="24" spans="1:20" x14ac:dyDescent="0.3">
      <c r="A24" t="str">
        <f>A23 &amp; " - " &amp;Summery!C3 &amp; " Tage bis Verfall  - " &amp; (DAY(Summery!C9) &amp; "."&amp; MONTH(Summery!C9) &amp;"."&amp;YEAR(Summery!C9))</f>
        <v>Änderung des Hedgebedarfs für den Frontmonat (Kontrakte/P) - 25 Tage bis Verfall  - 23.10.2023</v>
      </c>
    </row>
    <row r="25" spans="1:20" x14ac:dyDescent="0.3">
      <c r="O25" t="s">
        <v>209</v>
      </c>
      <c r="P25" s="63" t="s">
        <v>210</v>
      </c>
      <c r="R25" t="s">
        <v>216</v>
      </c>
      <c r="S25">
        <v>2</v>
      </c>
    </row>
    <row r="26" spans="1:20" x14ac:dyDescent="0.3">
      <c r="A26" t="s">
        <v>50</v>
      </c>
      <c r="O26" t="s">
        <v>205</v>
      </c>
      <c r="P26" s="115" t="s">
        <v>211</v>
      </c>
    </row>
    <row r="27" spans="1:20" x14ac:dyDescent="0.3">
      <c r="O27" t="s">
        <v>206</v>
      </c>
      <c r="P27" t="s">
        <v>197</v>
      </c>
    </row>
    <row r="28" spans="1:20" x14ac:dyDescent="0.3">
      <c r="A28" t="str">
        <f>A26 &amp; " - " &amp;Summery!C3 &amp; " days until expiration    -   " &amp; (YEAR(Summery!C9)&amp;"-"&amp;MONTH(Summery!C9)&amp;"-"&amp;DAY(Summery!C9))&amp;" (last trading day closing:  "&amp;Ueberhaenge!X4&amp;")"</f>
        <v>Change in hedge requirement for front and following month (contracts/P, estimated) - 25 days until expiration    -   2023-10-23 (last trading day closing:  14776)</v>
      </c>
      <c r="O28" t="s">
        <v>207</v>
      </c>
      <c r="P28" t="s">
        <v>208</v>
      </c>
    </row>
    <row r="29" spans="1:20" x14ac:dyDescent="0.3">
      <c r="O29" t="s">
        <v>212</v>
      </c>
      <c r="P29" t="s">
        <v>824</v>
      </c>
    </row>
    <row r="30" spans="1:20" x14ac:dyDescent="0.3">
      <c r="O30" t="s">
        <v>420</v>
      </c>
      <c r="P30" t="s">
        <v>825</v>
      </c>
    </row>
    <row r="31" spans="1:20" x14ac:dyDescent="0.3">
      <c r="A31" t="s">
        <v>5</v>
      </c>
      <c r="B31" t="str">
        <f>O34&amp;"-"&amp;P34</f>
        <v>2023-11</v>
      </c>
    </row>
    <row r="32" spans="1:20" x14ac:dyDescent="0.3">
      <c r="A32" t="s">
        <v>52</v>
      </c>
      <c r="B32" t="str">
        <f>O36&amp;"-"&amp;P36</f>
        <v>2023-12</v>
      </c>
      <c r="N32" s="157" t="s">
        <v>114</v>
      </c>
      <c r="O32" s="155" t="s">
        <v>30</v>
      </c>
      <c r="P32" s="155"/>
      <c r="S32" s="155" t="s">
        <v>380</v>
      </c>
      <c r="T32" s="155"/>
    </row>
    <row r="33" spans="1:20" x14ac:dyDescent="0.3">
      <c r="A33" t="s">
        <v>53</v>
      </c>
      <c r="B33" t="str">
        <f>B31&amp;"+"&amp;B32</f>
        <v>2023-11+2023-12</v>
      </c>
      <c r="N33" s="157"/>
      <c r="O33" s="64" t="s">
        <v>115</v>
      </c>
      <c r="P33" s="64" t="s">
        <v>116</v>
      </c>
    </row>
    <row r="34" spans="1:20" x14ac:dyDescent="0.3">
      <c r="N34" t="s">
        <v>106</v>
      </c>
      <c r="O34" s="66">
        <v>2023</v>
      </c>
      <c r="P34" s="65" t="s">
        <v>799</v>
      </c>
      <c r="Q34" t="s">
        <v>149</v>
      </c>
      <c r="R34" s="69"/>
      <c r="S34" s="57">
        <v>45247</v>
      </c>
      <c r="T34" t="s">
        <v>241</v>
      </c>
    </row>
    <row r="35" spans="1:20" x14ac:dyDescent="0.3">
      <c r="A35" t="s">
        <v>54</v>
      </c>
      <c r="N35" t="s">
        <v>107</v>
      </c>
      <c r="O35" s="66">
        <v>2023</v>
      </c>
      <c r="P35" s="65" t="s">
        <v>799</v>
      </c>
      <c r="Q35" t="s">
        <v>149</v>
      </c>
      <c r="R35" s="69"/>
      <c r="S35" s="57"/>
    </row>
    <row r="36" spans="1:20" x14ac:dyDescent="0.3">
      <c r="A36" t="s">
        <v>222</v>
      </c>
      <c r="B36" t="s">
        <v>223</v>
      </c>
      <c r="N36" t="s">
        <v>108</v>
      </c>
      <c r="O36" s="66">
        <v>2023</v>
      </c>
      <c r="P36" s="65" t="s">
        <v>823</v>
      </c>
      <c r="Q36" t="s">
        <v>149</v>
      </c>
      <c r="R36" s="69"/>
      <c r="S36" s="57">
        <v>45275</v>
      </c>
      <c r="T36" t="s">
        <v>822</v>
      </c>
    </row>
    <row r="37" spans="1:20" ht="14.25" customHeight="1" x14ac:dyDescent="0.3">
      <c r="N37" t="s">
        <v>109</v>
      </c>
      <c r="O37" s="66">
        <v>2023</v>
      </c>
      <c r="P37" s="65" t="s">
        <v>823</v>
      </c>
      <c r="Q37" t="s">
        <v>149</v>
      </c>
      <c r="R37" s="69"/>
      <c r="S37" s="57"/>
    </row>
    <row r="38" spans="1:20" x14ac:dyDescent="0.3">
      <c r="A38" t="s">
        <v>376</v>
      </c>
      <c r="B38" t="s">
        <v>784</v>
      </c>
      <c r="N38" t="s">
        <v>110</v>
      </c>
      <c r="O38" s="66">
        <v>2023</v>
      </c>
      <c r="P38" s="65" t="s">
        <v>799</v>
      </c>
      <c r="Q38" t="s">
        <v>149</v>
      </c>
      <c r="R38" s="69"/>
    </row>
    <row r="39" spans="1:20" x14ac:dyDescent="0.3">
      <c r="A39" t="s">
        <v>66</v>
      </c>
      <c r="B39" t="s">
        <v>785</v>
      </c>
      <c r="N39" t="s">
        <v>111</v>
      </c>
      <c r="O39" s="66">
        <v>2023</v>
      </c>
      <c r="P39" s="65" t="s">
        <v>799</v>
      </c>
      <c r="Q39" t="s">
        <v>149</v>
      </c>
      <c r="R39" s="69"/>
    </row>
    <row r="40" spans="1:20" x14ac:dyDescent="0.3">
      <c r="A40" t="s">
        <v>67</v>
      </c>
      <c r="B40" t="s">
        <v>104</v>
      </c>
      <c r="C40" t="s">
        <v>197</v>
      </c>
      <c r="N40" t="s">
        <v>383</v>
      </c>
      <c r="O40" s="66">
        <v>2023</v>
      </c>
      <c r="P40" s="65" t="s">
        <v>799</v>
      </c>
      <c r="Q40" t="s">
        <v>149</v>
      </c>
      <c r="R40" s="56"/>
    </row>
    <row r="41" spans="1:20" x14ac:dyDescent="0.3">
      <c r="A41" t="s">
        <v>396</v>
      </c>
      <c r="B41" t="s">
        <v>786</v>
      </c>
      <c r="N41" t="s">
        <v>384</v>
      </c>
      <c r="O41" s="66">
        <v>2023</v>
      </c>
      <c r="P41" s="65" t="s">
        <v>799</v>
      </c>
      <c r="Q41" t="s">
        <v>149</v>
      </c>
      <c r="R41" s="56"/>
    </row>
    <row r="42" spans="1:20" x14ac:dyDescent="0.3">
      <c r="A42" t="s">
        <v>127</v>
      </c>
      <c r="N42" t="s">
        <v>385</v>
      </c>
      <c r="O42" s="66">
        <v>2023</v>
      </c>
      <c r="P42" s="65" t="s">
        <v>799</v>
      </c>
      <c r="Q42" t="s">
        <v>149</v>
      </c>
      <c r="R42" s="56"/>
    </row>
    <row r="43" spans="1:20" x14ac:dyDescent="0.3">
      <c r="A43" t="s">
        <v>123</v>
      </c>
      <c r="B43" t="s">
        <v>128</v>
      </c>
      <c r="C43" t="s">
        <v>129</v>
      </c>
      <c r="N43" t="s">
        <v>386</v>
      </c>
      <c r="O43" s="66">
        <v>2023</v>
      </c>
      <c r="P43" s="65" t="s">
        <v>799</v>
      </c>
      <c r="Q43" t="s">
        <v>149</v>
      </c>
      <c r="R43" s="56"/>
    </row>
    <row r="44" spans="1:20" x14ac:dyDescent="0.3">
      <c r="B44" t="s">
        <v>48</v>
      </c>
      <c r="C44" s="63" t="s">
        <v>130</v>
      </c>
      <c r="O44" s="66"/>
      <c r="P44" s="65"/>
      <c r="Q44" t="s">
        <v>136</v>
      </c>
      <c r="R44" s="56"/>
    </row>
    <row r="45" spans="1:20" x14ac:dyDescent="0.3">
      <c r="A45" t="s">
        <v>70</v>
      </c>
      <c r="B45" t="s">
        <v>123</v>
      </c>
      <c r="C45" t="s">
        <v>131</v>
      </c>
      <c r="O45" s="66"/>
      <c r="P45" s="65"/>
      <c r="Q45" t="s">
        <v>136</v>
      </c>
      <c r="R45" s="56"/>
    </row>
    <row r="46" spans="1:20" x14ac:dyDescent="0.3">
      <c r="O46" s="66"/>
      <c r="P46" s="65"/>
      <c r="Q46" t="s">
        <v>136</v>
      </c>
      <c r="R46" s="69"/>
    </row>
    <row r="47" spans="1:20" x14ac:dyDescent="0.3">
      <c r="O47" s="66"/>
      <c r="P47" s="65"/>
      <c r="Q47" t="s">
        <v>136</v>
      </c>
      <c r="R47" s="69"/>
    </row>
    <row r="49" spans="1:26" x14ac:dyDescent="0.3">
      <c r="A49" s="159" t="s">
        <v>112</v>
      </c>
      <c r="B49" s="159"/>
      <c r="C49" s="159"/>
      <c r="D49" s="159"/>
      <c r="E49" s="159"/>
      <c r="F49" s="159"/>
      <c r="G49" s="159"/>
      <c r="H49" s="159"/>
      <c r="I49" s="159"/>
      <c r="J49" s="159"/>
      <c r="K49" s="159"/>
      <c r="L49" s="159"/>
      <c r="M49" s="159"/>
      <c r="N49" s="159"/>
    </row>
    <row r="50" spans="1:26" ht="110.25" customHeight="1" x14ac:dyDescent="0.3">
      <c r="A50" t="s">
        <v>106</v>
      </c>
      <c r="B50" s="158" t="s">
        <v>790</v>
      </c>
      <c r="C50" s="158"/>
      <c r="D50" s="158"/>
      <c r="E50" s="158"/>
      <c r="F50" s="158"/>
      <c r="G50" s="158"/>
      <c r="H50" s="158"/>
      <c r="I50" s="158"/>
      <c r="J50" s="158"/>
      <c r="K50" s="158"/>
      <c r="L50" s="158"/>
      <c r="M50" s="158"/>
      <c r="N50" s="158"/>
      <c r="O50" s="158"/>
      <c r="P50" s="158"/>
      <c r="Q50" s="158"/>
      <c r="R50" s="158"/>
      <c r="S50" s="158"/>
      <c r="T50" s="158"/>
      <c r="U50" s="158"/>
      <c r="V50" s="158"/>
      <c r="W50" s="158"/>
      <c r="X50" s="158"/>
      <c r="Y50" s="158"/>
      <c r="Z50" s="158"/>
    </row>
    <row r="51" spans="1:26" ht="114.9" customHeight="1" x14ac:dyDescent="0.3">
      <c r="A51" t="s">
        <v>107</v>
      </c>
      <c r="B51" s="158" t="s">
        <v>791</v>
      </c>
      <c r="C51" s="158"/>
      <c r="D51" s="158"/>
      <c r="E51" s="158"/>
      <c r="F51" s="158"/>
      <c r="G51" s="158"/>
      <c r="H51" s="158"/>
      <c r="I51" s="158"/>
      <c r="J51" s="158"/>
      <c r="K51" s="158"/>
      <c r="L51" s="158"/>
      <c r="M51" s="158"/>
      <c r="N51" s="158"/>
      <c r="O51" s="158"/>
      <c r="P51" s="158"/>
      <c r="Q51" s="158"/>
      <c r="R51" s="158"/>
      <c r="S51" s="158"/>
      <c r="T51" s="158"/>
      <c r="U51" s="158"/>
      <c r="V51" s="158"/>
      <c r="W51" s="158"/>
      <c r="X51" s="158"/>
      <c r="Y51" s="158"/>
      <c r="Z51" s="158"/>
    </row>
    <row r="52" spans="1:26" ht="114.9" customHeight="1" x14ac:dyDescent="0.3">
      <c r="A52" t="s">
        <v>108</v>
      </c>
      <c r="B52" s="158" t="s">
        <v>792</v>
      </c>
      <c r="C52" s="158"/>
      <c r="D52" s="158"/>
      <c r="E52" s="158"/>
      <c r="F52" s="158"/>
      <c r="G52" s="158"/>
      <c r="H52" s="158"/>
      <c r="I52" s="158"/>
      <c r="J52" s="158"/>
      <c r="K52" s="158"/>
      <c r="L52" s="158"/>
      <c r="M52" s="158"/>
      <c r="N52" s="158"/>
      <c r="O52" s="158"/>
      <c r="P52" s="158"/>
      <c r="Q52" s="158"/>
      <c r="R52" s="158"/>
      <c r="S52" s="158"/>
      <c r="T52" s="158"/>
      <c r="U52" s="158"/>
      <c r="V52" s="158"/>
      <c r="W52" s="158"/>
      <c r="X52" s="158"/>
      <c r="Y52" s="158"/>
      <c r="Z52" s="158"/>
    </row>
    <row r="53" spans="1:26" ht="114.9" customHeight="1" x14ac:dyDescent="0.3">
      <c r="A53" t="s">
        <v>109</v>
      </c>
      <c r="B53" s="158" t="s">
        <v>793</v>
      </c>
      <c r="C53" s="158"/>
      <c r="D53" s="158"/>
      <c r="E53" s="158"/>
      <c r="F53" s="158"/>
      <c r="G53" s="158"/>
      <c r="H53" s="158"/>
      <c r="I53" s="158"/>
      <c r="J53" s="158"/>
      <c r="K53" s="158"/>
      <c r="L53" s="158"/>
      <c r="M53" s="158"/>
      <c r="N53" s="158"/>
      <c r="O53" s="158"/>
      <c r="P53" s="158"/>
      <c r="Q53" s="158"/>
      <c r="R53" s="158"/>
      <c r="S53" s="158"/>
      <c r="T53" s="158"/>
      <c r="U53" s="158"/>
      <c r="V53" s="158"/>
      <c r="W53" s="158"/>
      <c r="X53" s="158"/>
      <c r="Y53" s="158"/>
      <c r="Z53" s="158"/>
    </row>
    <row r="54" spans="1:26" ht="114.9" customHeight="1" x14ac:dyDescent="0.3">
      <c r="A54" t="s">
        <v>110</v>
      </c>
      <c r="B54" s="158" t="s">
        <v>794</v>
      </c>
      <c r="C54" s="158"/>
      <c r="D54" s="158"/>
      <c r="E54" s="158"/>
      <c r="F54" s="158"/>
      <c r="G54" s="158"/>
      <c r="H54" s="158"/>
      <c r="I54" s="158"/>
      <c r="J54" s="158"/>
      <c r="K54" s="158"/>
      <c r="L54" s="158"/>
      <c r="M54" s="158"/>
      <c r="N54" s="158"/>
      <c r="O54" s="158"/>
      <c r="P54" s="158"/>
      <c r="Q54" s="158"/>
      <c r="R54" s="158"/>
      <c r="S54" s="158"/>
      <c r="T54" s="158"/>
      <c r="U54" s="158"/>
      <c r="V54" s="158"/>
      <c r="W54" s="158"/>
      <c r="X54" s="158"/>
      <c r="Y54" s="158"/>
      <c r="Z54" s="158"/>
    </row>
    <row r="55" spans="1:26" ht="114.9" customHeight="1" x14ac:dyDescent="0.3">
      <c r="A55" t="s">
        <v>111</v>
      </c>
      <c r="B55" s="158" t="s">
        <v>795</v>
      </c>
      <c r="C55" s="158"/>
      <c r="D55" s="158"/>
      <c r="E55" s="158"/>
      <c r="F55" s="158"/>
      <c r="G55" s="158"/>
      <c r="H55" s="158"/>
      <c r="I55" s="158"/>
      <c r="J55" s="158"/>
      <c r="K55" s="158"/>
      <c r="L55" s="158"/>
      <c r="M55" s="158"/>
      <c r="N55" s="158"/>
      <c r="O55" s="158"/>
      <c r="P55" s="158"/>
      <c r="Q55" s="158"/>
      <c r="R55" s="158"/>
      <c r="S55" s="158"/>
      <c r="T55" s="158"/>
      <c r="U55" s="158"/>
      <c r="V55" s="158"/>
      <c r="W55" s="158"/>
      <c r="X55" s="158"/>
      <c r="Y55" s="158"/>
      <c r="Z55" s="158"/>
    </row>
    <row r="56" spans="1:26" ht="114.9" customHeight="1" x14ac:dyDescent="0.3">
      <c r="B56" s="158"/>
      <c r="C56" s="158"/>
      <c r="D56" s="158"/>
      <c r="E56" s="158"/>
      <c r="F56" s="158"/>
      <c r="G56" s="158"/>
      <c r="H56" s="158"/>
      <c r="I56" s="158"/>
      <c r="J56" s="158"/>
      <c r="K56" s="158"/>
      <c r="L56" s="158"/>
      <c r="M56" s="158"/>
      <c r="N56" s="158"/>
      <c r="O56" s="158"/>
      <c r="P56" s="158"/>
      <c r="Q56" s="158"/>
      <c r="R56" s="158"/>
      <c r="S56" s="158"/>
      <c r="T56" s="158"/>
      <c r="U56" s="158"/>
      <c r="V56" s="158"/>
      <c r="W56" s="158"/>
      <c r="X56" s="158"/>
      <c r="Y56" s="158"/>
      <c r="Z56" s="158"/>
    </row>
    <row r="57" spans="1:26" ht="114.9" customHeight="1" x14ac:dyDescent="0.3">
      <c r="B57" s="160"/>
      <c r="C57" s="158"/>
      <c r="D57" s="158"/>
      <c r="E57" s="158"/>
      <c r="F57" s="158"/>
      <c r="G57" s="158"/>
      <c r="H57" s="158"/>
      <c r="I57" s="158"/>
      <c r="J57" s="158"/>
      <c r="K57" s="158"/>
      <c r="L57" s="158"/>
      <c r="M57" s="158"/>
      <c r="N57" s="158"/>
      <c r="O57" s="158"/>
      <c r="P57" s="158"/>
      <c r="Q57" s="158"/>
      <c r="R57" s="158"/>
      <c r="S57" s="158"/>
      <c r="T57" s="158"/>
      <c r="U57" s="158"/>
      <c r="V57" s="158"/>
      <c r="W57" s="158"/>
      <c r="X57" s="158"/>
      <c r="Y57" s="158"/>
      <c r="Z57" s="158"/>
    </row>
    <row r="58" spans="1:26" ht="22.5" customHeight="1" x14ac:dyDescent="0.3">
      <c r="B58" s="160"/>
      <c r="C58" s="158"/>
      <c r="D58" s="158"/>
      <c r="E58" s="158"/>
      <c r="F58" s="158"/>
      <c r="G58" s="158"/>
      <c r="H58" s="158"/>
      <c r="I58" s="158"/>
      <c r="J58" s="158"/>
      <c r="K58" s="158"/>
      <c r="L58" s="158"/>
      <c r="M58" s="158"/>
      <c r="N58" s="158"/>
      <c r="O58" s="158"/>
      <c r="P58" s="158"/>
      <c r="Q58" s="158"/>
      <c r="R58" s="158"/>
      <c r="S58" s="158"/>
      <c r="T58" s="158"/>
      <c r="U58" s="158"/>
      <c r="V58" s="158"/>
      <c r="W58" s="158"/>
      <c r="X58" s="158"/>
      <c r="Y58" s="158"/>
      <c r="Z58" s="158"/>
    </row>
    <row r="59" spans="1:26" ht="114.9" customHeight="1" x14ac:dyDescent="0.3">
      <c r="B59" s="158"/>
      <c r="C59" s="158"/>
      <c r="D59" s="158"/>
      <c r="E59" s="158"/>
      <c r="F59" s="158"/>
      <c r="G59" s="158"/>
      <c r="H59" s="158"/>
      <c r="I59" s="158"/>
      <c r="J59" s="158"/>
      <c r="K59" s="158"/>
      <c r="L59" s="158"/>
      <c r="M59" s="158"/>
      <c r="N59" s="158"/>
      <c r="O59" s="158"/>
      <c r="P59" s="158"/>
      <c r="Q59" s="158"/>
      <c r="R59" s="158"/>
      <c r="S59" s="158"/>
      <c r="T59" s="158"/>
      <c r="U59" s="158"/>
      <c r="V59" s="158"/>
      <c r="W59" s="158"/>
      <c r="X59" s="158"/>
      <c r="Y59" s="158"/>
      <c r="Z59" s="158"/>
    </row>
    <row r="60" spans="1:26" ht="114.9" customHeight="1" x14ac:dyDescent="0.3">
      <c r="B60" s="158"/>
      <c r="C60" s="158"/>
      <c r="D60" s="158"/>
      <c r="E60" s="158"/>
      <c r="F60" s="158"/>
      <c r="G60" s="158"/>
      <c r="H60" s="158"/>
      <c r="I60" s="158"/>
      <c r="J60" s="158"/>
      <c r="K60" s="158"/>
      <c r="L60" s="158"/>
      <c r="M60" s="158"/>
      <c r="N60" s="158"/>
      <c r="O60" s="158"/>
      <c r="P60" s="158"/>
      <c r="Q60" s="158"/>
      <c r="R60" s="158"/>
      <c r="S60" s="158"/>
      <c r="T60" s="158"/>
      <c r="U60" s="158"/>
      <c r="V60" s="158"/>
      <c r="W60" s="158"/>
      <c r="X60" s="158"/>
      <c r="Y60" s="158"/>
      <c r="Z60" s="158"/>
    </row>
    <row r="61" spans="1:26" ht="114.9" customHeight="1" x14ac:dyDescent="0.3">
      <c r="B61" s="158"/>
      <c r="C61" s="158"/>
      <c r="D61" s="158"/>
      <c r="E61" s="158"/>
      <c r="F61" s="158"/>
      <c r="G61" s="158"/>
      <c r="H61" s="158"/>
      <c r="I61" s="158"/>
      <c r="J61" s="158"/>
      <c r="K61" s="158"/>
      <c r="L61" s="158"/>
      <c r="M61" s="158"/>
      <c r="N61" s="158"/>
      <c r="O61" s="158"/>
      <c r="P61" s="158"/>
      <c r="Q61" s="158"/>
      <c r="R61" s="158"/>
      <c r="S61" s="158"/>
      <c r="T61" s="158"/>
      <c r="U61" s="158"/>
      <c r="V61" s="158"/>
      <c r="W61" s="158"/>
      <c r="X61" s="158"/>
      <c r="Y61" s="158"/>
      <c r="Z61" s="158"/>
    </row>
    <row r="62" spans="1:26" ht="114.9" customHeight="1" x14ac:dyDescent="0.3">
      <c r="B62" s="158"/>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row>
    <row r="63" spans="1:26" ht="114.9" customHeight="1" x14ac:dyDescent="0.3">
      <c r="A63" t="s">
        <v>383</v>
      </c>
      <c r="B63" s="158" t="s">
        <v>788</v>
      </c>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row>
    <row r="64" spans="1:26" ht="409.6" x14ac:dyDescent="0.3">
      <c r="A64" t="s">
        <v>384</v>
      </c>
      <c r="B64" s="29" t="s">
        <v>789</v>
      </c>
    </row>
    <row r="65" spans="1:2" ht="409.6" x14ac:dyDescent="0.3">
      <c r="A65" t="s">
        <v>385</v>
      </c>
      <c r="B65" s="29" t="s">
        <v>789</v>
      </c>
    </row>
    <row r="66" spans="1:2" ht="409.6" x14ac:dyDescent="0.3">
      <c r="A66" t="s">
        <v>386</v>
      </c>
      <c r="B66" s="29" t="s">
        <v>788</v>
      </c>
    </row>
    <row r="67" spans="1:2" ht="409.6" x14ac:dyDescent="0.3">
      <c r="A67" t="s">
        <v>386</v>
      </c>
      <c r="B67" s="29" t="s">
        <v>460</v>
      </c>
    </row>
    <row r="68" spans="1:2" ht="409.6" x14ac:dyDescent="0.3">
      <c r="A68" t="s">
        <v>383</v>
      </c>
      <c r="B68" s="29" t="s">
        <v>442</v>
      </c>
    </row>
    <row r="69" spans="1:2" ht="409.6" x14ac:dyDescent="0.3">
      <c r="A69" t="s">
        <v>384</v>
      </c>
      <c r="B69" s="29" t="s">
        <v>441</v>
      </c>
    </row>
    <row r="70" spans="1:2" ht="409.6" x14ac:dyDescent="0.3">
      <c r="A70" t="s">
        <v>385</v>
      </c>
      <c r="B70" s="29" t="s">
        <v>445</v>
      </c>
    </row>
    <row r="71" spans="1:2" ht="409.6" x14ac:dyDescent="0.3">
      <c r="A71" t="s">
        <v>386</v>
      </c>
      <c r="B71" s="29" t="s">
        <v>446</v>
      </c>
    </row>
  </sheetData>
  <mergeCells count="19">
    <mergeCell ref="B63:Z63"/>
    <mergeCell ref="A49:N49"/>
    <mergeCell ref="B56:Z56"/>
    <mergeCell ref="B57:Z57"/>
    <mergeCell ref="B58:Z58"/>
    <mergeCell ref="B59:Z59"/>
    <mergeCell ref="B60:Z60"/>
    <mergeCell ref="B61:Z61"/>
    <mergeCell ref="B50:Z50"/>
    <mergeCell ref="B51:Z51"/>
    <mergeCell ref="B52:Z52"/>
    <mergeCell ref="B53:Z53"/>
    <mergeCell ref="B54:Z54"/>
    <mergeCell ref="B55:Z55"/>
    <mergeCell ref="S32:T32"/>
    <mergeCell ref="M6:O6"/>
    <mergeCell ref="O32:P32"/>
    <mergeCell ref="N32:N33"/>
    <mergeCell ref="B62:Z62"/>
  </mergeCells>
  <phoneticPr fontId="19" type="noConversion"/>
  <hyperlinks>
    <hyperlink ref="B3" r:id="rId1" xr:uid="{D05AEF50-1C01-45F3-9A5B-B6791B93B2B3}"/>
    <hyperlink ref="B1" r:id="rId2" xr:uid="{0E2D53BC-B9E7-4F6C-AC07-1D7B09D3D37F}"/>
    <hyperlink ref="C44" r:id="rId3" xr:uid="{13AC0715-F374-445E-A314-83D1C782352C}"/>
    <hyperlink ref="P26" r:id="rId4" display="info@dieball.de" xr:uid="{17623D57-2D05-4640-A0F4-D786B7EA752B}"/>
    <hyperlink ref="P25" r:id="rId5" xr:uid="{E14EE2CB-1447-4C14-A2F8-DC112181FCFE}"/>
    <hyperlink ref="P18" r:id="rId6" xr:uid="{6AF3AC29-3D59-4F04-9940-1BB47FA289E5}"/>
    <hyperlink ref="P13" r:id="rId7" xr:uid="{BA090DC7-893F-4080-B6F4-96B1AF05F5F1}"/>
    <hyperlink ref="P17" r:id="rId8" xr:uid="{57F88C23-DB32-4369-97ED-3BE8572F608F}"/>
  </hyperlinks>
  <pageMargins left="0.7" right="0.7" top="0.78740157499999996" bottom="0.78740157499999996" header="0.3" footer="0.3"/>
  <drawing r:id="rId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900BA-047E-4E38-B5D8-8C8AEDB2343E}">
  <sheetPr codeName="Tabelle45"/>
  <dimension ref="A2:W57"/>
  <sheetViews>
    <sheetView tabSelected="1" zoomScale="80" zoomScaleNormal="80" workbookViewId="0">
      <selection activeCell="D4" sqref="D4"/>
    </sheetView>
  </sheetViews>
  <sheetFormatPr baseColWidth="10" defaultRowHeight="14.4" x14ac:dyDescent="0.3"/>
  <cols>
    <col min="1" max="1" width="22.5546875" customWidth="1"/>
    <col min="13" max="13" width="14.88671875" customWidth="1"/>
    <col min="14" max="14" width="15.5546875" customWidth="1"/>
    <col min="19" max="19" width="13" customWidth="1"/>
    <col min="22" max="22" width="12.44140625" customWidth="1"/>
  </cols>
  <sheetData>
    <row r="2" spans="1:22" x14ac:dyDescent="0.3">
      <c r="B2" t="s">
        <v>798</v>
      </c>
      <c r="C2" s="198"/>
      <c r="V2" s="145">
        <f>SUM(V9:V119)</f>
        <v>263.44537815126051</v>
      </c>
    </row>
    <row r="6" spans="1:22" x14ac:dyDescent="0.3">
      <c r="B6" t="s">
        <v>214</v>
      </c>
      <c r="C6" s="63" t="s">
        <v>215</v>
      </c>
    </row>
    <row r="9" spans="1:22" x14ac:dyDescent="0.3">
      <c r="A9">
        <v>0</v>
      </c>
      <c r="C9" t="s">
        <v>322</v>
      </c>
      <c r="Q9">
        <v>296</v>
      </c>
      <c r="S9" s="146" t="s">
        <v>448</v>
      </c>
    </row>
    <row r="10" spans="1:22" x14ac:dyDescent="0.3">
      <c r="B10" t="s">
        <v>209</v>
      </c>
      <c r="C10" s="63" t="s">
        <v>215</v>
      </c>
      <c r="E10" t="s">
        <v>216</v>
      </c>
      <c r="F10">
        <v>1</v>
      </c>
    </row>
    <row r="11" spans="1:22" x14ac:dyDescent="0.3">
      <c r="B11" t="s">
        <v>205</v>
      </c>
      <c r="C11" s="63" t="s">
        <v>213</v>
      </c>
    </row>
    <row r="12" spans="1:22" x14ac:dyDescent="0.3">
      <c r="B12" t="s">
        <v>206</v>
      </c>
      <c r="C12" t="s">
        <v>197</v>
      </c>
    </row>
    <row r="13" spans="1:22" x14ac:dyDescent="0.3">
      <c r="B13" t="s">
        <v>207</v>
      </c>
      <c r="C13" t="s">
        <v>217</v>
      </c>
    </row>
    <row r="14" spans="1:22" x14ac:dyDescent="0.3">
      <c r="B14" t="s">
        <v>212</v>
      </c>
      <c r="C14" t="s">
        <v>303</v>
      </c>
    </row>
    <row r="17" spans="1:23" x14ac:dyDescent="0.3">
      <c r="A17">
        <v>1</v>
      </c>
      <c r="C17" t="s">
        <v>322</v>
      </c>
      <c r="N17" t="s">
        <v>436</v>
      </c>
      <c r="Q17">
        <v>360</v>
      </c>
      <c r="S17" s="146" t="s">
        <v>448</v>
      </c>
    </row>
    <row r="18" spans="1:23" x14ac:dyDescent="0.3">
      <c r="B18" t="s">
        <v>209</v>
      </c>
      <c r="C18" s="63" t="s">
        <v>210</v>
      </c>
      <c r="E18" t="s">
        <v>216</v>
      </c>
      <c r="F18">
        <v>2</v>
      </c>
    </row>
    <row r="19" spans="1:23" x14ac:dyDescent="0.3">
      <c r="B19" t="s">
        <v>205</v>
      </c>
      <c r="C19" s="115" t="s">
        <v>211</v>
      </c>
    </row>
    <row r="20" spans="1:23" x14ac:dyDescent="0.3">
      <c r="B20" t="s">
        <v>206</v>
      </c>
      <c r="C20" t="s">
        <v>197</v>
      </c>
    </row>
    <row r="21" spans="1:23" x14ac:dyDescent="0.3">
      <c r="B21" t="s">
        <v>207</v>
      </c>
      <c r="C21" t="s">
        <v>208</v>
      </c>
    </row>
    <row r="22" spans="1:23" x14ac:dyDescent="0.3">
      <c r="B22" t="s">
        <v>212</v>
      </c>
      <c r="C22" t="s">
        <v>302</v>
      </c>
    </row>
    <row r="25" spans="1:23" x14ac:dyDescent="0.3">
      <c r="A25">
        <v>2</v>
      </c>
      <c r="C25" t="s">
        <v>322</v>
      </c>
      <c r="M25" s="57">
        <v>44424</v>
      </c>
      <c r="N25">
        <v>18</v>
      </c>
      <c r="Q25">
        <v>293</v>
      </c>
      <c r="S25" s="146" t="s">
        <v>448</v>
      </c>
      <c r="T25">
        <v>12</v>
      </c>
      <c r="U25" s="145">
        <f>T25*N25</f>
        <v>216</v>
      </c>
      <c r="V25" s="145">
        <f>U25/1.19</f>
        <v>181.51260504201682</v>
      </c>
      <c r="W25" s="145">
        <f>U25-V25</f>
        <v>34.487394957983184</v>
      </c>
    </row>
    <row r="26" spans="1:23" x14ac:dyDescent="0.3">
      <c r="B26" t="s">
        <v>209</v>
      </c>
      <c r="C26" s="63" t="s">
        <v>215</v>
      </c>
      <c r="E26" t="s">
        <v>216</v>
      </c>
      <c r="F26">
        <v>1</v>
      </c>
    </row>
    <row r="27" spans="1:23" x14ac:dyDescent="0.3">
      <c r="B27" t="s">
        <v>205</v>
      </c>
      <c r="C27" s="115" t="s">
        <v>336</v>
      </c>
    </row>
    <row r="28" spans="1:23" x14ac:dyDescent="0.3">
      <c r="B28" t="s">
        <v>206</v>
      </c>
      <c r="C28" t="s">
        <v>197</v>
      </c>
    </row>
    <row r="29" spans="1:23" x14ac:dyDescent="0.3">
      <c r="B29" t="s">
        <v>207</v>
      </c>
      <c r="C29" t="s">
        <v>337</v>
      </c>
    </row>
    <row r="30" spans="1:23" x14ac:dyDescent="0.3">
      <c r="B30" t="s">
        <v>212</v>
      </c>
      <c r="C30" t="s">
        <v>303</v>
      </c>
    </row>
    <row r="33" spans="1:23" x14ac:dyDescent="0.3">
      <c r="A33">
        <v>3</v>
      </c>
      <c r="C33" t="s">
        <v>30</v>
      </c>
      <c r="Q33">
        <v>75</v>
      </c>
      <c r="S33" s="146" t="s">
        <v>448</v>
      </c>
    </row>
    <row r="34" spans="1:23" x14ac:dyDescent="0.3">
      <c r="B34" t="s">
        <v>209</v>
      </c>
      <c r="C34" s="63" t="s">
        <v>215</v>
      </c>
      <c r="E34" t="s">
        <v>216</v>
      </c>
      <c r="F34">
        <v>1</v>
      </c>
      <c r="N34" t="s">
        <v>436</v>
      </c>
    </row>
    <row r="35" spans="1:23" x14ac:dyDescent="0.3">
      <c r="B35" t="s">
        <v>205</v>
      </c>
      <c r="C35" s="115" t="s">
        <v>417</v>
      </c>
    </row>
    <row r="36" spans="1:23" x14ac:dyDescent="0.3">
      <c r="B36" t="s">
        <v>206</v>
      </c>
      <c r="C36" t="s">
        <v>416</v>
      </c>
    </row>
    <row r="37" spans="1:23" x14ac:dyDescent="0.3">
      <c r="B37" t="s">
        <v>207</v>
      </c>
      <c r="C37" t="s">
        <v>418</v>
      </c>
    </row>
    <row r="38" spans="1:23" x14ac:dyDescent="0.3">
      <c r="B38" t="s">
        <v>212</v>
      </c>
      <c r="C38" t="s">
        <v>303</v>
      </c>
    </row>
    <row r="41" spans="1:23" x14ac:dyDescent="0.3">
      <c r="A41">
        <v>4</v>
      </c>
      <c r="C41" t="s">
        <v>322</v>
      </c>
      <c r="M41" s="57">
        <v>44703</v>
      </c>
      <c r="N41">
        <v>19.5</v>
      </c>
      <c r="Q41">
        <v>293</v>
      </c>
      <c r="S41" s="146" t="s">
        <v>448</v>
      </c>
      <c r="T41">
        <v>5</v>
      </c>
      <c r="U41" s="145">
        <f>T41*N41</f>
        <v>97.5</v>
      </c>
      <c r="V41" s="145">
        <f>U41/1.19</f>
        <v>81.932773109243698</v>
      </c>
      <c r="W41" s="145">
        <f>U41-V41</f>
        <v>15.567226890756302</v>
      </c>
    </row>
    <row r="42" spans="1:23" x14ac:dyDescent="0.3">
      <c r="B42" t="s">
        <v>209</v>
      </c>
      <c r="C42" s="63" t="s">
        <v>215</v>
      </c>
      <c r="E42" t="s">
        <v>216</v>
      </c>
      <c r="F42">
        <v>1</v>
      </c>
    </row>
    <row r="43" spans="1:23" x14ac:dyDescent="0.3">
      <c r="B43" t="s">
        <v>205</v>
      </c>
      <c r="C43" s="63" t="s">
        <v>439</v>
      </c>
    </row>
    <row r="44" spans="1:23" x14ac:dyDescent="0.3">
      <c r="B44" t="s">
        <v>206</v>
      </c>
      <c r="C44" t="s">
        <v>197</v>
      </c>
    </row>
    <row r="45" spans="1:23" x14ac:dyDescent="0.3">
      <c r="B45" t="s">
        <v>207</v>
      </c>
      <c r="C45" t="s">
        <v>440</v>
      </c>
    </row>
    <row r="46" spans="1:23" x14ac:dyDescent="0.3">
      <c r="B46" t="s">
        <v>212</v>
      </c>
      <c r="C46" t="s">
        <v>303</v>
      </c>
    </row>
    <row r="47" spans="1:23" ht="22.5" customHeight="1" x14ac:dyDescent="0.3"/>
    <row r="48" spans="1:23" ht="114.9" customHeight="1" x14ac:dyDescent="0.3"/>
    <row r="49" spans="17:17" ht="114.9" customHeight="1" x14ac:dyDescent="0.3">
      <c r="Q49">
        <v>1</v>
      </c>
    </row>
    <row r="50" spans="17:17" ht="114.9" customHeight="1" x14ac:dyDescent="0.3"/>
    <row r="51" spans="17:17" ht="114.9" customHeight="1" x14ac:dyDescent="0.3"/>
    <row r="52" spans="17:17" ht="114.9" customHeight="1" x14ac:dyDescent="0.3"/>
    <row r="57" spans="17:17" x14ac:dyDescent="0.3">
      <c r="Q57">
        <v>1</v>
      </c>
    </row>
  </sheetData>
  <hyperlinks>
    <hyperlink ref="C19" r:id="rId1" display="info@dieball.de" xr:uid="{3BADA6FA-82AC-41EE-8A1B-C33E21906A11}"/>
    <hyperlink ref="C18" r:id="rId2" xr:uid="{FF11D64D-5FF5-495F-90ED-2EB541B1BF6A}"/>
    <hyperlink ref="C11" r:id="rId3" xr:uid="{89442A00-11CE-4264-A7EE-AA4E771A030F}"/>
    <hyperlink ref="C6" r:id="rId4" xr:uid="{9C19A557-DDE7-4980-B42C-29BAE00E908E}"/>
    <hyperlink ref="C10" r:id="rId5" xr:uid="{806C9B01-CAF3-446A-A894-C56AB58794AB}"/>
    <hyperlink ref="C27" r:id="rId6" display="info@dieball.de" xr:uid="{6A37E9A7-3652-4790-B3C7-099C8C57DF6C}"/>
    <hyperlink ref="C35" r:id="rId7" display="info@dieball.de" xr:uid="{696E3F4F-B051-4797-BF56-F772F834FE99}"/>
    <hyperlink ref="C43" r:id="rId8" display="mailto:kid-trading@gmx.de" xr:uid="{DBCBB33E-F7E5-4320-AD92-D83AC19D8408}"/>
  </hyperlinks>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5EE2E-23F0-4792-989D-02FD7381F38E}">
  <sheetPr codeName="Tabelle8"/>
  <dimension ref="A1:AA14"/>
  <sheetViews>
    <sheetView workbookViewId="0">
      <selection activeCell="A9" sqref="A9:XFD10"/>
    </sheetView>
  </sheetViews>
  <sheetFormatPr baseColWidth="10" defaultRowHeight="14.4" x14ac:dyDescent="0.3"/>
  <sheetData>
    <row r="1" spans="1:27" x14ac:dyDescent="0.3">
      <c r="A1">
        <v>5</v>
      </c>
      <c r="C1" t="s">
        <v>322</v>
      </c>
      <c r="M1" s="57">
        <v>44664</v>
      </c>
      <c r="N1">
        <v>19.5</v>
      </c>
      <c r="Q1">
        <v>248</v>
      </c>
      <c r="S1" s="146" t="s">
        <v>448</v>
      </c>
      <c r="T1">
        <v>6</v>
      </c>
      <c r="U1" s="145">
        <f>T1*N1</f>
        <v>117</v>
      </c>
      <c r="V1" s="145">
        <f>U1/1.19</f>
        <v>98.319327731092443</v>
      </c>
      <c r="W1" s="145">
        <f>U1-V1</f>
        <v>18.680672268907557</v>
      </c>
      <c r="Z1" t="s">
        <v>450</v>
      </c>
      <c r="AA1" s="57">
        <v>44865</v>
      </c>
    </row>
    <row r="2" spans="1:27" x14ac:dyDescent="0.3">
      <c r="B2" t="s">
        <v>209</v>
      </c>
      <c r="C2" s="63" t="s">
        <v>215</v>
      </c>
      <c r="E2" t="s">
        <v>216</v>
      </c>
      <c r="F2">
        <v>1</v>
      </c>
    </row>
    <row r="3" spans="1:27" x14ac:dyDescent="0.3">
      <c r="B3" t="s">
        <v>205</v>
      </c>
      <c r="C3" s="115" t="s">
        <v>434</v>
      </c>
    </row>
    <row r="4" spans="1:27" x14ac:dyDescent="0.3">
      <c r="B4" t="s">
        <v>206</v>
      </c>
      <c r="C4" t="s">
        <v>197</v>
      </c>
    </row>
    <row r="5" spans="1:27" x14ac:dyDescent="0.3">
      <c r="B5" t="s">
        <v>207</v>
      </c>
      <c r="C5" t="s">
        <v>435</v>
      </c>
    </row>
    <row r="6" spans="1:27" x14ac:dyDescent="0.3">
      <c r="B6" t="s">
        <v>212</v>
      </c>
      <c r="C6" t="s">
        <v>303</v>
      </c>
    </row>
    <row r="9" spans="1:27" x14ac:dyDescent="0.3">
      <c r="A9">
        <v>2</v>
      </c>
      <c r="C9" t="s">
        <v>30</v>
      </c>
      <c r="M9" s="144">
        <v>44348</v>
      </c>
      <c r="N9">
        <v>8</v>
      </c>
      <c r="Q9">
        <v>60</v>
      </c>
      <c r="S9" s="146" t="s">
        <v>448</v>
      </c>
      <c r="T9">
        <v>15</v>
      </c>
      <c r="U9" s="145">
        <f>T9*N9</f>
        <v>120</v>
      </c>
      <c r="V9" s="145">
        <f>U9/1.19</f>
        <v>100.84033613445379</v>
      </c>
      <c r="W9" s="145">
        <f>U9-V9</f>
        <v>19.159663865546207</v>
      </c>
    </row>
    <row r="10" spans="1:27" x14ac:dyDescent="0.3">
      <c r="B10" t="s">
        <v>209</v>
      </c>
      <c r="C10" s="63" t="s">
        <v>215</v>
      </c>
      <c r="E10" t="s">
        <v>216</v>
      </c>
      <c r="F10">
        <v>1</v>
      </c>
    </row>
    <row r="11" spans="1:27" x14ac:dyDescent="0.3">
      <c r="B11" t="s">
        <v>205</v>
      </c>
      <c r="C11" s="115" t="s">
        <v>323</v>
      </c>
    </row>
    <row r="12" spans="1:27" x14ac:dyDescent="0.3">
      <c r="B12" t="s">
        <v>206</v>
      </c>
      <c r="C12" t="s">
        <v>197</v>
      </c>
    </row>
    <row r="13" spans="1:27" x14ac:dyDescent="0.3">
      <c r="B13" t="s">
        <v>207</v>
      </c>
      <c r="C13" t="s">
        <v>324</v>
      </c>
    </row>
    <row r="14" spans="1:27" x14ac:dyDescent="0.3">
      <c r="B14" t="s">
        <v>212</v>
      </c>
      <c r="C14" t="s">
        <v>303</v>
      </c>
    </row>
  </sheetData>
  <hyperlinks>
    <hyperlink ref="C3" r:id="rId1" display="info@dieball.de" xr:uid="{8ECE303D-FA21-4699-8F4F-A0D34CE9B643}"/>
    <hyperlink ref="C11" r:id="rId2" display="info@dieball.de" xr:uid="{E8D80153-631B-4F85-852B-D8A0A90E0AEB}"/>
  </hyperlink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1877B-4400-4B87-B07E-112606CC6219}">
  <sheetPr codeName="Tabelle19">
    <pageSetUpPr fitToPage="1"/>
  </sheetPr>
  <dimension ref="A1:V200"/>
  <sheetViews>
    <sheetView view="pageBreakPreview" topLeftCell="O1" zoomScale="60" zoomScaleNormal="70"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2" ht="65.25" customHeight="1" x14ac:dyDescent="0.3">
      <c r="A1" s="168" t="s">
        <v>42</v>
      </c>
      <c r="B1" s="169"/>
      <c r="C1" s="169"/>
      <c r="D1" s="169"/>
      <c r="E1" s="169"/>
      <c r="F1" s="169"/>
      <c r="G1" s="170">
        <f>Ueberhaenge!G1</f>
        <v>45222</v>
      </c>
      <c r="H1" s="171"/>
      <c r="I1" s="54"/>
    </row>
    <row r="2" spans="1:22" x14ac:dyDescent="0.3">
      <c r="A2" s="52"/>
      <c r="B2" s="45"/>
      <c r="C2" s="45"/>
      <c r="D2" s="45"/>
      <c r="E2" s="45"/>
      <c r="F2" s="45"/>
      <c r="G2" s="45"/>
      <c r="H2" s="45"/>
      <c r="I2" s="45"/>
    </row>
    <row r="3" spans="1:22" ht="18" x14ac:dyDescent="0.35">
      <c r="A3" s="25" t="s">
        <v>35</v>
      </c>
      <c r="C3" s="27">
        <f>Ueberhaenge!G2</f>
        <v>25</v>
      </c>
      <c r="D3" s="45"/>
      <c r="E3" s="53" t="s">
        <v>40</v>
      </c>
      <c r="F3" s="30">
        <v>0.5</v>
      </c>
      <c r="G3" s="45"/>
      <c r="I3" s="1"/>
    </row>
    <row r="4" spans="1:22" x14ac:dyDescent="0.3">
      <c r="A4" s="21"/>
      <c r="B4" s="2"/>
      <c r="C4" s="2"/>
      <c r="D4" s="2"/>
      <c r="E4" s="2"/>
      <c r="F4" s="2"/>
      <c r="G4" s="2"/>
      <c r="H4" s="2"/>
      <c r="I4" s="45"/>
      <c r="J4" s="2"/>
      <c r="K4" s="2"/>
      <c r="L4" s="2"/>
      <c r="M4" s="2"/>
      <c r="N4" s="2"/>
      <c r="O4" s="2"/>
      <c r="P4" s="2"/>
      <c r="Q4" s="2"/>
      <c r="R4" s="2"/>
      <c r="S4" s="2"/>
    </row>
    <row r="5" spans="1:22" ht="5.25" customHeight="1" x14ac:dyDescent="0.3">
      <c r="A5" s="21"/>
      <c r="B5" s="2"/>
      <c r="C5" s="2"/>
      <c r="D5" s="2"/>
      <c r="E5" s="2"/>
      <c r="F5" s="2"/>
      <c r="G5" s="2"/>
      <c r="H5" s="2"/>
      <c r="I5" s="2"/>
      <c r="J5" s="2"/>
      <c r="K5" s="2"/>
      <c r="L5" s="2"/>
      <c r="M5" s="2"/>
      <c r="N5" s="2"/>
      <c r="O5" s="2"/>
      <c r="P5" s="2"/>
      <c r="Q5" s="2"/>
      <c r="R5" s="2"/>
      <c r="S5" s="2"/>
    </row>
    <row r="6" spans="1:22" ht="50.25" customHeight="1" thickBot="1" x14ac:dyDescent="0.35">
      <c r="A6" s="172" t="s">
        <v>41</v>
      </c>
      <c r="B6" s="173"/>
      <c r="C6" s="173"/>
      <c r="D6" s="173"/>
      <c r="E6" s="173"/>
      <c r="F6" s="173"/>
      <c r="G6" s="173"/>
      <c r="H6" s="173"/>
      <c r="I6" s="173"/>
      <c r="J6" s="2"/>
      <c r="K6" s="2"/>
      <c r="L6" s="2"/>
      <c r="M6" s="2"/>
      <c r="N6" s="179" t="s">
        <v>41</v>
      </c>
      <c r="O6" s="179"/>
      <c r="P6" s="179"/>
      <c r="Q6" s="179"/>
      <c r="R6" s="2"/>
      <c r="S6" s="2"/>
    </row>
    <row r="7" spans="1:22" ht="32.25" customHeight="1" thickBot="1" x14ac:dyDescent="0.65">
      <c r="A7" s="176" t="s">
        <v>3</v>
      </c>
      <c r="B7" s="174" t="str">
        <f xml:space="preserve"> "Front: " &amp; Ueberhaenge!D8</f>
        <v>Front: 2023-11</v>
      </c>
      <c r="C7" s="174"/>
      <c r="D7" s="174"/>
      <c r="E7" s="26"/>
      <c r="F7" s="26"/>
      <c r="G7" s="26"/>
      <c r="H7" s="45"/>
      <c r="J7" s="2"/>
      <c r="K7" s="2"/>
      <c r="L7" s="2"/>
      <c r="M7" s="2"/>
      <c r="N7" s="179"/>
      <c r="O7" s="179"/>
      <c r="P7" s="179"/>
      <c r="Q7" s="179"/>
      <c r="R7" s="51"/>
      <c r="S7" s="51"/>
      <c r="T7" s="50"/>
      <c r="U7" s="50"/>
      <c r="V7" s="50"/>
    </row>
    <row r="8" spans="1:22" ht="21.6" thickBot="1" x14ac:dyDescent="0.45">
      <c r="A8" s="177"/>
      <c r="B8" s="175"/>
      <c r="C8" s="175"/>
      <c r="D8" s="175"/>
      <c r="E8" s="22"/>
      <c r="I8" s="2"/>
      <c r="J8" s="2"/>
      <c r="K8" s="2"/>
      <c r="L8" s="2"/>
      <c r="M8" s="2"/>
      <c r="N8" s="48"/>
      <c r="O8" s="165" t="str">
        <f xml:space="preserve"> "Summe: " &amp; Ueberhaenge!D8 &amp; " bis " &amp; Ueberhaenge!I8</f>
        <v>Summe: 2023-11 bis -</v>
      </c>
      <c r="P8" s="166"/>
      <c r="Q8" s="167"/>
      <c r="R8" s="2"/>
      <c r="S8" s="2"/>
    </row>
    <row r="9" spans="1:22" ht="18.600000000000001" thickBot="1" x14ac:dyDescent="0.4">
      <c r="A9" s="178"/>
      <c r="B9" s="47" t="s">
        <v>34</v>
      </c>
      <c r="C9" s="46">
        <f>Ueberhaenge!G5</f>
        <v>45222</v>
      </c>
      <c r="D9" s="46">
        <f>IF(WEEKDAY(C9,2)=1,C9-3,C9-1)</f>
        <v>45219</v>
      </c>
      <c r="E9" s="22"/>
      <c r="I9" s="2"/>
      <c r="J9" s="2"/>
      <c r="K9" s="2"/>
      <c r="L9" s="2"/>
      <c r="M9" s="2"/>
      <c r="N9" s="49" t="s">
        <v>3</v>
      </c>
      <c r="O9" s="24" t="s">
        <v>34</v>
      </c>
      <c r="P9" s="23">
        <f>C9</f>
        <v>45222</v>
      </c>
      <c r="Q9" s="23">
        <f>D9</f>
        <v>45219</v>
      </c>
      <c r="R9" s="2"/>
      <c r="S9" s="2"/>
    </row>
    <row r="10" spans="1:22" ht="18" x14ac:dyDescent="0.35">
      <c r="A10" s="31">
        <v>16000</v>
      </c>
      <c r="B10" s="32">
        <v>20.599999999999994</v>
      </c>
      <c r="C10" s="33">
        <v>-171.60000000000002</v>
      </c>
      <c r="D10" s="33">
        <v>-192.20000000000002</v>
      </c>
      <c r="E10" s="2"/>
      <c r="F10" s="2"/>
      <c r="G10" s="2"/>
      <c r="H10" s="2"/>
      <c r="I10" s="2"/>
      <c r="J10" s="2"/>
      <c r="K10" s="2"/>
      <c r="L10" s="2"/>
      <c r="M10" s="2"/>
      <c r="N10" s="31">
        <v>16000</v>
      </c>
      <c r="O10" s="35">
        <v>-276.90000000000003</v>
      </c>
      <c r="P10" s="36">
        <v>276.90000000000003</v>
      </c>
      <c r="Q10" s="37">
        <v>553.80000000000007</v>
      </c>
      <c r="R10" s="2"/>
      <c r="S10" s="2"/>
      <c r="T10" s="25">
        <v>553.80000000000007</v>
      </c>
    </row>
    <row r="11" spans="1:22" ht="18" x14ac:dyDescent="0.35">
      <c r="A11" s="31">
        <v>15950</v>
      </c>
      <c r="B11" s="35">
        <v>0</v>
      </c>
      <c r="C11" s="36">
        <v>-27.200000000000003</v>
      </c>
      <c r="D11" s="36">
        <v>-27.200000000000003</v>
      </c>
      <c r="E11" s="2"/>
      <c r="F11" s="2"/>
      <c r="G11" s="2"/>
      <c r="H11" s="2"/>
      <c r="I11" s="2"/>
      <c r="J11" s="2"/>
      <c r="K11" s="2"/>
      <c r="L11" s="2"/>
      <c r="M11" s="2"/>
      <c r="N11" s="31">
        <v>15950</v>
      </c>
      <c r="O11" s="35">
        <v>51</v>
      </c>
      <c r="P11" s="36">
        <v>-51</v>
      </c>
      <c r="Q11" s="37">
        <v>-102</v>
      </c>
      <c r="R11" s="2"/>
      <c r="S11" s="2"/>
      <c r="T11" s="25">
        <v>-102</v>
      </c>
    </row>
    <row r="12" spans="1:22" ht="18" x14ac:dyDescent="0.35">
      <c r="A12" s="31">
        <v>15900</v>
      </c>
      <c r="B12" s="35">
        <v>-48.500000000000028</v>
      </c>
      <c r="C12" s="36">
        <v>-191.60000000000002</v>
      </c>
      <c r="D12" s="36">
        <v>-143.1</v>
      </c>
      <c r="E12" s="2"/>
      <c r="F12" s="2"/>
      <c r="G12" s="2"/>
      <c r="H12" s="2"/>
      <c r="I12" s="2"/>
      <c r="J12" s="2"/>
      <c r="K12" s="2"/>
      <c r="L12" s="2"/>
      <c r="M12" s="2"/>
      <c r="N12" s="31">
        <v>15900</v>
      </c>
      <c r="O12" s="35">
        <v>131.30000000000001</v>
      </c>
      <c r="P12" s="36">
        <v>-131.30000000000001</v>
      </c>
      <c r="Q12" s="37">
        <v>-262.60000000000002</v>
      </c>
      <c r="R12" s="2"/>
      <c r="S12" s="2"/>
      <c r="T12" s="25">
        <v>-262.60000000000002</v>
      </c>
    </row>
    <row r="13" spans="1:22" ht="18" x14ac:dyDescent="0.35">
      <c r="A13" s="31">
        <v>15850</v>
      </c>
      <c r="B13" s="35">
        <v>-4</v>
      </c>
      <c r="C13" s="36">
        <v>-8.8000000000000007</v>
      </c>
      <c r="D13" s="36">
        <v>-4.8000000000000007</v>
      </c>
      <c r="E13" s="2"/>
      <c r="F13" s="2"/>
      <c r="G13" s="2"/>
      <c r="H13" s="2"/>
      <c r="I13" s="2"/>
      <c r="J13" s="2"/>
      <c r="K13" s="2"/>
      <c r="L13" s="2"/>
      <c r="M13" s="2"/>
      <c r="N13" s="31">
        <v>15850</v>
      </c>
      <c r="O13" s="35">
        <v>-4.2</v>
      </c>
      <c r="P13" s="36">
        <v>4.2</v>
      </c>
      <c r="Q13" s="37">
        <v>8.4</v>
      </c>
      <c r="R13" s="2"/>
      <c r="S13" s="2"/>
      <c r="T13" s="25">
        <v>8.4</v>
      </c>
    </row>
    <row r="14" spans="1:22" ht="18" x14ac:dyDescent="0.35">
      <c r="A14" s="31">
        <v>15800</v>
      </c>
      <c r="B14" s="35">
        <v>5.2000000000000028</v>
      </c>
      <c r="C14" s="36">
        <v>-36</v>
      </c>
      <c r="D14" s="36">
        <v>-41.2</v>
      </c>
      <c r="E14" s="2"/>
      <c r="F14" s="2"/>
      <c r="G14" s="2"/>
      <c r="H14" s="2"/>
      <c r="I14" s="2"/>
      <c r="J14" s="2"/>
      <c r="K14" s="2"/>
      <c r="L14" s="2"/>
      <c r="M14" s="2"/>
      <c r="N14" s="31">
        <v>15800</v>
      </c>
      <c r="O14" s="35">
        <v>-373.20000000000005</v>
      </c>
      <c r="P14" s="36">
        <v>373.20000000000005</v>
      </c>
      <c r="Q14" s="37">
        <v>746.40000000000009</v>
      </c>
      <c r="R14" s="2"/>
      <c r="S14" s="2"/>
      <c r="T14" s="25">
        <v>746.40000000000009</v>
      </c>
    </row>
    <row r="15" spans="1:22" ht="18" x14ac:dyDescent="0.35">
      <c r="A15" s="31">
        <v>15750</v>
      </c>
      <c r="B15" s="35">
        <v>4.1999999999999993</v>
      </c>
      <c r="C15" s="36">
        <v>-21.900000000000002</v>
      </c>
      <c r="D15" s="36">
        <v>-26.1</v>
      </c>
      <c r="E15" s="2"/>
      <c r="F15" s="2"/>
      <c r="G15" s="2"/>
      <c r="H15" s="2"/>
      <c r="I15" s="2"/>
      <c r="J15" s="2"/>
      <c r="K15" s="2"/>
      <c r="L15" s="2"/>
      <c r="M15" s="2"/>
      <c r="N15" s="31">
        <v>15750</v>
      </c>
      <c r="O15" s="35">
        <v>42.1</v>
      </c>
      <c r="P15" s="36">
        <v>-42.1</v>
      </c>
      <c r="Q15" s="37">
        <v>-84.2</v>
      </c>
      <c r="R15" s="2"/>
      <c r="S15" s="2"/>
      <c r="T15" s="25">
        <v>-84.2</v>
      </c>
    </row>
    <row r="16" spans="1:22" ht="18" x14ac:dyDescent="0.35">
      <c r="A16" s="31">
        <v>15700</v>
      </c>
      <c r="B16" s="35">
        <v>-28.9</v>
      </c>
      <c r="C16" s="36">
        <v>-78</v>
      </c>
      <c r="D16" s="36">
        <v>-49.1</v>
      </c>
      <c r="E16" s="2"/>
      <c r="F16" s="2"/>
      <c r="G16" s="2"/>
      <c r="H16" s="2"/>
      <c r="I16" s="2"/>
      <c r="J16" s="2"/>
      <c r="K16" s="2"/>
      <c r="L16" s="2"/>
      <c r="M16" s="2"/>
      <c r="N16" s="31">
        <v>15700</v>
      </c>
      <c r="O16" s="35">
        <v>-91.600000000000009</v>
      </c>
      <c r="P16" s="36">
        <v>91.600000000000009</v>
      </c>
      <c r="Q16" s="37">
        <v>183.20000000000002</v>
      </c>
      <c r="R16" s="2"/>
      <c r="S16" s="2"/>
      <c r="T16" s="25">
        <v>183.20000000000002</v>
      </c>
    </row>
    <row r="17" spans="1:20" ht="18" x14ac:dyDescent="0.35">
      <c r="A17" s="31">
        <v>15650</v>
      </c>
      <c r="B17" s="35">
        <v>0.69999999999999574</v>
      </c>
      <c r="C17" s="36">
        <v>34.5</v>
      </c>
      <c r="D17" s="36">
        <v>33.800000000000004</v>
      </c>
      <c r="E17" s="2"/>
      <c r="F17" s="2"/>
      <c r="G17" s="2"/>
      <c r="H17" s="2"/>
      <c r="I17" s="2"/>
      <c r="J17" s="2"/>
      <c r="K17" s="2"/>
      <c r="L17" s="2"/>
      <c r="M17" s="2"/>
      <c r="N17" s="31">
        <v>15650</v>
      </c>
      <c r="O17" s="35">
        <v>-25</v>
      </c>
      <c r="P17" s="36">
        <v>25</v>
      </c>
      <c r="Q17" s="37">
        <v>50</v>
      </c>
      <c r="R17" s="2"/>
      <c r="S17" s="2"/>
      <c r="T17" s="25">
        <v>50</v>
      </c>
    </row>
    <row r="18" spans="1:20" ht="18" x14ac:dyDescent="0.35">
      <c r="A18" s="31">
        <v>15600</v>
      </c>
      <c r="B18" s="35">
        <v>-0.89999999999997726</v>
      </c>
      <c r="C18" s="36">
        <v>-731.7</v>
      </c>
      <c r="D18" s="36">
        <v>-730.80000000000007</v>
      </c>
      <c r="E18" s="2"/>
      <c r="F18" s="2"/>
      <c r="G18" s="2"/>
      <c r="H18" s="2"/>
      <c r="I18" s="2"/>
      <c r="J18" s="2"/>
      <c r="K18" s="2"/>
      <c r="L18" s="2"/>
      <c r="M18" s="2"/>
      <c r="N18" s="31">
        <v>15600</v>
      </c>
      <c r="O18" s="35">
        <v>702.6</v>
      </c>
      <c r="P18" s="36">
        <v>-702.6</v>
      </c>
      <c r="Q18" s="37">
        <v>-1405.2</v>
      </c>
      <c r="R18" s="2"/>
      <c r="S18" s="2"/>
      <c r="T18" s="25">
        <v>-1405.2</v>
      </c>
    </row>
    <row r="19" spans="1:20" ht="18" x14ac:dyDescent="0.35">
      <c r="A19" s="31">
        <v>15550</v>
      </c>
      <c r="B19" s="35">
        <v>-18.799999999999997</v>
      </c>
      <c r="C19" s="36">
        <v>-66.8</v>
      </c>
      <c r="D19" s="36">
        <v>-48</v>
      </c>
      <c r="E19" s="2"/>
      <c r="F19" s="2"/>
      <c r="G19" s="2"/>
      <c r="H19" s="2"/>
      <c r="I19" s="2"/>
      <c r="J19" s="2"/>
      <c r="K19" s="2"/>
      <c r="L19" s="2"/>
      <c r="M19" s="2"/>
      <c r="N19" s="31">
        <v>15550</v>
      </c>
      <c r="O19" s="35">
        <v>104.10000000000001</v>
      </c>
      <c r="P19" s="36">
        <v>-104.10000000000001</v>
      </c>
      <c r="Q19" s="37">
        <v>-208.20000000000002</v>
      </c>
      <c r="R19" s="2"/>
      <c r="S19" s="2"/>
      <c r="T19" s="25">
        <v>-208.20000000000002</v>
      </c>
    </row>
    <row r="20" spans="1:20" ht="18" x14ac:dyDescent="0.35">
      <c r="A20" s="31">
        <v>15500</v>
      </c>
      <c r="B20" s="35">
        <v>-29.9</v>
      </c>
      <c r="C20" s="36">
        <v>-63.5</v>
      </c>
      <c r="D20" s="36">
        <v>-33.6</v>
      </c>
      <c r="E20" s="2"/>
      <c r="F20" s="2"/>
      <c r="G20" s="2"/>
      <c r="H20" s="2"/>
      <c r="I20" s="2"/>
      <c r="J20" s="2"/>
      <c r="K20" s="2"/>
      <c r="L20" s="2"/>
      <c r="M20" s="2"/>
      <c r="N20" s="31">
        <v>15500</v>
      </c>
      <c r="O20" s="35">
        <v>451.70000000000005</v>
      </c>
      <c r="P20" s="36">
        <v>-451.70000000000005</v>
      </c>
      <c r="Q20" s="37">
        <v>-903.40000000000009</v>
      </c>
      <c r="R20" s="2"/>
      <c r="S20" s="2"/>
      <c r="T20" s="25">
        <v>-903.40000000000009</v>
      </c>
    </row>
    <row r="21" spans="1:20" ht="18" x14ac:dyDescent="0.35">
      <c r="A21" s="31">
        <v>15450</v>
      </c>
      <c r="B21" s="35">
        <v>-22.1</v>
      </c>
      <c r="C21" s="36">
        <v>-31.700000000000003</v>
      </c>
      <c r="D21" s="36">
        <v>-9.6000000000000014</v>
      </c>
      <c r="E21" s="2"/>
      <c r="F21" s="2"/>
      <c r="G21" s="2"/>
      <c r="H21" s="2"/>
      <c r="I21" s="2"/>
      <c r="J21" s="2"/>
      <c r="K21" s="2"/>
      <c r="L21" s="2"/>
      <c r="M21" s="2"/>
      <c r="N21" s="31">
        <v>15450</v>
      </c>
      <c r="O21" s="35">
        <v>-1.5</v>
      </c>
      <c r="P21" s="36">
        <v>1.5</v>
      </c>
      <c r="Q21" s="37">
        <v>3</v>
      </c>
      <c r="R21" s="2"/>
      <c r="S21" s="2"/>
      <c r="T21" s="25">
        <v>3</v>
      </c>
    </row>
    <row r="22" spans="1:20" ht="18" x14ac:dyDescent="0.35">
      <c r="A22" s="31">
        <v>15400</v>
      </c>
      <c r="B22" s="35">
        <v>-76.5</v>
      </c>
      <c r="C22" s="36">
        <v>77.400000000000006</v>
      </c>
      <c r="D22" s="36">
        <v>153.9</v>
      </c>
      <c r="E22" s="2"/>
      <c r="F22" s="2"/>
      <c r="G22" s="2"/>
      <c r="H22" s="2"/>
      <c r="I22" s="2"/>
      <c r="J22" s="2"/>
      <c r="K22" s="2"/>
      <c r="L22" s="2"/>
      <c r="M22" s="2"/>
      <c r="N22" s="31">
        <v>15400</v>
      </c>
      <c r="O22" s="35">
        <v>-543.70000000000005</v>
      </c>
      <c r="P22" s="36">
        <v>543.70000000000005</v>
      </c>
      <c r="Q22" s="37">
        <v>1087.4000000000001</v>
      </c>
      <c r="R22" s="2"/>
      <c r="S22" s="2"/>
      <c r="T22" s="25">
        <v>1087.4000000000001</v>
      </c>
    </row>
    <row r="23" spans="1:20" ht="18" x14ac:dyDescent="0.35">
      <c r="A23" s="31">
        <v>15350</v>
      </c>
      <c r="B23" s="35">
        <v>-17.100000000000001</v>
      </c>
      <c r="C23" s="36">
        <v>-15.600000000000001</v>
      </c>
      <c r="D23" s="36">
        <v>1.5</v>
      </c>
      <c r="E23" s="2"/>
      <c r="F23" s="2"/>
      <c r="G23" s="2"/>
      <c r="H23" s="2"/>
      <c r="I23" s="2"/>
      <c r="J23" s="2"/>
      <c r="K23" s="2"/>
      <c r="L23" s="2"/>
      <c r="M23" s="2"/>
      <c r="N23" s="31">
        <v>15350</v>
      </c>
      <c r="O23" s="35">
        <v>-16.3</v>
      </c>
      <c r="P23" s="36">
        <v>16.3</v>
      </c>
      <c r="Q23" s="37">
        <v>32.6</v>
      </c>
      <c r="R23" s="2"/>
      <c r="S23" s="2"/>
      <c r="T23" s="25">
        <v>32.6</v>
      </c>
    </row>
    <row r="24" spans="1:20" ht="18" x14ac:dyDescent="0.35">
      <c r="A24" s="31">
        <v>15300</v>
      </c>
      <c r="B24" s="35">
        <v>-5.0999999999999979</v>
      </c>
      <c r="C24" s="36">
        <v>22.700000000000003</v>
      </c>
      <c r="D24" s="36">
        <v>27.8</v>
      </c>
      <c r="E24" s="2"/>
      <c r="F24" s="2"/>
      <c r="G24" s="2"/>
      <c r="H24" s="2"/>
      <c r="I24" s="2"/>
      <c r="J24" s="2"/>
      <c r="K24" s="2"/>
      <c r="L24" s="2"/>
      <c r="M24" s="2"/>
      <c r="N24" s="31">
        <v>15300</v>
      </c>
      <c r="O24" s="35">
        <v>-92.7</v>
      </c>
      <c r="P24" s="36">
        <v>92.7</v>
      </c>
      <c r="Q24" s="37">
        <v>185.4</v>
      </c>
      <c r="R24" s="2"/>
      <c r="S24" s="2"/>
      <c r="T24" s="25">
        <v>185.4</v>
      </c>
    </row>
    <row r="25" spans="1:20" ht="18" x14ac:dyDescent="0.35">
      <c r="A25" s="31">
        <v>15250</v>
      </c>
      <c r="B25" s="35">
        <v>-6.1999999999999993</v>
      </c>
      <c r="C25" s="36">
        <v>23.700000000000003</v>
      </c>
      <c r="D25" s="36">
        <v>29.900000000000002</v>
      </c>
      <c r="E25" s="2"/>
      <c r="F25" s="2"/>
      <c r="G25" s="2"/>
      <c r="H25" s="2"/>
      <c r="I25" s="2"/>
      <c r="J25" s="2"/>
      <c r="K25" s="2"/>
      <c r="L25" s="2"/>
      <c r="M25" s="2"/>
      <c r="N25" s="31">
        <v>15250</v>
      </c>
      <c r="O25" s="35">
        <v>-89</v>
      </c>
      <c r="P25" s="36">
        <v>89</v>
      </c>
      <c r="Q25" s="37">
        <v>178</v>
      </c>
      <c r="R25" s="2"/>
      <c r="S25" s="2"/>
      <c r="T25" s="25">
        <v>178</v>
      </c>
    </row>
    <row r="26" spans="1:20" ht="18" x14ac:dyDescent="0.35">
      <c r="A26" s="31">
        <v>15200</v>
      </c>
      <c r="B26" s="35">
        <v>-19.400000000000002</v>
      </c>
      <c r="C26" s="36">
        <v>5</v>
      </c>
      <c r="D26" s="36">
        <v>24.400000000000002</v>
      </c>
      <c r="E26" s="2"/>
      <c r="F26" s="2"/>
      <c r="G26" s="2"/>
      <c r="H26" s="2"/>
      <c r="I26" s="2"/>
      <c r="J26" s="2"/>
      <c r="K26" s="2"/>
      <c r="L26" s="2"/>
      <c r="M26" s="2"/>
      <c r="N26" s="31">
        <v>15200</v>
      </c>
      <c r="O26" s="35">
        <v>-197.8</v>
      </c>
      <c r="P26" s="36">
        <v>197.8</v>
      </c>
      <c r="Q26" s="37">
        <v>395.6</v>
      </c>
      <c r="R26" s="2"/>
      <c r="S26" s="2"/>
      <c r="T26" s="25">
        <v>395.6</v>
      </c>
    </row>
    <row r="27" spans="1:20" ht="18" x14ac:dyDescent="0.35">
      <c r="A27" s="31">
        <v>15150</v>
      </c>
      <c r="B27" s="35">
        <v>-1.3000000000000114</v>
      </c>
      <c r="C27" s="36">
        <v>69.3</v>
      </c>
      <c r="D27" s="36">
        <v>70.600000000000009</v>
      </c>
      <c r="E27" s="2"/>
      <c r="F27" s="2"/>
      <c r="G27" s="2"/>
      <c r="H27" s="2"/>
      <c r="I27" s="2"/>
      <c r="J27" s="2"/>
      <c r="K27" s="2"/>
      <c r="L27" s="2"/>
      <c r="M27" s="2"/>
      <c r="N27" s="31">
        <v>15150</v>
      </c>
      <c r="O27" s="35">
        <v>-137.9</v>
      </c>
      <c r="P27" s="36">
        <v>137.9</v>
      </c>
      <c r="Q27" s="37">
        <v>275.8</v>
      </c>
      <c r="R27" s="2"/>
      <c r="S27" s="2"/>
      <c r="T27" s="25">
        <v>275.8</v>
      </c>
    </row>
    <row r="28" spans="1:20" ht="18" x14ac:dyDescent="0.35">
      <c r="A28" s="31">
        <v>15100</v>
      </c>
      <c r="B28" s="35">
        <v>-58</v>
      </c>
      <c r="C28" s="36">
        <v>76.800000000000011</v>
      </c>
      <c r="D28" s="36">
        <v>134.80000000000001</v>
      </c>
      <c r="E28" s="2"/>
      <c r="F28" s="2"/>
      <c r="G28" s="2"/>
      <c r="H28" s="2"/>
      <c r="I28" s="2"/>
      <c r="J28" s="2"/>
      <c r="K28" s="2"/>
      <c r="L28" s="2"/>
      <c r="M28" s="2"/>
      <c r="N28" s="31">
        <v>15100</v>
      </c>
      <c r="O28" s="35">
        <v>-779.30000000000007</v>
      </c>
      <c r="P28" s="36">
        <v>779.30000000000007</v>
      </c>
      <c r="Q28" s="37">
        <v>1558.6000000000001</v>
      </c>
      <c r="R28" s="2"/>
      <c r="S28" s="2"/>
      <c r="T28" s="25">
        <v>1558.6000000000001</v>
      </c>
    </row>
    <row r="29" spans="1:20" ht="18" x14ac:dyDescent="0.35">
      <c r="A29" s="31">
        <v>15050</v>
      </c>
      <c r="B29" s="35">
        <v>-15.800000000000011</v>
      </c>
      <c r="C29" s="36">
        <v>275.3</v>
      </c>
      <c r="D29" s="36">
        <v>291.10000000000002</v>
      </c>
      <c r="E29" s="2"/>
      <c r="F29" s="2"/>
      <c r="G29" s="2"/>
      <c r="H29" s="2"/>
      <c r="I29" s="2"/>
      <c r="J29" s="2"/>
      <c r="K29" s="2"/>
      <c r="L29" s="2"/>
      <c r="M29" s="2"/>
      <c r="N29" s="31">
        <v>15050</v>
      </c>
      <c r="O29" s="35">
        <v>-358.70000000000005</v>
      </c>
      <c r="P29" s="36">
        <v>358.70000000000005</v>
      </c>
      <c r="Q29" s="37">
        <v>717.40000000000009</v>
      </c>
      <c r="R29" s="2"/>
      <c r="S29" s="2"/>
      <c r="T29" s="25">
        <v>717.40000000000009</v>
      </c>
    </row>
    <row r="30" spans="1:20" ht="18" x14ac:dyDescent="0.35">
      <c r="A30" s="31">
        <v>15000</v>
      </c>
      <c r="B30" s="35">
        <v>-53.299999999999955</v>
      </c>
      <c r="C30" s="36">
        <v>1313.1000000000001</v>
      </c>
      <c r="D30" s="36">
        <v>1366.4</v>
      </c>
      <c r="E30" s="2"/>
      <c r="F30" s="2"/>
      <c r="G30" s="2"/>
      <c r="H30" s="2"/>
      <c r="I30" s="2"/>
      <c r="J30" s="2"/>
      <c r="K30" s="2"/>
      <c r="L30" s="2"/>
      <c r="M30" s="2"/>
      <c r="N30" s="31">
        <v>15000</v>
      </c>
      <c r="O30" s="35">
        <v>-2770.6000000000004</v>
      </c>
      <c r="P30" s="36">
        <v>2770.6000000000004</v>
      </c>
      <c r="Q30" s="37">
        <v>5541.2000000000007</v>
      </c>
      <c r="R30" s="2"/>
      <c r="S30" s="2"/>
      <c r="T30" s="25">
        <v>5541.2000000000007</v>
      </c>
    </row>
    <row r="31" spans="1:20" ht="18" x14ac:dyDescent="0.35">
      <c r="A31" s="31">
        <v>14950</v>
      </c>
      <c r="B31" s="35">
        <v>-105.89999999999998</v>
      </c>
      <c r="C31" s="36">
        <v>612.6</v>
      </c>
      <c r="D31" s="36">
        <v>718.5</v>
      </c>
      <c r="E31" s="2"/>
      <c r="F31" s="2"/>
      <c r="G31" s="2"/>
      <c r="H31" s="2"/>
      <c r="I31" s="2"/>
      <c r="J31" s="2"/>
      <c r="K31" s="2"/>
      <c r="L31" s="2"/>
      <c r="M31" s="2"/>
      <c r="N31" s="31">
        <v>14950</v>
      </c>
      <c r="O31" s="35">
        <v>-665.5</v>
      </c>
      <c r="P31" s="36">
        <v>665.5</v>
      </c>
      <c r="Q31" s="37">
        <v>1331</v>
      </c>
      <c r="R31" s="2"/>
      <c r="S31" s="2"/>
      <c r="T31" s="25">
        <v>1331</v>
      </c>
    </row>
    <row r="32" spans="1:20" ht="18" x14ac:dyDescent="0.35">
      <c r="A32" s="31">
        <v>14900</v>
      </c>
      <c r="B32" s="35">
        <v>-109.20000000000002</v>
      </c>
      <c r="C32" s="36">
        <v>-19.100000000000001</v>
      </c>
      <c r="D32" s="36">
        <v>90.100000000000009</v>
      </c>
      <c r="E32" s="2"/>
      <c r="F32" s="2"/>
      <c r="G32" s="2"/>
      <c r="H32" s="2"/>
      <c r="I32" s="2"/>
      <c r="J32" s="2"/>
      <c r="K32" s="2"/>
      <c r="L32" s="2"/>
      <c r="M32" s="2"/>
      <c r="N32" s="31">
        <v>14900</v>
      </c>
      <c r="O32" s="35">
        <v>-264.8</v>
      </c>
      <c r="P32" s="36">
        <v>264.8</v>
      </c>
      <c r="Q32" s="37">
        <v>529.6</v>
      </c>
      <c r="R32" s="2"/>
      <c r="S32" s="2"/>
      <c r="T32" s="25">
        <v>529.6</v>
      </c>
    </row>
    <row r="33" spans="1:20" ht="18" x14ac:dyDescent="0.35">
      <c r="A33" s="31">
        <v>14850</v>
      </c>
      <c r="B33" s="35">
        <v>1.1999999999999993</v>
      </c>
      <c r="C33" s="36">
        <v>14.5</v>
      </c>
      <c r="D33" s="36">
        <v>13.3</v>
      </c>
      <c r="E33" s="2"/>
      <c r="F33" s="2"/>
      <c r="G33" s="2"/>
      <c r="H33" s="2"/>
      <c r="I33" s="2"/>
      <c r="J33" s="2"/>
      <c r="K33" s="2"/>
      <c r="L33" s="2"/>
      <c r="M33" s="2"/>
      <c r="N33" s="31">
        <v>14850</v>
      </c>
      <c r="O33" s="35">
        <v>-46.800000000000004</v>
      </c>
      <c r="P33" s="36">
        <v>46.800000000000004</v>
      </c>
      <c r="Q33" s="37">
        <v>93.600000000000009</v>
      </c>
      <c r="R33" s="2"/>
      <c r="S33" s="2"/>
      <c r="T33" s="25">
        <v>93.600000000000009</v>
      </c>
    </row>
    <row r="34" spans="1:20" ht="18" x14ac:dyDescent="0.35">
      <c r="A34" s="31">
        <v>14800</v>
      </c>
      <c r="B34" s="35">
        <v>148.89999999999998</v>
      </c>
      <c r="C34" s="36">
        <v>846.2</v>
      </c>
      <c r="D34" s="36">
        <v>697.30000000000007</v>
      </c>
      <c r="E34" s="2"/>
      <c r="F34" s="2"/>
      <c r="G34" s="2"/>
      <c r="H34" s="2"/>
      <c r="I34" s="2"/>
      <c r="J34" s="2"/>
      <c r="K34" s="2"/>
      <c r="L34" s="2"/>
      <c r="M34" s="2"/>
      <c r="N34" s="31">
        <v>14800</v>
      </c>
      <c r="O34" s="35">
        <v>-1067</v>
      </c>
      <c r="P34" s="36">
        <v>1067</v>
      </c>
      <c r="Q34" s="37">
        <v>2134</v>
      </c>
      <c r="R34" s="2"/>
      <c r="S34" s="2"/>
      <c r="T34" s="25">
        <v>2134</v>
      </c>
    </row>
    <row r="35" spans="1:20" ht="18" x14ac:dyDescent="0.35">
      <c r="A35" s="31">
        <v>14750</v>
      </c>
      <c r="B35" s="35">
        <v>15.799999999999997</v>
      </c>
      <c r="C35" s="36">
        <v>58.1</v>
      </c>
      <c r="D35" s="36">
        <v>42.300000000000004</v>
      </c>
      <c r="E35" s="2"/>
      <c r="F35" s="2"/>
      <c r="G35" s="2"/>
      <c r="H35" s="2"/>
      <c r="I35" s="2"/>
      <c r="J35" s="2"/>
      <c r="K35" s="2"/>
      <c r="L35" s="2"/>
      <c r="M35" s="2"/>
      <c r="N35" s="31">
        <v>14750</v>
      </c>
      <c r="O35" s="35">
        <v>-93.2</v>
      </c>
      <c r="P35" s="36">
        <v>93.2</v>
      </c>
      <c r="Q35" s="37">
        <v>186.4</v>
      </c>
      <c r="R35" s="2"/>
      <c r="S35" s="2"/>
      <c r="T35" s="25">
        <v>186.4</v>
      </c>
    </row>
    <row r="36" spans="1:20" ht="18" x14ac:dyDescent="0.35">
      <c r="A36" s="31">
        <v>14700</v>
      </c>
      <c r="B36" s="35">
        <v>42.200000000000017</v>
      </c>
      <c r="C36" s="36">
        <v>215.60000000000002</v>
      </c>
      <c r="D36" s="36">
        <v>173.4</v>
      </c>
      <c r="E36" s="2"/>
      <c r="F36" s="2"/>
      <c r="G36" s="2"/>
      <c r="H36" s="2"/>
      <c r="I36" s="2"/>
      <c r="J36" s="2"/>
      <c r="K36" s="2"/>
      <c r="L36" s="2"/>
      <c r="M36" s="2"/>
      <c r="N36" s="31">
        <v>14700</v>
      </c>
      <c r="O36" s="35">
        <v>-227.4</v>
      </c>
      <c r="P36" s="36">
        <v>227.4</v>
      </c>
      <c r="Q36" s="37">
        <v>454.8</v>
      </c>
      <c r="R36" s="2"/>
      <c r="S36" s="2"/>
      <c r="T36" s="25">
        <v>454.8</v>
      </c>
    </row>
    <row r="37" spans="1:20" ht="18" x14ac:dyDescent="0.35">
      <c r="A37" s="31">
        <v>14650</v>
      </c>
      <c r="B37" s="35">
        <v>96.600000000000009</v>
      </c>
      <c r="C37" s="36">
        <v>115.9</v>
      </c>
      <c r="D37" s="36">
        <v>19.3</v>
      </c>
      <c r="E37" s="2"/>
      <c r="F37" s="2"/>
      <c r="G37" s="2"/>
      <c r="H37" s="2"/>
      <c r="I37" s="2"/>
      <c r="J37" s="2"/>
      <c r="K37" s="2"/>
      <c r="L37" s="2"/>
      <c r="M37" s="2"/>
      <c r="N37" s="31">
        <v>14650</v>
      </c>
      <c r="O37" s="35">
        <v>-146.6</v>
      </c>
      <c r="P37" s="36">
        <v>146.6</v>
      </c>
      <c r="Q37" s="37">
        <v>293.2</v>
      </c>
      <c r="R37" s="2"/>
      <c r="S37" s="2"/>
      <c r="T37" s="25">
        <v>293.2</v>
      </c>
    </row>
    <row r="38" spans="1:20" ht="18" x14ac:dyDescent="0.35">
      <c r="A38" s="31">
        <v>14600</v>
      </c>
      <c r="B38" s="35">
        <v>16</v>
      </c>
      <c r="C38" s="36">
        <v>324.70000000000005</v>
      </c>
      <c r="D38" s="36">
        <v>308.70000000000005</v>
      </c>
      <c r="E38" s="2"/>
      <c r="F38" s="2"/>
      <c r="G38" s="2"/>
      <c r="H38" s="2"/>
      <c r="I38" s="2"/>
      <c r="J38" s="2"/>
      <c r="K38" s="2"/>
      <c r="L38" s="2"/>
      <c r="M38" s="2"/>
      <c r="N38" s="31">
        <v>14600</v>
      </c>
      <c r="O38" s="35">
        <v>-1290.5</v>
      </c>
      <c r="P38" s="36">
        <v>1290.5</v>
      </c>
      <c r="Q38" s="37">
        <v>2581</v>
      </c>
      <c r="R38" s="2"/>
      <c r="S38" s="2"/>
      <c r="T38" s="25">
        <v>2581</v>
      </c>
    </row>
    <row r="39" spans="1:20" ht="18" x14ac:dyDescent="0.35">
      <c r="A39" s="31">
        <v>14550</v>
      </c>
      <c r="B39" s="35">
        <v>-1.6000000000000014</v>
      </c>
      <c r="C39" s="36">
        <v>26.8</v>
      </c>
      <c r="D39" s="36">
        <v>28.400000000000002</v>
      </c>
      <c r="E39" s="2"/>
      <c r="F39" s="2"/>
      <c r="G39" s="2"/>
      <c r="H39" s="2"/>
      <c r="I39" s="2"/>
      <c r="J39" s="2"/>
      <c r="K39" s="2"/>
      <c r="L39" s="2"/>
      <c r="M39" s="2"/>
      <c r="N39" s="31">
        <v>14550</v>
      </c>
      <c r="O39" s="35">
        <v>-64.900000000000006</v>
      </c>
      <c r="P39" s="36">
        <v>64.900000000000006</v>
      </c>
      <c r="Q39" s="37">
        <v>129.80000000000001</v>
      </c>
      <c r="R39" s="2"/>
      <c r="S39" s="2"/>
      <c r="T39" s="25">
        <v>129.80000000000001</v>
      </c>
    </row>
    <row r="40" spans="1:20" ht="18" x14ac:dyDescent="0.35">
      <c r="A40" s="31">
        <v>14500</v>
      </c>
      <c r="B40" s="35">
        <v>0.80000000000001137</v>
      </c>
      <c r="C40" s="36">
        <v>284</v>
      </c>
      <c r="D40" s="36">
        <v>283.2</v>
      </c>
      <c r="E40" s="2"/>
      <c r="F40" s="2"/>
      <c r="G40" s="2"/>
      <c r="H40" s="2"/>
      <c r="I40" s="2"/>
      <c r="J40" s="2"/>
      <c r="K40" s="2"/>
      <c r="L40" s="2"/>
      <c r="M40" s="2"/>
      <c r="N40" s="31">
        <v>14500</v>
      </c>
      <c r="O40" s="35">
        <v>-781.5</v>
      </c>
      <c r="P40" s="36">
        <v>781.5</v>
      </c>
      <c r="Q40" s="37">
        <v>1563</v>
      </c>
      <c r="R40" s="2"/>
      <c r="S40" s="2"/>
      <c r="T40" s="25">
        <v>1563</v>
      </c>
    </row>
    <row r="41" spans="1:20" ht="18" x14ac:dyDescent="0.35">
      <c r="A41" s="31">
        <v>14450</v>
      </c>
      <c r="B41" s="35">
        <v>10</v>
      </c>
      <c r="C41" s="36">
        <v>97.100000000000009</v>
      </c>
      <c r="D41" s="36">
        <v>87.100000000000009</v>
      </c>
      <c r="E41" s="2"/>
      <c r="F41" s="2"/>
      <c r="G41" s="2"/>
      <c r="H41" s="2"/>
      <c r="I41" s="2"/>
      <c r="J41" s="2"/>
      <c r="K41" s="2"/>
      <c r="L41" s="2"/>
      <c r="M41" s="2"/>
      <c r="N41" s="31">
        <v>14450</v>
      </c>
      <c r="O41" s="35">
        <v>-131.20000000000002</v>
      </c>
      <c r="P41" s="36">
        <v>131.20000000000002</v>
      </c>
      <c r="Q41" s="37">
        <v>262.40000000000003</v>
      </c>
      <c r="R41" s="2"/>
      <c r="S41" s="2"/>
      <c r="T41" s="25">
        <v>262.40000000000003</v>
      </c>
    </row>
    <row r="42" spans="1:20" ht="18" x14ac:dyDescent="0.35">
      <c r="A42" s="31">
        <v>14400</v>
      </c>
      <c r="B42" s="35">
        <v>8.8000000000000114</v>
      </c>
      <c r="C42" s="36">
        <v>186.8</v>
      </c>
      <c r="D42" s="36">
        <v>178</v>
      </c>
      <c r="E42" s="2"/>
      <c r="F42" s="2"/>
      <c r="G42" s="2"/>
      <c r="H42" s="2"/>
      <c r="I42" s="2"/>
      <c r="J42" s="2"/>
      <c r="K42" s="2"/>
      <c r="L42" s="2"/>
      <c r="M42" s="2"/>
      <c r="N42" s="31">
        <v>14400</v>
      </c>
      <c r="O42" s="35">
        <v>-485.20000000000005</v>
      </c>
      <c r="P42" s="36">
        <v>485.20000000000005</v>
      </c>
      <c r="Q42" s="37">
        <v>970.40000000000009</v>
      </c>
      <c r="R42" s="2"/>
      <c r="S42" s="2"/>
      <c r="T42" s="25">
        <v>970.40000000000009</v>
      </c>
    </row>
    <row r="43" spans="1:20" ht="18" x14ac:dyDescent="0.35">
      <c r="A43" s="31">
        <v>14350</v>
      </c>
      <c r="B43" s="35">
        <v>16.799999999999997</v>
      </c>
      <c r="C43" s="36">
        <v>36.4</v>
      </c>
      <c r="D43" s="36">
        <v>19.600000000000001</v>
      </c>
      <c r="E43" s="2"/>
      <c r="F43" s="2"/>
      <c r="G43" s="2"/>
      <c r="H43" s="2"/>
      <c r="I43" s="2"/>
      <c r="J43" s="2"/>
      <c r="K43" s="2"/>
      <c r="L43" s="2"/>
      <c r="M43" s="2"/>
      <c r="N43" s="31">
        <v>14350</v>
      </c>
      <c r="O43" s="35">
        <v>-83.7</v>
      </c>
      <c r="P43" s="36">
        <v>83.7</v>
      </c>
      <c r="Q43" s="37">
        <v>167.4</v>
      </c>
      <c r="R43" s="2"/>
      <c r="S43" s="2"/>
      <c r="T43" s="25">
        <v>167.4</v>
      </c>
    </row>
    <row r="44" spans="1:20" ht="18" x14ac:dyDescent="0.35">
      <c r="A44" s="31">
        <v>14300</v>
      </c>
      <c r="B44" s="35">
        <v>0.60000000000000853</v>
      </c>
      <c r="C44" s="36">
        <v>124.80000000000001</v>
      </c>
      <c r="D44" s="36">
        <v>124.2</v>
      </c>
      <c r="E44" s="2"/>
      <c r="F44" s="2"/>
      <c r="G44" s="2"/>
      <c r="H44" s="2"/>
      <c r="I44" s="2"/>
      <c r="J44" s="2"/>
      <c r="K44" s="2"/>
      <c r="L44" s="2"/>
      <c r="M44" s="2"/>
      <c r="N44" s="31">
        <v>14300</v>
      </c>
      <c r="O44" s="35">
        <v>-232.20000000000002</v>
      </c>
      <c r="P44" s="36">
        <v>232.20000000000002</v>
      </c>
      <c r="Q44" s="37">
        <v>464.40000000000003</v>
      </c>
      <c r="R44" s="2"/>
      <c r="S44" s="2"/>
      <c r="T44" s="25">
        <v>464.40000000000003</v>
      </c>
    </row>
    <row r="45" spans="1:20" ht="18" x14ac:dyDescent="0.35">
      <c r="A45" s="31">
        <v>14250</v>
      </c>
      <c r="B45" s="35">
        <v>31</v>
      </c>
      <c r="C45" s="36">
        <v>57.6</v>
      </c>
      <c r="D45" s="36">
        <v>26.6</v>
      </c>
      <c r="E45" s="2"/>
      <c r="F45" s="2"/>
      <c r="G45" s="2"/>
      <c r="H45" s="2"/>
      <c r="I45" s="2"/>
      <c r="J45" s="2"/>
      <c r="K45" s="2"/>
      <c r="L45" s="2"/>
      <c r="M45" s="2"/>
      <c r="N45" s="31">
        <v>14250</v>
      </c>
      <c r="O45" s="35">
        <v>-72.600000000000009</v>
      </c>
      <c r="P45" s="36">
        <v>72.600000000000009</v>
      </c>
      <c r="Q45" s="37">
        <v>145.20000000000002</v>
      </c>
      <c r="R45" s="2"/>
      <c r="S45" s="2"/>
      <c r="T45" s="25">
        <v>145.20000000000002</v>
      </c>
    </row>
    <row r="46" spans="1:20" ht="18" x14ac:dyDescent="0.35">
      <c r="A46" s="31">
        <v>14200</v>
      </c>
      <c r="B46" s="35">
        <v>66.700000000000045</v>
      </c>
      <c r="C46" s="36">
        <v>740.30000000000007</v>
      </c>
      <c r="D46" s="36">
        <v>673.6</v>
      </c>
      <c r="E46" s="2"/>
      <c r="F46" s="2"/>
      <c r="G46" s="2"/>
      <c r="H46" s="2"/>
      <c r="I46" s="2"/>
      <c r="J46" s="2"/>
      <c r="K46" s="2"/>
      <c r="L46" s="2"/>
      <c r="M46" s="2"/>
      <c r="N46" s="31">
        <v>14200</v>
      </c>
      <c r="O46" s="35">
        <v>-1178.1000000000001</v>
      </c>
      <c r="P46" s="36">
        <v>1178.1000000000001</v>
      </c>
      <c r="Q46" s="37">
        <v>2356.2000000000003</v>
      </c>
      <c r="R46" s="2"/>
      <c r="S46" s="2"/>
      <c r="T46" s="25">
        <v>2356.2000000000003</v>
      </c>
    </row>
    <row r="47" spans="1:20" ht="18" x14ac:dyDescent="0.35">
      <c r="A47" s="31">
        <v>14150</v>
      </c>
      <c r="B47" s="35">
        <v>23.900000000000006</v>
      </c>
      <c r="C47" s="36">
        <v>79.100000000000009</v>
      </c>
      <c r="D47" s="36">
        <v>55.2</v>
      </c>
      <c r="E47" s="2"/>
      <c r="F47" s="2"/>
      <c r="G47" s="2"/>
      <c r="H47" s="2"/>
      <c r="I47" s="2"/>
      <c r="J47" s="2"/>
      <c r="K47" s="2"/>
      <c r="L47" s="2"/>
      <c r="M47" s="2"/>
      <c r="N47" s="31">
        <v>14150</v>
      </c>
      <c r="O47" s="35">
        <v>-171.9</v>
      </c>
      <c r="P47" s="36">
        <v>171.9</v>
      </c>
      <c r="Q47" s="37">
        <v>343.8</v>
      </c>
      <c r="R47" s="2"/>
      <c r="S47" s="2"/>
      <c r="T47" s="25">
        <v>343.8</v>
      </c>
    </row>
    <row r="48" spans="1:20" ht="18" x14ac:dyDescent="0.35">
      <c r="A48" s="31">
        <v>14100</v>
      </c>
      <c r="B48" s="35">
        <v>14.400000000000006</v>
      </c>
      <c r="C48" s="36">
        <v>89.300000000000011</v>
      </c>
      <c r="D48" s="36">
        <v>74.900000000000006</v>
      </c>
      <c r="E48" s="2"/>
      <c r="F48" s="2"/>
      <c r="G48" s="2"/>
      <c r="H48" s="2"/>
      <c r="I48" s="2"/>
      <c r="J48" s="2"/>
      <c r="K48" s="2"/>
      <c r="L48" s="2"/>
      <c r="M48" s="2"/>
      <c r="N48" s="31">
        <v>14100</v>
      </c>
      <c r="O48" s="35">
        <v>-225.3</v>
      </c>
      <c r="P48" s="36">
        <v>225.3</v>
      </c>
      <c r="Q48" s="37">
        <v>450.6</v>
      </c>
      <c r="R48" s="2"/>
      <c r="S48" s="2"/>
      <c r="T48" s="25">
        <v>450.6</v>
      </c>
    </row>
    <row r="49" spans="1:20" ht="18" x14ac:dyDescent="0.35">
      <c r="A49" s="31">
        <v>14050</v>
      </c>
      <c r="B49" s="35">
        <v>5</v>
      </c>
      <c r="C49" s="36">
        <v>212.4</v>
      </c>
      <c r="D49" s="36">
        <v>207.4</v>
      </c>
      <c r="E49" s="2"/>
      <c r="F49" s="2"/>
      <c r="G49" s="2"/>
      <c r="H49" s="2"/>
      <c r="I49" s="2"/>
      <c r="J49" s="2"/>
      <c r="K49" s="2"/>
      <c r="L49" s="2"/>
      <c r="M49" s="2"/>
      <c r="N49" s="31">
        <v>14050</v>
      </c>
      <c r="O49" s="35">
        <v>-216.8</v>
      </c>
      <c r="P49" s="36">
        <v>216.8</v>
      </c>
      <c r="Q49" s="37">
        <v>433.6</v>
      </c>
      <c r="R49" s="2"/>
      <c r="S49" s="2"/>
      <c r="T49" s="25">
        <v>433.6</v>
      </c>
    </row>
    <row r="50" spans="1:20" ht="18.600000000000001" thickBot="1" x14ac:dyDescent="0.4">
      <c r="A50" s="38">
        <v>14000</v>
      </c>
      <c r="B50" s="35">
        <v>45.600000000000023</v>
      </c>
      <c r="C50" s="40">
        <v>401.90000000000003</v>
      </c>
      <c r="D50" s="40">
        <v>356.3</v>
      </c>
      <c r="E50" s="2"/>
      <c r="F50" s="2"/>
      <c r="G50" s="2"/>
      <c r="H50" s="2"/>
      <c r="I50" s="2"/>
      <c r="J50" s="2"/>
      <c r="K50" s="2"/>
      <c r="L50" s="2"/>
      <c r="M50" s="2"/>
      <c r="N50" s="38">
        <v>14000</v>
      </c>
      <c r="O50" s="35">
        <v>-3268.2000000000003</v>
      </c>
      <c r="P50" s="36">
        <v>3268.2000000000003</v>
      </c>
      <c r="Q50" s="41">
        <v>6536.4000000000005</v>
      </c>
      <c r="R50" s="2"/>
      <c r="S50" s="2"/>
      <c r="T50" s="25">
        <v>6536.4000000000005</v>
      </c>
    </row>
    <row r="51" spans="1:20" ht="18.600000000000001" thickBot="1" x14ac:dyDescent="0.4">
      <c r="A51" s="149"/>
      <c r="B51" s="2"/>
      <c r="C51" s="2"/>
      <c r="D51" s="2"/>
      <c r="E51" s="2"/>
      <c r="F51" s="2"/>
      <c r="G51" s="2"/>
      <c r="H51" s="2"/>
      <c r="I51" s="2"/>
      <c r="J51" s="2"/>
      <c r="K51" s="2"/>
      <c r="L51" s="2"/>
      <c r="M51" s="2"/>
      <c r="N51" s="2"/>
      <c r="O51" s="44"/>
      <c r="P51" s="44"/>
      <c r="Q51" s="44"/>
      <c r="R51" s="2"/>
      <c r="S51" s="2"/>
    </row>
    <row r="52" spans="1:20" ht="60.75" customHeight="1" thickBot="1" x14ac:dyDescent="0.35">
      <c r="A52" s="149"/>
      <c r="B52" s="162" t="s">
        <v>39</v>
      </c>
      <c r="C52" s="163"/>
      <c r="D52" s="164"/>
      <c r="E52" s="2"/>
      <c r="F52" s="2"/>
      <c r="G52" s="2"/>
      <c r="H52" s="2"/>
      <c r="I52" s="2"/>
      <c r="J52" s="2"/>
      <c r="K52" s="2"/>
      <c r="L52" s="2"/>
      <c r="M52" s="2"/>
      <c r="N52" s="2"/>
      <c r="O52" s="162" t="s">
        <v>38</v>
      </c>
      <c r="P52" s="163"/>
      <c r="Q52" s="164"/>
      <c r="R52" s="2"/>
      <c r="S52" s="2"/>
    </row>
    <row r="53" spans="1:20" x14ac:dyDescent="0.3">
      <c r="A53" s="21"/>
      <c r="B53" s="2"/>
      <c r="C53" s="2"/>
      <c r="D53" s="2"/>
      <c r="E53" s="2"/>
      <c r="F53" s="2"/>
      <c r="G53" s="2"/>
      <c r="H53" s="2"/>
      <c r="I53" s="2"/>
      <c r="J53" s="2"/>
      <c r="K53" s="2"/>
      <c r="L53" s="2"/>
      <c r="M53" s="2"/>
      <c r="N53" s="2"/>
      <c r="O53" s="2"/>
      <c r="P53" s="2"/>
      <c r="Q53" s="2"/>
      <c r="R53" s="2"/>
      <c r="S53" s="2"/>
    </row>
    <row r="54" spans="1:20" ht="18" x14ac:dyDescent="0.35">
      <c r="A54" s="42" t="s">
        <v>36</v>
      </c>
      <c r="B54" s="42"/>
      <c r="C54" s="42"/>
      <c r="D54" s="42"/>
      <c r="E54" s="28"/>
      <c r="F54" s="28"/>
      <c r="G54" s="28"/>
      <c r="H54" s="28"/>
      <c r="I54" s="2"/>
      <c r="J54" s="2"/>
      <c r="K54" s="2"/>
      <c r="L54" s="2"/>
      <c r="M54" s="2"/>
      <c r="N54" s="42" t="s">
        <v>36</v>
      </c>
      <c r="O54" s="42"/>
      <c r="P54" s="42"/>
      <c r="Q54" s="42"/>
      <c r="R54" s="2"/>
      <c r="S54" s="2"/>
    </row>
    <row r="55" spans="1:20" ht="18" x14ac:dyDescent="0.35">
      <c r="A55" s="43" t="s">
        <v>37</v>
      </c>
      <c r="B55" s="43"/>
      <c r="C55" s="43"/>
      <c r="D55" s="43"/>
      <c r="E55" s="28"/>
      <c r="F55" s="28"/>
      <c r="G55" s="71" t="s">
        <v>141</v>
      </c>
      <c r="H55" s="28"/>
      <c r="I55" s="2"/>
      <c r="J55" s="2"/>
      <c r="K55" s="2"/>
      <c r="L55" s="2"/>
      <c r="M55" s="2"/>
      <c r="N55" s="43" t="s">
        <v>37</v>
      </c>
      <c r="O55" s="43"/>
      <c r="P55" s="43"/>
      <c r="Q55" s="43"/>
      <c r="R55" s="2"/>
      <c r="S55" s="2"/>
    </row>
    <row r="56" spans="1:20" x14ac:dyDescent="0.3">
      <c r="A56" s="28"/>
      <c r="B56" s="28"/>
      <c r="C56" s="28"/>
      <c r="D56" s="28"/>
      <c r="E56" s="28"/>
      <c r="F56" s="28"/>
      <c r="G56" s="28"/>
      <c r="H56" s="28"/>
      <c r="I56" s="2"/>
      <c r="J56" s="2"/>
      <c r="K56" s="2"/>
      <c r="L56" s="2"/>
      <c r="M56" s="2"/>
      <c r="N56" s="2"/>
      <c r="O56" s="2"/>
      <c r="P56" s="2"/>
      <c r="Q56" s="2"/>
      <c r="R56" s="2"/>
      <c r="S56" s="2"/>
    </row>
    <row r="57" spans="1:20" ht="117.75" customHeight="1" x14ac:dyDescent="0.3">
      <c r="A57" s="180" t="s">
        <v>105</v>
      </c>
      <c r="B57" s="181"/>
      <c r="C57" s="181"/>
      <c r="D57" s="181"/>
      <c r="E57" s="181"/>
      <c r="F57" s="181"/>
      <c r="G57" s="181"/>
      <c r="H57" s="181"/>
      <c r="I57" s="181"/>
      <c r="J57" s="2"/>
      <c r="K57" s="2"/>
      <c r="L57" s="2"/>
      <c r="M57" s="2"/>
      <c r="N57" s="161" t="s">
        <v>43</v>
      </c>
      <c r="O57" s="161"/>
      <c r="P57" s="161"/>
      <c r="Q57" s="161"/>
      <c r="R57" s="2"/>
      <c r="S57" s="2"/>
    </row>
    <row r="58" spans="1:20" x14ac:dyDescent="0.3">
      <c r="A58" s="28"/>
      <c r="B58" s="28"/>
      <c r="C58" s="28"/>
      <c r="D58" s="28"/>
      <c r="E58" s="28"/>
      <c r="F58" s="28"/>
      <c r="G58" s="28"/>
      <c r="H58" s="28"/>
      <c r="I58" s="2"/>
      <c r="J58" s="2"/>
      <c r="K58" s="2"/>
      <c r="L58" s="2"/>
      <c r="M58" s="2"/>
      <c r="N58" s="2"/>
      <c r="O58" s="2"/>
      <c r="P58" s="2"/>
      <c r="Q58" s="2"/>
      <c r="R58" s="2"/>
      <c r="S58" s="2"/>
    </row>
    <row r="59" spans="1:20" x14ac:dyDescent="0.3">
      <c r="A59" s="28"/>
      <c r="B59" s="28"/>
      <c r="C59" s="28"/>
      <c r="D59" s="28"/>
      <c r="E59" s="28"/>
      <c r="F59" s="28"/>
      <c r="G59" s="28"/>
      <c r="H59" s="28"/>
      <c r="I59" s="2"/>
      <c r="J59" s="2"/>
      <c r="K59" s="2"/>
      <c r="L59" s="2"/>
      <c r="M59" s="2"/>
      <c r="N59" s="2"/>
      <c r="O59" s="2"/>
      <c r="P59" s="2"/>
      <c r="Q59" s="2"/>
      <c r="R59" s="2"/>
      <c r="S59" s="2"/>
    </row>
    <row r="60" spans="1:20" x14ac:dyDescent="0.3">
      <c r="A60" s="28"/>
      <c r="B60" s="28"/>
      <c r="C60" s="28"/>
      <c r="D60" s="28"/>
      <c r="E60" s="28"/>
      <c r="F60" s="28"/>
      <c r="G60" s="28"/>
      <c r="H60" s="28"/>
      <c r="I60" s="2"/>
      <c r="J60" s="2"/>
      <c r="K60" s="2"/>
      <c r="L60" s="2"/>
      <c r="M60" s="2"/>
      <c r="N60" s="2"/>
      <c r="O60" s="2"/>
      <c r="P60" s="2"/>
      <c r="Q60" s="2"/>
      <c r="R60" s="2"/>
      <c r="S60" s="2"/>
    </row>
    <row r="61" spans="1:20" x14ac:dyDescent="0.3">
      <c r="A61" s="28"/>
      <c r="B61" s="28"/>
      <c r="C61" s="28"/>
      <c r="D61" s="28"/>
      <c r="E61" s="28"/>
      <c r="F61" s="28"/>
      <c r="G61" s="28"/>
      <c r="H61" s="28"/>
      <c r="I61" s="2"/>
      <c r="J61" s="2"/>
      <c r="K61" s="2"/>
      <c r="L61" s="2"/>
      <c r="M61" s="2"/>
      <c r="N61" s="2"/>
      <c r="O61" s="2"/>
      <c r="P61" s="2"/>
      <c r="Q61" s="2"/>
      <c r="R61" s="2"/>
      <c r="S61" s="2"/>
    </row>
    <row r="62" spans="1:20" x14ac:dyDescent="0.3">
      <c r="A62" s="28"/>
      <c r="B62" s="28"/>
      <c r="C62" s="28"/>
      <c r="D62" s="28"/>
      <c r="E62" s="28"/>
      <c r="F62" s="28"/>
      <c r="G62" s="28"/>
      <c r="H62" s="28"/>
      <c r="I62" s="2"/>
      <c r="J62" s="2"/>
      <c r="K62" s="2"/>
      <c r="L62" s="2"/>
      <c r="M62" s="2"/>
      <c r="N62" s="2"/>
      <c r="O62" s="2"/>
      <c r="P62" s="2"/>
      <c r="Q62" s="2"/>
      <c r="R62" s="2"/>
      <c r="S62" s="2"/>
    </row>
    <row r="63" spans="1:20" x14ac:dyDescent="0.3">
      <c r="A63" s="28"/>
      <c r="B63" s="28"/>
      <c r="C63" s="28"/>
      <c r="D63" s="28"/>
      <c r="E63" s="28"/>
      <c r="F63" s="28"/>
      <c r="G63" s="28"/>
      <c r="H63" s="28"/>
      <c r="I63" s="2"/>
      <c r="J63" s="2"/>
      <c r="K63" s="2"/>
      <c r="L63" s="2"/>
      <c r="M63" s="2"/>
      <c r="N63" s="2"/>
      <c r="O63" s="2"/>
      <c r="P63" s="2"/>
      <c r="Q63" s="2"/>
      <c r="R63" s="2"/>
      <c r="S63" s="2"/>
    </row>
    <row r="64" spans="1:20"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11">
    <mergeCell ref="N57:Q57"/>
    <mergeCell ref="O52:Q52"/>
    <mergeCell ref="B52:D52"/>
    <mergeCell ref="O8:Q8"/>
    <mergeCell ref="A1:F1"/>
    <mergeCell ref="G1:H1"/>
    <mergeCell ref="A6:I6"/>
    <mergeCell ref="B7:D8"/>
    <mergeCell ref="A7:A9"/>
    <mergeCell ref="N6:Q7"/>
    <mergeCell ref="A57:I57"/>
  </mergeCells>
  <conditionalFormatting sqref="C10:C50">
    <cfRule type="cellIs" dxfId="56" priority="9" operator="lessThan">
      <formula>0</formula>
    </cfRule>
    <cfRule type="cellIs" dxfId="55" priority="10" operator="greaterThan">
      <formula>0</formula>
    </cfRule>
  </conditionalFormatting>
  <conditionalFormatting sqref="P10:Q50">
    <cfRule type="cellIs" dxfId="54" priority="7" operator="lessThan">
      <formula>0</formula>
    </cfRule>
    <cfRule type="cellIs" dxfId="53" priority="8" operator="greaterThan">
      <formula>0</formula>
    </cfRule>
  </conditionalFormatting>
  <conditionalFormatting sqref="B10:B50">
    <cfRule type="colorScale" priority="6">
      <colorScale>
        <cfvo type="num" val="-100"/>
        <cfvo type="num" val="0"/>
        <cfvo type="num" val="100"/>
        <color rgb="FFF8696B"/>
        <color rgb="FFFCFCFF"/>
        <color rgb="FF5A8AC6"/>
      </colorScale>
    </cfRule>
  </conditionalFormatting>
  <conditionalFormatting sqref="O10:O50">
    <cfRule type="colorScale" priority="5">
      <colorScale>
        <cfvo type="num" val="-100"/>
        <cfvo type="num" val="0"/>
        <cfvo type="num" val="100"/>
        <color rgb="FFF8696B"/>
        <color rgb="FFFCFCFF"/>
        <color rgb="FF5A8AC6"/>
      </colorScale>
    </cfRule>
  </conditionalFormatting>
  <conditionalFormatting sqref="F3">
    <cfRule type="cellIs" dxfId="52" priority="3" operator="lessThan">
      <formula>0.55</formula>
    </cfRule>
    <cfRule type="cellIs" dxfId="51" priority="4" operator="greaterThan">
      <formula>0.6</formula>
    </cfRule>
  </conditionalFormatting>
  <conditionalFormatting sqref="D10:D50">
    <cfRule type="cellIs" dxfId="50" priority="1" operator="lessThan">
      <formula>0</formula>
    </cfRule>
    <cfRule type="cellIs" dxfId="49" priority="2" operator="greaterThan">
      <formula>0</formula>
    </cfRule>
  </conditionalFormatting>
  <pageMargins left="0.70866141732283472" right="0.70866141732283472" top="0.59055118110236227" bottom="0.39370078740157483" header="0.31496062992125984" footer="0.31496062992125984"/>
  <pageSetup paperSize="9" scale="69" orientation="portrait" r:id="rId1"/>
  <rowBreaks count="1" manualBreakCount="1">
    <brk id="60" max="10"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C4E09-1645-4815-A861-C2E76AE5FA9B}">
  <sheetPr codeName="Tabelle24">
    <pageSetUpPr fitToPage="1"/>
  </sheetPr>
  <dimension ref="A1:AB200"/>
  <sheetViews>
    <sheetView view="pageBreakPreview" topLeftCell="R1" zoomScale="75" zoomScaleNormal="70" zoomScaleSheetLayoutView="75"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9" max="9" width="13.109375" customWidth="1"/>
    <col min="14" max="14" width="12.44140625" customWidth="1"/>
    <col min="15" max="15" width="15.33203125" customWidth="1"/>
    <col min="16" max="16" width="16" customWidth="1"/>
    <col min="17" max="17" width="17.109375" customWidth="1"/>
    <col min="18" max="18" width="12.44140625" customWidth="1"/>
    <col min="21" max="21" width="15.88671875" bestFit="1" customWidth="1"/>
    <col min="22" max="22" width="17.6640625" style="99" bestFit="1" customWidth="1"/>
  </cols>
  <sheetData>
    <row r="1" spans="1:28" ht="65.25" customHeight="1" x14ac:dyDescent="0.3">
      <c r="A1" s="168" t="s">
        <v>42</v>
      </c>
      <c r="B1" s="169"/>
      <c r="C1" s="169"/>
      <c r="D1" s="169"/>
      <c r="E1" s="169"/>
      <c r="F1" s="169"/>
      <c r="G1" s="170">
        <f>Ueberhaenge!G1</f>
        <v>45222</v>
      </c>
      <c r="H1" s="171"/>
      <c r="I1" s="54"/>
      <c r="S1" s="158" t="s">
        <v>148</v>
      </c>
      <c r="T1" s="158"/>
      <c r="U1">
        <v>1.5</v>
      </c>
      <c r="V1" s="99">
        <v>0.8</v>
      </c>
    </row>
    <row r="2" spans="1:28" x14ac:dyDescent="0.3">
      <c r="A2" s="52"/>
      <c r="B2" s="45"/>
      <c r="C2" s="45"/>
      <c r="D2" s="45"/>
      <c r="E2" s="45"/>
      <c r="F2" s="45"/>
      <c r="G2" s="45"/>
      <c r="H2" s="45"/>
      <c r="I2" s="45"/>
    </row>
    <row r="3" spans="1:28" ht="18" x14ac:dyDescent="0.35">
      <c r="A3" s="25" t="s">
        <v>35</v>
      </c>
      <c r="C3" s="27">
        <f>Ueberhaenge!G2</f>
        <v>25</v>
      </c>
      <c r="D3" s="45"/>
      <c r="E3" s="53" t="s">
        <v>40</v>
      </c>
      <c r="F3" s="30">
        <f>Summery!F3</f>
        <v>0.5</v>
      </c>
      <c r="G3" s="45"/>
      <c r="H3" t="str">
        <f>IF(F3&gt;0.9,SummeryVerfall!H3,"")</f>
        <v/>
      </c>
      <c r="V3" s="99" t="s">
        <v>185</v>
      </c>
      <c r="W3">
        <v>5000</v>
      </c>
    </row>
    <row r="4" spans="1:28" x14ac:dyDescent="0.3">
      <c r="A4" s="21"/>
      <c r="B4" s="2"/>
      <c r="C4" s="2"/>
      <c r="D4" s="2"/>
      <c r="E4" s="2"/>
      <c r="F4" s="2"/>
      <c r="G4" s="2"/>
      <c r="H4" s="2"/>
      <c r="I4" s="45"/>
      <c r="J4" s="2"/>
      <c r="K4" s="2"/>
      <c r="L4" s="2"/>
      <c r="M4" s="2"/>
      <c r="N4" s="2"/>
      <c r="O4" s="2"/>
      <c r="P4" s="2"/>
      <c r="Q4" s="2"/>
      <c r="R4" s="2"/>
      <c r="S4" s="2"/>
      <c r="V4" s="99" t="s">
        <v>186</v>
      </c>
      <c r="W4">
        <v>1000</v>
      </c>
      <c r="X4" t="s">
        <v>187</v>
      </c>
      <c r="Y4" s="101">
        <v>0.2</v>
      </c>
    </row>
    <row r="5" spans="1:28" ht="5.25" customHeight="1" x14ac:dyDescent="0.3">
      <c r="A5" s="21"/>
      <c r="B5" s="2"/>
      <c r="C5" s="2"/>
      <c r="D5" s="2"/>
      <c r="E5" s="2"/>
      <c r="F5" s="2"/>
      <c r="G5" s="2"/>
      <c r="H5" s="2"/>
      <c r="I5" s="2"/>
      <c r="J5" s="2"/>
      <c r="K5" s="2"/>
      <c r="L5" s="2"/>
      <c r="M5" s="2"/>
      <c r="N5" s="2"/>
      <c r="O5" s="2"/>
      <c r="P5" s="2"/>
      <c r="Q5" s="2"/>
      <c r="R5" s="2"/>
      <c r="S5" s="2"/>
    </row>
    <row r="6" spans="1:28" ht="50.25" customHeight="1" thickBot="1" x14ac:dyDescent="0.35">
      <c r="A6" s="172" t="s">
        <v>41</v>
      </c>
      <c r="B6" s="173"/>
      <c r="C6" s="173"/>
      <c r="D6" s="173"/>
      <c r="E6" s="173"/>
      <c r="F6" s="173"/>
      <c r="G6" s="173"/>
      <c r="H6" s="173"/>
      <c r="I6" s="173"/>
      <c r="J6" s="2"/>
      <c r="K6" s="2"/>
      <c r="L6" s="2"/>
      <c r="M6" s="2"/>
      <c r="N6" s="179" t="s">
        <v>41</v>
      </c>
      <c r="O6" s="179"/>
      <c r="P6" s="179"/>
      <c r="Q6" s="179"/>
      <c r="R6" s="2"/>
      <c r="S6" s="2"/>
      <c r="AB6" t="str">
        <f ca="1">$L$41&amp;"     Put    "&amp;$L$42</f>
        <v>39674     Put    39651</v>
      </c>
    </row>
    <row r="7" spans="1:28" ht="32.25" customHeight="1" thickBot="1" x14ac:dyDescent="0.65">
      <c r="A7" s="176" t="s">
        <v>3</v>
      </c>
      <c r="B7" s="174" t="str">
        <f xml:space="preserve"> "Front: " &amp; Ueberhaenge!D8</f>
        <v>Front: 2023-11</v>
      </c>
      <c r="C7" s="174"/>
      <c r="D7" s="174"/>
      <c r="E7" s="26"/>
      <c r="F7" s="26"/>
      <c r="G7" s="26"/>
      <c r="H7" s="45"/>
      <c r="J7" s="182" t="s">
        <v>188</v>
      </c>
      <c r="K7" s="182"/>
      <c r="L7" s="2"/>
      <c r="M7" s="2"/>
      <c r="N7" s="179"/>
      <c r="O7" s="179"/>
      <c r="P7" s="179"/>
      <c r="Q7" s="179"/>
      <c r="R7" s="51"/>
      <c r="S7" s="51"/>
      <c r="T7" s="50"/>
      <c r="U7" s="50"/>
      <c r="V7" s="100"/>
      <c r="AB7" t="str">
        <f ca="1">$M$41&amp;"    Call    "&amp;$M$42</f>
        <v>29060    Call    681</v>
      </c>
    </row>
    <row r="8" spans="1:28" ht="31.8" thickBot="1" x14ac:dyDescent="0.65">
      <c r="A8" s="177"/>
      <c r="B8" s="175"/>
      <c r="C8" s="175"/>
      <c r="D8" s="175"/>
      <c r="E8" s="22"/>
      <c r="I8" s="2"/>
      <c r="J8" s="182" t="s">
        <v>5</v>
      </c>
      <c r="K8" s="182"/>
      <c r="L8" s="2"/>
      <c r="M8" s="2"/>
      <c r="N8" s="48"/>
      <c r="O8" s="165" t="str">
        <f xml:space="preserve"> "Summe: " &amp; Ueberhaenge!D8 &amp; " bis " &amp; Ueberhaenge!I8</f>
        <v>Summe: 2023-11 bis -</v>
      </c>
      <c r="P8" s="166"/>
      <c r="Q8" s="167"/>
      <c r="R8" s="105" t="s">
        <v>195</v>
      </c>
      <c r="S8" s="106">
        <f>MAX(J10:K50)</f>
        <v>13946</v>
      </c>
      <c r="U8" s="50"/>
      <c r="V8" s="100"/>
    </row>
    <row r="9" spans="1:28" ht="31.8" thickBot="1" x14ac:dyDescent="0.65">
      <c r="A9" s="178"/>
      <c r="B9" s="47" t="s">
        <v>34</v>
      </c>
      <c r="C9" s="46">
        <f>Ueberhaenge!G5</f>
        <v>45222</v>
      </c>
      <c r="D9" s="46">
        <f>IF(WEEKDAY(C9,2)=1,C9-3,C9-1)</f>
        <v>45219</v>
      </c>
      <c r="E9" s="22"/>
      <c r="I9" s="2"/>
      <c r="J9" s="72" t="s">
        <v>145</v>
      </c>
      <c r="K9" s="72" t="s">
        <v>146</v>
      </c>
      <c r="L9" s="2"/>
      <c r="M9" s="2"/>
      <c r="N9" s="49" t="s">
        <v>3</v>
      </c>
      <c r="O9" s="24" t="s">
        <v>34</v>
      </c>
      <c r="P9" s="23">
        <f>C9</f>
        <v>45222</v>
      </c>
      <c r="Q9" s="23">
        <f>D9</f>
        <v>45219</v>
      </c>
      <c r="R9" s="107" t="s">
        <v>196</v>
      </c>
      <c r="S9" s="108">
        <f>(ROUND(S8/1000,0) +1)*1000</f>
        <v>15000</v>
      </c>
      <c r="U9" s="50"/>
      <c r="V9" s="100"/>
    </row>
    <row r="10" spans="1:28" ht="18.75" customHeight="1" x14ac:dyDescent="0.6">
      <c r="A10" s="31">
        <v>16000</v>
      </c>
      <c r="B10" s="32">
        <v>20.599999999999994</v>
      </c>
      <c r="C10" s="33">
        <v>-171.60000000000002</v>
      </c>
      <c r="D10" s="33">
        <v>-192.20000000000002</v>
      </c>
      <c r="E10" s="2"/>
      <c r="F10" s="2"/>
      <c r="G10" s="2"/>
      <c r="H10" s="2"/>
      <c r="I10" s="2"/>
      <c r="J10" s="109">
        <v>214</v>
      </c>
      <c r="K10" s="110">
        <v>1930</v>
      </c>
      <c r="L10" s="2"/>
      <c r="M10" s="2"/>
      <c r="N10" s="31"/>
      <c r="O10" s="35"/>
      <c r="P10" s="36"/>
      <c r="Q10" s="37"/>
      <c r="R10" s="2"/>
      <c r="S10" s="2"/>
      <c r="T10" s="25">
        <v>-998.30000000000007</v>
      </c>
      <c r="U10" s="50"/>
      <c r="V10" s="100">
        <f>ABS(K10-J10)</f>
        <v>1716</v>
      </c>
      <c r="W10">
        <f>IF(AND(K10&gt;W$3,J10&gt;W$3,V10&lt;W$4),1,0)</f>
        <v>0</v>
      </c>
      <c r="X10">
        <f>IF(AND(K10&gt;W$3,J10&gt;W$3,V10&lt;MIN(J10:K10)*Y$4),1,0)</f>
        <v>0</v>
      </c>
      <c r="AB10" t="s">
        <v>189</v>
      </c>
    </row>
    <row r="11" spans="1:28" ht="18.75" customHeight="1" x14ac:dyDescent="0.6">
      <c r="A11" s="31">
        <v>15950</v>
      </c>
      <c r="B11" s="35">
        <v>0</v>
      </c>
      <c r="C11" s="36">
        <v>-27.200000000000003</v>
      </c>
      <c r="D11" s="36">
        <v>-27.200000000000003</v>
      </c>
      <c r="E11" s="2"/>
      <c r="F11" s="2"/>
      <c r="G11" s="2"/>
      <c r="H11" s="2"/>
      <c r="I11" s="2"/>
      <c r="J11" s="109">
        <v>189</v>
      </c>
      <c r="K11" s="110">
        <v>461</v>
      </c>
      <c r="L11" s="2"/>
      <c r="M11" s="2"/>
      <c r="N11" s="31">
        <v>13450</v>
      </c>
      <c r="O11" s="35">
        <v>0</v>
      </c>
      <c r="P11" s="36">
        <v>-73.900000000000006</v>
      </c>
      <c r="Q11" s="37">
        <v>-73.900000000000006</v>
      </c>
      <c r="R11" s="2">
        <f t="shared" ref="R11:R50" si="0">-J11</f>
        <v>-189</v>
      </c>
      <c r="S11" s="2"/>
      <c r="T11" s="25">
        <v>-73.900000000000006</v>
      </c>
      <c r="U11" s="50"/>
      <c r="V11" s="100">
        <f t="shared" ref="V11:V50" si="1">ABS(K11-J11)</f>
        <v>272</v>
      </c>
      <c r="W11">
        <f t="shared" ref="W11:W50" si="2">IF(AND(K11&gt;W$3,J11&gt;W$3,V11&lt;W$4),1,0)</f>
        <v>0</v>
      </c>
      <c r="X11">
        <f t="shared" ref="X11:X50" si="3">IF(AND(K11&gt;W$3,J11&gt;W$3,V11&lt;MIN(J11:K11)*Y$4),1,0)</f>
        <v>0</v>
      </c>
      <c r="AB11">
        <f ca="1">INDIRECT(AB10)</f>
        <v>1716</v>
      </c>
    </row>
    <row r="12" spans="1:28" ht="18.75" customHeight="1" x14ac:dyDescent="0.6">
      <c r="A12" s="31">
        <v>15900</v>
      </c>
      <c r="B12" s="35">
        <v>-48.500000000000028</v>
      </c>
      <c r="C12" s="36">
        <v>-191.60000000000002</v>
      </c>
      <c r="D12" s="36">
        <v>-143.1</v>
      </c>
      <c r="E12" s="2"/>
      <c r="F12" s="2"/>
      <c r="G12" s="2"/>
      <c r="H12" s="2"/>
      <c r="I12" s="2"/>
      <c r="J12" s="109">
        <v>366</v>
      </c>
      <c r="K12" s="110">
        <v>2282</v>
      </c>
      <c r="L12" s="2"/>
      <c r="M12" s="2"/>
      <c r="N12" s="31">
        <v>13400</v>
      </c>
      <c r="O12" s="35">
        <v>0.39999999999997726</v>
      </c>
      <c r="P12" s="36">
        <v>-524.5</v>
      </c>
      <c r="Q12" s="37">
        <v>-524.9</v>
      </c>
      <c r="R12" s="2">
        <f t="shared" si="0"/>
        <v>-366</v>
      </c>
      <c r="S12" s="2"/>
      <c r="T12" s="25">
        <v>-524.9</v>
      </c>
      <c r="U12" s="50"/>
      <c r="V12" s="100">
        <f t="shared" si="1"/>
        <v>1916</v>
      </c>
      <c r="W12">
        <f t="shared" si="2"/>
        <v>0</v>
      </c>
      <c r="X12">
        <f t="shared" si="3"/>
        <v>0</v>
      </c>
    </row>
    <row r="13" spans="1:28" ht="18.75" customHeight="1" x14ac:dyDescent="0.6">
      <c r="A13" s="31">
        <v>15850</v>
      </c>
      <c r="B13" s="35">
        <v>-4</v>
      </c>
      <c r="C13" s="36">
        <v>-8.8000000000000007</v>
      </c>
      <c r="D13" s="36">
        <v>-4.8000000000000007</v>
      </c>
      <c r="E13" s="2"/>
      <c r="F13" s="2"/>
      <c r="G13" s="2"/>
      <c r="H13" s="2"/>
      <c r="I13" s="2"/>
      <c r="J13" s="109">
        <v>390</v>
      </c>
      <c r="K13" s="110">
        <v>478</v>
      </c>
      <c r="L13" s="2"/>
      <c r="M13" s="2"/>
      <c r="N13" s="31">
        <v>13350</v>
      </c>
      <c r="O13" s="35">
        <v>0.40000000000000568</v>
      </c>
      <c r="P13" s="36">
        <v>-94.4</v>
      </c>
      <c r="Q13" s="37">
        <v>-94.800000000000011</v>
      </c>
      <c r="R13" s="2">
        <f t="shared" si="0"/>
        <v>-390</v>
      </c>
      <c r="S13" s="2"/>
      <c r="T13" s="25">
        <v>-94.800000000000011</v>
      </c>
      <c r="U13" s="50"/>
      <c r="V13" s="100">
        <f t="shared" si="1"/>
        <v>88</v>
      </c>
      <c r="W13">
        <f t="shared" si="2"/>
        <v>0</v>
      </c>
      <c r="X13">
        <f t="shared" si="3"/>
        <v>0</v>
      </c>
    </row>
    <row r="14" spans="1:28" ht="18.75" customHeight="1" x14ac:dyDescent="0.6">
      <c r="A14" s="31">
        <v>15800</v>
      </c>
      <c r="B14" s="35">
        <v>5.2000000000000028</v>
      </c>
      <c r="C14" s="36">
        <v>-36</v>
      </c>
      <c r="D14" s="36">
        <v>-41.2</v>
      </c>
      <c r="E14" s="2"/>
      <c r="F14" s="2"/>
      <c r="G14" s="2"/>
      <c r="H14" s="2"/>
      <c r="I14" s="2"/>
      <c r="J14" s="109">
        <v>1330</v>
      </c>
      <c r="K14" s="110">
        <v>1690</v>
      </c>
      <c r="L14" s="2"/>
      <c r="M14" s="2"/>
      <c r="N14" s="31">
        <v>13300</v>
      </c>
      <c r="O14" s="35">
        <v>0.30000000000001137</v>
      </c>
      <c r="P14" s="36">
        <v>-339.90000000000003</v>
      </c>
      <c r="Q14" s="37">
        <v>-340.20000000000005</v>
      </c>
      <c r="R14" s="2">
        <f t="shared" si="0"/>
        <v>-1330</v>
      </c>
      <c r="S14" s="2"/>
      <c r="T14" s="25">
        <v>-340.20000000000005</v>
      </c>
      <c r="U14" s="50"/>
      <c r="V14" s="100">
        <f t="shared" si="1"/>
        <v>360</v>
      </c>
      <c r="W14">
        <f t="shared" si="2"/>
        <v>0</v>
      </c>
      <c r="X14">
        <f t="shared" si="3"/>
        <v>0</v>
      </c>
    </row>
    <row r="15" spans="1:28" ht="18.75" customHeight="1" x14ac:dyDescent="0.6">
      <c r="A15" s="31">
        <v>15750</v>
      </c>
      <c r="B15" s="35">
        <v>4.1999999999999993</v>
      </c>
      <c r="C15" s="36">
        <v>-21.900000000000002</v>
      </c>
      <c r="D15" s="36">
        <v>-26.1</v>
      </c>
      <c r="E15" s="2"/>
      <c r="F15" s="2"/>
      <c r="G15" s="2"/>
      <c r="H15" s="2"/>
      <c r="I15" s="2"/>
      <c r="J15" s="109">
        <v>264</v>
      </c>
      <c r="K15" s="110">
        <v>483</v>
      </c>
      <c r="L15" s="2"/>
      <c r="M15" s="2"/>
      <c r="N15" s="31">
        <v>13250</v>
      </c>
      <c r="O15" s="35">
        <v>9.9999999999965894E-2</v>
      </c>
      <c r="P15" s="36">
        <v>-448.20000000000005</v>
      </c>
      <c r="Q15" s="37">
        <v>-448.3</v>
      </c>
      <c r="R15" s="2">
        <f t="shared" si="0"/>
        <v>-264</v>
      </c>
      <c r="S15" s="2"/>
      <c r="T15" s="25">
        <v>-448.3</v>
      </c>
      <c r="U15" s="50"/>
      <c r="V15" s="100">
        <f t="shared" si="1"/>
        <v>219</v>
      </c>
      <c r="W15">
        <f t="shared" si="2"/>
        <v>0</v>
      </c>
      <c r="X15">
        <f t="shared" si="3"/>
        <v>0</v>
      </c>
    </row>
    <row r="16" spans="1:28" ht="18.75" customHeight="1" x14ac:dyDescent="0.6">
      <c r="A16" s="31">
        <v>15700</v>
      </c>
      <c r="B16" s="35">
        <v>-28.9</v>
      </c>
      <c r="C16" s="36">
        <v>-78</v>
      </c>
      <c r="D16" s="36">
        <v>-49.1</v>
      </c>
      <c r="E16" s="2"/>
      <c r="F16" s="2"/>
      <c r="G16" s="2"/>
      <c r="H16" s="2"/>
      <c r="I16" s="2"/>
      <c r="J16" s="109">
        <v>458</v>
      </c>
      <c r="K16" s="110">
        <v>1238</v>
      </c>
      <c r="L16" s="2"/>
      <c r="M16" s="2"/>
      <c r="N16" s="31">
        <v>13200</v>
      </c>
      <c r="O16" s="35">
        <v>-0.20000000000004547</v>
      </c>
      <c r="P16" s="36">
        <v>-1518.1000000000001</v>
      </c>
      <c r="Q16" s="37">
        <v>-1517.9</v>
      </c>
      <c r="R16" s="2">
        <f t="shared" si="0"/>
        <v>-458</v>
      </c>
      <c r="S16" s="2"/>
      <c r="T16" s="25">
        <v>-1517.9</v>
      </c>
      <c r="U16" s="50"/>
      <c r="V16" s="100">
        <f t="shared" si="1"/>
        <v>780</v>
      </c>
      <c r="W16">
        <f t="shared" si="2"/>
        <v>0</v>
      </c>
      <c r="X16">
        <f t="shared" si="3"/>
        <v>0</v>
      </c>
    </row>
    <row r="17" spans="1:24" ht="18.75" customHeight="1" x14ac:dyDescent="0.6">
      <c r="A17" s="31">
        <v>15650</v>
      </c>
      <c r="B17" s="35">
        <v>0.69999999999999574</v>
      </c>
      <c r="C17" s="36">
        <v>34.5</v>
      </c>
      <c r="D17" s="36">
        <v>33.800000000000004</v>
      </c>
      <c r="E17" s="2"/>
      <c r="F17" s="2"/>
      <c r="G17" s="2"/>
      <c r="H17" s="2"/>
      <c r="I17" s="2"/>
      <c r="J17" s="109">
        <v>541</v>
      </c>
      <c r="K17" s="110">
        <v>196</v>
      </c>
      <c r="L17" s="2"/>
      <c r="M17" s="2"/>
      <c r="N17" s="31">
        <v>13150</v>
      </c>
      <c r="O17" s="35">
        <v>0</v>
      </c>
      <c r="P17" s="36">
        <v>-248.3</v>
      </c>
      <c r="Q17" s="37">
        <v>-248.3</v>
      </c>
      <c r="R17" s="2">
        <f t="shared" si="0"/>
        <v>-541</v>
      </c>
      <c r="S17" s="2"/>
      <c r="T17" s="25">
        <v>-248.3</v>
      </c>
      <c r="U17" s="50"/>
      <c r="V17" s="100">
        <f t="shared" si="1"/>
        <v>345</v>
      </c>
      <c r="W17">
        <f t="shared" si="2"/>
        <v>0</v>
      </c>
      <c r="X17">
        <f t="shared" si="3"/>
        <v>0</v>
      </c>
    </row>
    <row r="18" spans="1:24" ht="18.75" customHeight="1" x14ac:dyDescent="0.6">
      <c r="A18" s="31">
        <v>15600</v>
      </c>
      <c r="B18" s="35">
        <v>-0.89999999999997726</v>
      </c>
      <c r="C18" s="36">
        <v>-731.7</v>
      </c>
      <c r="D18" s="36">
        <v>-730.80000000000007</v>
      </c>
      <c r="E18" s="2"/>
      <c r="F18" s="2"/>
      <c r="G18" s="2"/>
      <c r="H18" s="2"/>
      <c r="I18" s="2"/>
      <c r="J18" s="109">
        <v>1296</v>
      </c>
      <c r="K18" s="110">
        <v>8613</v>
      </c>
      <c r="L18" s="2"/>
      <c r="M18" s="2"/>
      <c r="N18" s="31">
        <v>13100</v>
      </c>
      <c r="O18" s="35">
        <v>-5.7999999999999545</v>
      </c>
      <c r="P18" s="36">
        <v>-561.9</v>
      </c>
      <c r="Q18" s="37">
        <v>-556.1</v>
      </c>
      <c r="R18" s="2">
        <f t="shared" si="0"/>
        <v>-1296</v>
      </c>
      <c r="S18" s="2"/>
      <c r="T18" s="25">
        <v>-556.1</v>
      </c>
      <c r="U18" s="50"/>
      <c r="V18" s="100">
        <f t="shared" si="1"/>
        <v>7317</v>
      </c>
      <c r="W18">
        <f t="shared" si="2"/>
        <v>0</v>
      </c>
      <c r="X18">
        <f t="shared" si="3"/>
        <v>0</v>
      </c>
    </row>
    <row r="19" spans="1:24" ht="18.75" customHeight="1" x14ac:dyDescent="0.35">
      <c r="A19" s="31">
        <v>15550</v>
      </c>
      <c r="B19" s="35">
        <v>-18.799999999999997</v>
      </c>
      <c r="C19" s="36">
        <v>-66.8</v>
      </c>
      <c r="D19" s="36">
        <v>-48</v>
      </c>
      <c r="E19" s="2"/>
      <c r="F19" s="2"/>
      <c r="G19" s="2"/>
      <c r="H19" s="2"/>
      <c r="I19" s="2"/>
      <c r="J19" s="109">
        <v>374</v>
      </c>
      <c r="K19" s="110">
        <v>1042</v>
      </c>
      <c r="L19" s="2"/>
      <c r="M19" s="2"/>
      <c r="N19" s="31">
        <v>13050</v>
      </c>
      <c r="O19" s="35">
        <v>-4</v>
      </c>
      <c r="P19" s="36">
        <v>-266.40000000000003</v>
      </c>
      <c r="Q19" s="37">
        <v>-262.40000000000003</v>
      </c>
      <c r="R19" s="2">
        <f t="shared" si="0"/>
        <v>-374</v>
      </c>
      <c r="S19" s="2"/>
      <c r="T19" s="25">
        <v>-262.40000000000003</v>
      </c>
      <c r="V19" s="100">
        <f t="shared" si="1"/>
        <v>668</v>
      </c>
      <c r="W19">
        <f t="shared" si="2"/>
        <v>0</v>
      </c>
      <c r="X19">
        <f t="shared" si="3"/>
        <v>0</v>
      </c>
    </row>
    <row r="20" spans="1:24" ht="18.75" customHeight="1" x14ac:dyDescent="0.35">
      <c r="A20" s="31">
        <v>15500</v>
      </c>
      <c r="B20" s="35">
        <v>-29.9</v>
      </c>
      <c r="C20" s="36">
        <v>-63.5</v>
      </c>
      <c r="D20" s="36">
        <v>-33.6</v>
      </c>
      <c r="E20" s="2"/>
      <c r="F20" s="2"/>
      <c r="G20" s="2"/>
      <c r="H20" s="2"/>
      <c r="I20" s="2"/>
      <c r="J20" s="109">
        <v>518</v>
      </c>
      <c r="K20" s="110">
        <v>1153</v>
      </c>
      <c r="L20" s="2"/>
      <c r="M20" s="2"/>
      <c r="N20" s="31">
        <v>13000</v>
      </c>
      <c r="O20" s="35">
        <v>-158.70000000000027</v>
      </c>
      <c r="P20" s="36">
        <v>-3612.6000000000004</v>
      </c>
      <c r="Q20" s="37">
        <v>-3453.9</v>
      </c>
      <c r="R20" s="2">
        <f t="shared" si="0"/>
        <v>-518</v>
      </c>
      <c r="S20" s="2"/>
      <c r="T20" s="25">
        <v>-3453.9</v>
      </c>
      <c r="V20" s="100">
        <f t="shared" si="1"/>
        <v>635</v>
      </c>
      <c r="W20">
        <f t="shared" si="2"/>
        <v>0</v>
      </c>
      <c r="X20">
        <f t="shared" si="3"/>
        <v>0</v>
      </c>
    </row>
    <row r="21" spans="1:24" ht="18.75" customHeight="1" x14ac:dyDescent="0.35">
      <c r="A21" s="31">
        <v>15450</v>
      </c>
      <c r="B21" s="35">
        <v>-22.1</v>
      </c>
      <c r="C21" s="36">
        <v>-31.700000000000003</v>
      </c>
      <c r="D21" s="36">
        <v>-9.6000000000000014</v>
      </c>
      <c r="E21" s="2"/>
      <c r="F21" s="2"/>
      <c r="G21" s="2"/>
      <c r="H21" s="2"/>
      <c r="I21" s="2"/>
      <c r="J21" s="109">
        <v>164</v>
      </c>
      <c r="K21" s="110">
        <v>481</v>
      </c>
      <c r="L21" s="2"/>
      <c r="M21" s="2"/>
      <c r="N21" s="31">
        <v>12950</v>
      </c>
      <c r="O21" s="35">
        <v>9.9999999999909051E-2</v>
      </c>
      <c r="P21" s="36">
        <v>-3042.9</v>
      </c>
      <c r="Q21" s="37">
        <v>-3043</v>
      </c>
      <c r="R21" s="2">
        <f t="shared" si="0"/>
        <v>-164</v>
      </c>
      <c r="S21" s="2"/>
      <c r="T21" s="25">
        <v>-3043</v>
      </c>
      <c r="V21" s="100">
        <f t="shared" si="1"/>
        <v>317</v>
      </c>
      <c r="W21">
        <f t="shared" si="2"/>
        <v>0</v>
      </c>
      <c r="X21">
        <f t="shared" si="3"/>
        <v>0</v>
      </c>
    </row>
    <row r="22" spans="1:24" ht="18.75" customHeight="1" x14ac:dyDescent="0.35">
      <c r="A22" s="31">
        <v>15400</v>
      </c>
      <c r="B22" s="35">
        <v>-76.5</v>
      </c>
      <c r="C22" s="36">
        <v>77.400000000000006</v>
      </c>
      <c r="D22" s="36">
        <v>153.9</v>
      </c>
      <c r="E22" s="2"/>
      <c r="F22" s="2"/>
      <c r="G22" s="2"/>
      <c r="H22" s="2"/>
      <c r="I22" s="2"/>
      <c r="J22" s="109">
        <v>1670</v>
      </c>
      <c r="K22" s="110">
        <v>896</v>
      </c>
      <c r="L22" s="2"/>
      <c r="M22" s="2"/>
      <c r="N22" s="31">
        <v>12900</v>
      </c>
      <c r="O22" s="35">
        <v>-74.5</v>
      </c>
      <c r="P22" s="36">
        <v>-1530.1000000000001</v>
      </c>
      <c r="Q22" s="37">
        <v>-1455.6000000000001</v>
      </c>
      <c r="R22" s="2">
        <f t="shared" si="0"/>
        <v>-1670</v>
      </c>
      <c r="S22" s="2"/>
      <c r="T22" s="25">
        <v>-1455.6000000000001</v>
      </c>
      <c r="V22" s="100">
        <f t="shared" si="1"/>
        <v>774</v>
      </c>
      <c r="W22">
        <f t="shared" si="2"/>
        <v>0</v>
      </c>
      <c r="X22">
        <f>IF(AND(K22&gt;W$3,J22&gt;W$3,V22&lt;MIN(J22:K22)*Y$4),1,0)</f>
        <v>0</v>
      </c>
    </row>
    <row r="23" spans="1:24" ht="18.75" customHeight="1" x14ac:dyDescent="0.35">
      <c r="A23" s="31">
        <v>15350</v>
      </c>
      <c r="B23" s="35">
        <v>-17.100000000000001</v>
      </c>
      <c r="C23" s="36">
        <v>-15.600000000000001</v>
      </c>
      <c r="D23" s="36">
        <v>1.5</v>
      </c>
      <c r="E23" s="2"/>
      <c r="F23" s="2"/>
      <c r="G23" s="2"/>
      <c r="H23" s="2"/>
      <c r="I23" s="2"/>
      <c r="J23" s="109">
        <v>364</v>
      </c>
      <c r="K23" s="110">
        <v>520</v>
      </c>
      <c r="L23" s="2"/>
      <c r="M23" s="2"/>
      <c r="N23" s="31">
        <v>12850</v>
      </c>
      <c r="O23" s="35">
        <v>-8.6999999999999886</v>
      </c>
      <c r="P23" s="36">
        <v>-465.90000000000003</v>
      </c>
      <c r="Q23" s="37">
        <v>-457.20000000000005</v>
      </c>
      <c r="R23" s="2">
        <f t="shared" si="0"/>
        <v>-364</v>
      </c>
      <c r="S23" s="2"/>
      <c r="T23" s="25">
        <v>-457.20000000000005</v>
      </c>
      <c r="V23" s="100">
        <f t="shared" si="1"/>
        <v>156</v>
      </c>
      <c r="W23">
        <f t="shared" si="2"/>
        <v>0</v>
      </c>
      <c r="X23">
        <f t="shared" si="3"/>
        <v>0</v>
      </c>
    </row>
    <row r="24" spans="1:24" ht="18.75" customHeight="1" x14ac:dyDescent="0.35">
      <c r="A24" s="31">
        <v>15300</v>
      </c>
      <c r="B24" s="35">
        <v>-5.0999999999999979</v>
      </c>
      <c r="C24" s="36">
        <v>22.700000000000003</v>
      </c>
      <c r="D24" s="36">
        <v>27.8</v>
      </c>
      <c r="E24" s="2"/>
      <c r="F24" s="2"/>
      <c r="G24" s="2"/>
      <c r="H24" s="2"/>
      <c r="I24" s="2"/>
      <c r="J24" s="109">
        <v>2031</v>
      </c>
      <c r="K24" s="110">
        <v>1804</v>
      </c>
      <c r="L24" s="2"/>
      <c r="M24" s="2"/>
      <c r="N24" s="31">
        <v>12800</v>
      </c>
      <c r="O24" s="35">
        <v>-227.70000000000027</v>
      </c>
      <c r="P24" s="36">
        <v>-2377.8000000000002</v>
      </c>
      <c r="Q24" s="37">
        <v>-2150.1</v>
      </c>
      <c r="R24" s="2">
        <f t="shared" si="0"/>
        <v>-2031</v>
      </c>
      <c r="S24" s="2"/>
      <c r="T24" s="25">
        <v>-2150.1</v>
      </c>
      <c r="V24" s="100">
        <f t="shared" si="1"/>
        <v>227</v>
      </c>
      <c r="W24">
        <f t="shared" si="2"/>
        <v>0</v>
      </c>
      <c r="X24">
        <f t="shared" si="3"/>
        <v>0</v>
      </c>
    </row>
    <row r="25" spans="1:24" ht="18.75" customHeight="1" x14ac:dyDescent="0.35">
      <c r="A25" s="31">
        <v>15250</v>
      </c>
      <c r="B25" s="35">
        <v>-6.1999999999999993</v>
      </c>
      <c r="C25" s="36">
        <v>23.700000000000003</v>
      </c>
      <c r="D25" s="36">
        <v>29.900000000000002</v>
      </c>
      <c r="E25" s="2"/>
      <c r="F25" s="2"/>
      <c r="G25" s="2"/>
      <c r="H25" s="2"/>
      <c r="I25" s="2"/>
      <c r="J25" s="109">
        <v>407</v>
      </c>
      <c r="K25" s="110">
        <v>170</v>
      </c>
      <c r="L25" s="2"/>
      <c r="M25" s="2"/>
      <c r="N25" s="31">
        <v>12750</v>
      </c>
      <c r="O25" s="35">
        <v>236.10000000000014</v>
      </c>
      <c r="P25" s="36">
        <v>-1040.7</v>
      </c>
      <c r="Q25" s="37">
        <v>-1276.8000000000002</v>
      </c>
      <c r="R25" s="2">
        <f t="shared" si="0"/>
        <v>-407</v>
      </c>
      <c r="S25" s="2"/>
      <c r="T25" s="25">
        <v>-1276.8000000000002</v>
      </c>
      <c r="V25" s="100">
        <f t="shared" si="1"/>
        <v>237</v>
      </c>
      <c r="W25">
        <f t="shared" si="2"/>
        <v>0</v>
      </c>
      <c r="X25">
        <f t="shared" si="3"/>
        <v>0</v>
      </c>
    </row>
    <row r="26" spans="1:24" ht="18.75" customHeight="1" x14ac:dyDescent="0.35">
      <c r="A26" s="31">
        <v>15200</v>
      </c>
      <c r="B26" s="35">
        <v>-19.400000000000002</v>
      </c>
      <c r="C26" s="36">
        <v>5</v>
      </c>
      <c r="D26" s="36">
        <v>24.400000000000002</v>
      </c>
      <c r="E26" s="2"/>
      <c r="F26" s="2"/>
      <c r="G26" s="2"/>
      <c r="H26" s="2"/>
      <c r="I26" s="2"/>
      <c r="J26" s="109">
        <v>1511</v>
      </c>
      <c r="K26" s="110">
        <v>1461</v>
      </c>
      <c r="L26" s="2"/>
      <c r="M26" s="2"/>
      <c r="N26" s="31">
        <v>12700</v>
      </c>
      <c r="O26" s="35">
        <v>45.200000000000045</v>
      </c>
      <c r="P26" s="36">
        <v>-1394.5</v>
      </c>
      <c r="Q26" s="37">
        <v>-1439.7</v>
      </c>
      <c r="R26" s="2">
        <f t="shared" si="0"/>
        <v>-1511</v>
      </c>
      <c r="S26" s="2"/>
      <c r="T26" s="25">
        <v>-1439.7</v>
      </c>
      <c r="V26" s="100">
        <f t="shared" si="1"/>
        <v>50</v>
      </c>
      <c r="W26">
        <f t="shared" si="2"/>
        <v>0</v>
      </c>
      <c r="X26">
        <f t="shared" si="3"/>
        <v>0</v>
      </c>
    </row>
    <row r="27" spans="1:24" ht="18.75" customHeight="1" x14ac:dyDescent="0.35">
      <c r="A27" s="31">
        <v>15150</v>
      </c>
      <c r="B27" s="35">
        <v>-1.3000000000000114</v>
      </c>
      <c r="C27" s="36">
        <v>69.3</v>
      </c>
      <c r="D27" s="36">
        <v>70.600000000000009</v>
      </c>
      <c r="E27" s="2"/>
      <c r="F27" s="2"/>
      <c r="G27" s="2"/>
      <c r="H27" s="2"/>
      <c r="I27" s="2"/>
      <c r="J27" s="109">
        <v>866</v>
      </c>
      <c r="K27" s="110">
        <v>173</v>
      </c>
      <c r="L27" s="2"/>
      <c r="M27" s="2"/>
      <c r="N27" s="31">
        <v>12650</v>
      </c>
      <c r="O27" s="35">
        <v>61.300000000000068</v>
      </c>
      <c r="P27" s="36">
        <v>-844.6</v>
      </c>
      <c r="Q27" s="37">
        <v>-905.90000000000009</v>
      </c>
      <c r="R27" s="2">
        <f t="shared" si="0"/>
        <v>-866</v>
      </c>
      <c r="S27" s="2"/>
      <c r="T27" s="25">
        <v>-905.90000000000009</v>
      </c>
      <c r="V27" s="100">
        <f t="shared" si="1"/>
        <v>693</v>
      </c>
      <c r="W27">
        <f t="shared" si="2"/>
        <v>0</v>
      </c>
      <c r="X27">
        <f t="shared" si="3"/>
        <v>0</v>
      </c>
    </row>
    <row r="28" spans="1:24" ht="18.75" customHeight="1" x14ac:dyDescent="0.35">
      <c r="A28" s="31">
        <v>15100</v>
      </c>
      <c r="B28" s="35">
        <v>-58</v>
      </c>
      <c r="C28" s="36">
        <v>76.800000000000011</v>
      </c>
      <c r="D28" s="36">
        <v>134.80000000000001</v>
      </c>
      <c r="E28" s="2"/>
      <c r="F28" s="2"/>
      <c r="G28" s="2"/>
      <c r="H28" s="2"/>
      <c r="I28" s="2"/>
      <c r="J28" s="109">
        <v>1129</v>
      </c>
      <c r="K28" s="110">
        <v>361</v>
      </c>
      <c r="L28" s="2"/>
      <c r="M28" s="2"/>
      <c r="N28" s="31">
        <v>12600</v>
      </c>
      <c r="O28" s="35">
        <v>52.399999999999864</v>
      </c>
      <c r="P28" s="36">
        <v>-1644.3000000000002</v>
      </c>
      <c r="Q28" s="37">
        <v>-1696.7</v>
      </c>
      <c r="R28" s="2">
        <f t="shared" si="0"/>
        <v>-1129</v>
      </c>
      <c r="S28" s="2"/>
      <c r="T28" s="25">
        <v>-1696.7</v>
      </c>
      <c r="V28" s="100">
        <f t="shared" si="1"/>
        <v>768</v>
      </c>
      <c r="W28">
        <f t="shared" si="2"/>
        <v>0</v>
      </c>
      <c r="X28">
        <f t="shared" si="3"/>
        <v>0</v>
      </c>
    </row>
    <row r="29" spans="1:24" ht="18.75" customHeight="1" x14ac:dyDescent="0.35">
      <c r="A29" s="31">
        <v>15050</v>
      </c>
      <c r="B29" s="35">
        <v>-15.800000000000011</v>
      </c>
      <c r="C29" s="36">
        <v>275.3</v>
      </c>
      <c r="D29" s="36">
        <v>291.10000000000002</v>
      </c>
      <c r="E29" s="2"/>
      <c r="F29" s="2"/>
      <c r="G29" s="2"/>
      <c r="H29" s="2"/>
      <c r="I29" s="2"/>
      <c r="J29" s="109">
        <v>3146</v>
      </c>
      <c r="K29" s="110">
        <v>393</v>
      </c>
      <c r="L29" s="2"/>
      <c r="M29" s="2"/>
      <c r="N29" s="31">
        <v>12550</v>
      </c>
      <c r="O29" s="35">
        <v>-0.89999999999997726</v>
      </c>
      <c r="P29" s="36">
        <v>-304.7</v>
      </c>
      <c r="Q29" s="37">
        <v>-303.8</v>
      </c>
      <c r="R29" s="2">
        <f t="shared" si="0"/>
        <v>-3146</v>
      </c>
      <c r="S29" s="2"/>
      <c r="T29" s="25">
        <v>-303.8</v>
      </c>
      <c r="V29" s="100">
        <f t="shared" si="1"/>
        <v>2753</v>
      </c>
      <c r="W29">
        <f t="shared" si="2"/>
        <v>0</v>
      </c>
      <c r="X29">
        <f t="shared" si="3"/>
        <v>0</v>
      </c>
    </row>
    <row r="30" spans="1:24" ht="18.75" customHeight="1" x14ac:dyDescent="0.35">
      <c r="A30" s="31">
        <v>15000</v>
      </c>
      <c r="B30" s="35">
        <v>-53.299999999999955</v>
      </c>
      <c r="C30" s="36">
        <v>1313.1000000000001</v>
      </c>
      <c r="D30" s="36">
        <v>1366.4</v>
      </c>
      <c r="E30" s="2"/>
      <c r="F30" s="2"/>
      <c r="G30" s="2"/>
      <c r="H30" s="2"/>
      <c r="I30" s="2"/>
      <c r="J30" s="109">
        <v>13946</v>
      </c>
      <c r="K30" s="110">
        <v>815</v>
      </c>
      <c r="L30" s="2"/>
      <c r="M30" s="2"/>
      <c r="N30" s="31">
        <v>12500</v>
      </c>
      <c r="O30" s="35">
        <v>242.70000000000005</v>
      </c>
      <c r="P30" s="36">
        <v>-1261.5</v>
      </c>
      <c r="Q30" s="37">
        <v>-1504.2</v>
      </c>
      <c r="R30" s="2">
        <f t="shared" si="0"/>
        <v>-13946</v>
      </c>
      <c r="S30" s="2"/>
      <c r="T30" s="25">
        <v>-1504.2</v>
      </c>
      <c r="V30" s="100">
        <f t="shared" si="1"/>
        <v>13131</v>
      </c>
      <c r="W30">
        <f t="shared" si="2"/>
        <v>0</v>
      </c>
      <c r="X30">
        <f t="shared" si="3"/>
        <v>0</v>
      </c>
    </row>
    <row r="31" spans="1:24" ht="18.75" customHeight="1" x14ac:dyDescent="0.35">
      <c r="A31" s="31">
        <v>14950</v>
      </c>
      <c r="B31" s="35">
        <v>-105.89999999999998</v>
      </c>
      <c r="C31" s="36">
        <v>612.6</v>
      </c>
      <c r="D31" s="36">
        <v>718.5</v>
      </c>
      <c r="E31" s="2"/>
      <c r="F31" s="2"/>
      <c r="G31" s="2"/>
      <c r="H31" s="2"/>
      <c r="I31" s="2"/>
      <c r="J31" s="109">
        <v>7236</v>
      </c>
      <c r="K31" s="110">
        <v>1110</v>
      </c>
      <c r="L31" s="2"/>
      <c r="M31" s="2"/>
      <c r="N31" s="31">
        <v>12450</v>
      </c>
      <c r="O31" s="35">
        <v>12.5</v>
      </c>
      <c r="P31" s="36">
        <v>-91.600000000000009</v>
      </c>
      <c r="Q31" s="37">
        <v>-104.10000000000001</v>
      </c>
      <c r="R31" s="2">
        <f t="shared" si="0"/>
        <v>-7236</v>
      </c>
      <c r="S31" s="2"/>
      <c r="T31" s="25">
        <v>-104.10000000000001</v>
      </c>
      <c r="V31" s="100">
        <f t="shared" si="1"/>
        <v>6126</v>
      </c>
      <c r="W31">
        <f t="shared" si="2"/>
        <v>0</v>
      </c>
      <c r="X31">
        <f t="shared" si="3"/>
        <v>0</v>
      </c>
    </row>
    <row r="32" spans="1:24" ht="18.75" customHeight="1" x14ac:dyDescent="0.35">
      <c r="A32" s="31">
        <v>14900</v>
      </c>
      <c r="B32" s="35">
        <v>-109.20000000000002</v>
      </c>
      <c r="C32" s="36">
        <v>-19.100000000000001</v>
      </c>
      <c r="D32" s="36">
        <v>90.100000000000009</v>
      </c>
      <c r="E32" s="2"/>
      <c r="F32" s="2"/>
      <c r="G32" s="2"/>
      <c r="H32" s="2"/>
      <c r="I32" s="2"/>
      <c r="J32" s="109">
        <v>1090</v>
      </c>
      <c r="K32" s="110">
        <v>1281</v>
      </c>
      <c r="L32" s="2"/>
      <c r="M32" s="2"/>
      <c r="N32" s="31">
        <v>12400</v>
      </c>
      <c r="O32" s="35">
        <v>-19.799999999999997</v>
      </c>
      <c r="P32" s="36">
        <v>-111.2</v>
      </c>
      <c r="Q32" s="37">
        <v>-91.4</v>
      </c>
      <c r="R32" s="2">
        <f t="shared" si="0"/>
        <v>-1090</v>
      </c>
      <c r="S32" s="2"/>
      <c r="T32" s="25">
        <v>-91.4</v>
      </c>
      <c r="V32" s="100">
        <f t="shared" si="1"/>
        <v>191</v>
      </c>
      <c r="W32">
        <f t="shared" si="2"/>
        <v>0</v>
      </c>
      <c r="X32">
        <f t="shared" si="3"/>
        <v>0</v>
      </c>
    </row>
    <row r="33" spans="1:24" ht="18.75" customHeight="1" x14ac:dyDescent="0.35">
      <c r="A33" s="31">
        <v>14850</v>
      </c>
      <c r="B33" s="35">
        <v>1.1999999999999993</v>
      </c>
      <c r="C33" s="36">
        <v>14.5</v>
      </c>
      <c r="D33" s="36">
        <v>13.3</v>
      </c>
      <c r="E33" s="2"/>
      <c r="F33" s="2"/>
      <c r="G33" s="2"/>
      <c r="H33" s="2"/>
      <c r="I33" s="2"/>
      <c r="J33" s="109">
        <v>174</v>
      </c>
      <c r="K33" s="110">
        <v>29</v>
      </c>
      <c r="L33" s="2"/>
      <c r="M33" s="2"/>
      <c r="N33" s="31">
        <v>12350</v>
      </c>
      <c r="O33" s="35">
        <v>79.800000000000011</v>
      </c>
      <c r="P33" s="36">
        <v>141.4</v>
      </c>
      <c r="Q33" s="37">
        <v>61.6</v>
      </c>
      <c r="R33" s="2">
        <f t="shared" si="0"/>
        <v>-174</v>
      </c>
      <c r="S33" s="2"/>
      <c r="T33" s="25">
        <v>61.6</v>
      </c>
      <c r="V33" s="100">
        <f t="shared" si="1"/>
        <v>145</v>
      </c>
      <c r="W33">
        <f t="shared" si="2"/>
        <v>0</v>
      </c>
      <c r="X33">
        <f t="shared" si="3"/>
        <v>0</v>
      </c>
    </row>
    <row r="34" spans="1:24" ht="18.75" customHeight="1" x14ac:dyDescent="0.35">
      <c r="A34" s="31">
        <v>14800</v>
      </c>
      <c r="B34" s="35">
        <v>148.89999999999998</v>
      </c>
      <c r="C34" s="36">
        <v>846.2</v>
      </c>
      <c r="D34" s="36">
        <v>697.30000000000007</v>
      </c>
      <c r="E34" s="2"/>
      <c r="F34" s="2"/>
      <c r="G34" s="2"/>
      <c r="H34" s="2"/>
      <c r="I34" s="2"/>
      <c r="J34" s="109">
        <v>8583</v>
      </c>
      <c r="K34" s="110">
        <v>121</v>
      </c>
      <c r="L34" s="2"/>
      <c r="M34" s="2"/>
      <c r="N34" s="31">
        <v>12300</v>
      </c>
      <c r="O34" s="35">
        <v>19.899999999999977</v>
      </c>
      <c r="P34" s="36">
        <v>424.1</v>
      </c>
      <c r="Q34" s="37">
        <v>404.20000000000005</v>
      </c>
      <c r="R34" s="2">
        <f t="shared" si="0"/>
        <v>-8583</v>
      </c>
      <c r="S34" s="2"/>
      <c r="T34" s="25">
        <v>404.20000000000005</v>
      </c>
      <c r="V34" s="100">
        <f t="shared" si="1"/>
        <v>8462</v>
      </c>
      <c r="W34">
        <f t="shared" si="2"/>
        <v>0</v>
      </c>
      <c r="X34">
        <f t="shared" si="3"/>
        <v>0</v>
      </c>
    </row>
    <row r="35" spans="1:24" ht="18.75" customHeight="1" x14ac:dyDescent="0.35">
      <c r="A35" s="31">
        <v>14750</v>
      </c>
      <c r="B35" s="35">
        <v>15.799999999999997</v>
      </c>
      <c r="C35" s="36">
        <v>58.1</v>
      </c>
      <c r="D35" s="36">
        <v>42.300000000000004</v>
      </c>
      <c r="E35" s="2"/>
      <c r="F35" s="2"/>
      <c r="G35" s="2"/>
      <c r="H35" s="2"/>
      <c r="I35" s="2"/>
      <c r="J35" s="109">
        <v>590</v>
      </c>
      <c r="K35" s="110">
        <v>9</v>
      </c>
      <c r="L35" s="2"/>
      <c r="M35" s="2"/>
      <c r="N35" s="31">
        <v>12250</v>
      </c>
      <c r="O35" s="35">
        <v>83.800000000000011</v>
      </c>
      <c r="P35" s="36">
        <v>229.3</v>
      </c>
      <c r="Q35" s="37">
        <v>145.5</v>
      </c>
      <c r="R35" s="2">
        <f t="shared" si="0"/>
        <v>-590</v>
      </c>
      <c r="S35" s="2"/>
      <c r="T35" s="25">
        <v>145.5</v>
      </c>
      <c r="V35" s="100">
        <f t="shared" si="1"/>
        <v>581</v>
      </c>
      <c r="W35">
        <f t="shared" si="2"/>
        <v>0</v>
      </c>
      <c r="X35">
        <f t="shared" si="3"/>
        <v>0</v>
      </c>
    </row>
    <row r="36" spans="1:24" ht="18.75" customHeight="1" x14ac:dyDescent="0.35">
      <c r="A36" s="31">
        <v>14700</v>
      </c>
      <c r="B36" s="35">
        <v>42.200000000000017</v>
      </c>
      <c r="C36" s="36">
        <v>215.60000000000002</v>
      </c>
      <c r="D36" s="36">
        <v>173.4</v>
      </c>
      <c r="E36" s="2"/>
      <c r="F36" s="2"/>
      <c r="G36" s="2"/>
      <c r="H36" s="2"/>
      <c r="I36" s="2"/>
      <c r="J36" s="109">
        <v>2169</v>
      </c>
      <c r="K36" s="110">
        <v>13</v>
      </c>
      <c r="L36" s="2"/>
      <c r="M36" s="2"/>
      <c r="N36" s="31">
        <v>12200</v>
      </c>
      <c r="O36" s="35">
        <v>11.300000000000011</v>
      </c>
      <c r="P36" s="36">
        <v>490.8</v>
      </c>
      <c r="Q36" s="37">
        <v>479.5</v>
      </c>
      <c r="R36" s="2">
        <f t="shared" si="0"/>
        <v>-2169</v>
      </c>
      <c r="S36" s="2"/>
      <c r="T36" s="25">
        <v>479.5</v>
      </c>
      <c r="V36" s="100">
        <f t="shared" si="1"/>
        <v>2156</v>
      </c>
      <c r="W36">
        <f t="shared" si="2"/>
        <v>0</v>
      </c>
      <c r="X36">
        <f t="shared" si="3"/>
        <v>0</v>
      </c>
    </row>
    <row r="37" spans="1:24" ht="18.75" customHeight="1" x14ac:dyDescent="0.35">
      <c r="A37" s="31">
        <v>14650</v>
      </c>
      <c r="B37" s="35">
        <v>96.600000000000009</v>
      </c>
      <c r="C37" s="36">
        <v>115.9</v>
      </c>
      <c r="D37" s="36">
        <v>19.3</v>
      </c>
      <c r="E37" s="2"/>
      <c r="F37" s="2"/>
      <c r="G37" s="2"/>
      <c r="H37" s="2"/>
      <c r="I37" s="2"/>
      <c r="J37" s="109">
        <v>1159</v>
      </c>
      <c r="K37" s="110">
        <v>0</v>
      </c>
      <c r="L37" s="2"/>
      <c r="M37" s="2"/>
      <c r="N37" s="31">
        <v>12150</v>
      </c>
      <c r="O37" s="35">
        <v>4</v>
      </c>
      <c r="P37" s="36">
        <v>221.5</v>
      </c>
      <c r="Q37" s="37">
        <v>217.5</v>
      </c>
      <c r="R37" s="2">
        <f t="shared" si="0"/>
        <v>-1159</v>
      </c>
      <c r="S37" s="2"/>
      <c r="T37" s="25">
        <v>217.5</v>
      </c>
      <c r="V37" s="100">
        <f t="shared" si="1"/>
        <v>1159</v>
      </c>
      <c r="W37">
        <f t="shared" si="2"/>
        <v>0</v>
      </c>
      <c r="X37">
        <f t="shared" si="3"/>
        <v>0</v>
      </c>
    </row>
    <row r="38" spans="1:24" ht="18.75" customHeight="1" x14ac:dyDescent="0.35">
      <c r="A38" s="31">
        <v>14600</v>
      </c>
      <c r="B38" s="35">
        <v>16</v>
      </c>
      <c r="C38" s="36">
        <v>324.70000000000005</v>
      </c>
      <c r="D38" s="36">
        <v>308.70000000000005</v>
      </c>
      <c r="E38" s="2"/>
      <c r="F38" s="2"/>
      <c r="G38" s="2"/>
      <c r="H38" s="2"/>
      <c r="I38" s="2"/>
      <c r="J38" s="109">
        <v>3285</v>
      </c>
      <c r="K38" s="110">
        <v>38</v>
      </c>
      <c r="L38" s="2"/>
      <c r="M38" s="2"/>
      <c r="N38" s="31">
        <v>12100</v>
      </c>
      <c r="O38" s="35">
        <v>-60.5</v>
      </c>
      <c r="P38" s="36">
        <v>222.10000000000002</v>
      </c>
      <c r="Q38" s="37">
        <v>282.60000000000002</v>
      </c>
      <c r="R38" s="2">
        <f t="shared" si="0"/>
        <v>-3285</v>
      </c>
      <c r="S38" s="2"/>
      <c r="T38" s="25">
        <v>282.60000000000002</v>
      </c>
      <c r="V38" s="100">
        <f t="shared" si="1"/>
        <v>3247</v>
      </c>
      <c r="W38">
        <f t="shared" si="2"/>
        <v>0</v>
      </c>
      <c r="X38">
        <f t="shared" si="3"/>
        <v>0</v>
      </c>
    </row>
    <row r="39" spans="1:24" ht="18.75" customHeight="1" x14ac:dyDescent="0.35">
      <c r="A39" s="31">
        <v>14550</v>
      </c>
      <c r="B39" s="35">
        <v>-1.6000000000000014</v>
      </c>
      <c r="C39" s="36">
        <v>26.8</v>
      </c>
      <c r="D39" s="36">
        <v>28.400000000000002</v>
      </c>
      <c r="E39" s="2"/>
      <c r="F39" s="2"/>
      <c r="G39" s="2"/>
      <c r="H39" s="2"/>
      <c r="I39" s="2"/>
      <c r="J39" s="109">
        <v>272</v>
      </c>
      <c r="K39" s="110">
        <v>4</v>
      </c>
      <c r="L39" s="2"/>
      <c r="M39" s="2"/>
      <c r="N39" s="31">
        <v>12050</v>
      </c>
      <c r="O39" s="35">
        <v>-15.100000000000023</v>
      </c>
      <c r="P39" s="36">
        <v>411.6</v>
      </c>
      <c r="Q39" s="37">
        <v>426.70000000000005</v>
      </c>
      <c r="R39" s="2">
        <f t="shared" si="0"/>
        <v>-272</v>
      </c>
      <c r="S39" s="2"/>
      <c r="T39" s="25">
        <v>426.70000000000005</v>
      </c>
      <c r="V39" s="100">
        <f t="shared" si="1"/>
        <v>268</v>
      </c>
      <c r="W39">
        <f t="shared" si="2"/>
        <v>0</v>
      </c>
      <c r="X39">
        <f t="shared" si="3"/>
        <v>0</v>
      </c>
    </row>
    <row r="40" spans="1:24" ht="18.75" customHeight="1" x14ac:dyDescent="0.35">
      <c r="A40" s="31">
        <v>14500</v>
      </c>
      <c r="B40" s="35">
        <v>0.80000000000001137</v>
      </c>
      <c r="C40" s="36">
        <v>284</v>
      </c>
      <c r="D40" s="36">
        <v>283.2</v>
      </c>
      <c r="E40" s="2"/>
      <c r="F40" s="2"/>
      <c r="G40" s="2"/>
      <c r="H40" s="2"/>
      <c r="I40" s="2"/>
      <c r="J40" s="109">
        <v>3098</v>
      </c>
      <c r="K40" s="110">
        <v>258</v>
      </c>
      <c r="L40" s="2" t="s">
        <v>145</v>
      </c>
      <c r="M40" s="2" t="s">
        <v>146</v>
      </c>
      <c r="N40" s="31">
        <v>12000</v>
      </c>
      <c r="O40" s="35">
        <v>28.5</v>
      </c>
      <c r="P40" s="36">
        <v>1522</v>
      </c>
      <c r="Q40" s="37">
        <v>1493.5</v>
      </c>
      <c r="R40" s="2">
        <f t="shared" si="0"/>
        <v>-3098</v>
      </c>
      <c r="S40" s="2"/>
      <c r="T40" s="25">
        <v>1493.5</v>
      </c>
      <c r="V40" s="100">
        <f t="shared" si="1"/>
        <v>2840</v>
      </c>
      <c r="W40">
        <f t="shared" si="2"/>
        <v>0</v>
      </c>
      <c r="X40">
        <f t="shared" si="3"/>
        <v>0</v>
      </c>
    </row>
    <row r="41" spans="1:24" ht="18.75" customHeight="1" x14ac:dyDescent="0.35">
      <c r="A41" s="31">
        <v>14450</v>
      </c>
      <c r="B41" s="35">
        <v>10</v>
      </c>
      <c r="C41" s="36">
        <v>97.100000000000009</v>
      </c>
      <c r="D41" s="36">
        <v>87.100000000000009</v>
      </c>
      <c r="E41" s="2"/>
      <c r="F41" s="2"/>
      <c r="G41" s="2"/>
      <c r="H41" s="2"/>
      <c r="I41" s="2"/>
      <c r="J41" s="109">
        <v>973</v>
      </c>
      <c r="K41" s="110">
        <v>2</v>
      </c>
      <c r="L41" s="2">
        <f ca="1">SUM(J10:INDIRECT("J"&amp;(Ueberhaenge!AB4-1)))</f>
        <v>39674</v>
      </c>
      <c r="M41" s="2">
        <f ca="1">SUM(K10:INDIRECT("K"&amp;(Ueberhaenge!AB4-1)))</f>
        <v>29060</v>
      </c>
      <c r="N41" s="31">
        <v>11950</v>
      </c>
      <c r="O41" s="35">
        <v>-31.100000000000023</v>
      </c>
      <c r="P41" s="36">
        <v>357.3</v>
      </c>
      <c r="Q41" s="37">
        <v>388.40000000000003</v>
      </c>
      <c r="R41" s="2">
        <f t="shared" si="0"/>
        <v>-973</v>
      </c>
      <c r="S41" s="2"/>
      <c r="T41" s="25">
        <v>388.40000000000003</v>
      </c>
      <c r="V41" s="100">
        <f t="shared" si="1"/>
        <v>971</v>
      </c>
      <c r="W41">
        <f t="shared" si="2"/>
        <v>0</v>
      </c>
      <c r="X41">
        <f t="shared" si="3"/>
        <v>0</v>
      </c>
    </row>
    <row r="42" spans="1:24" ht="18.75" customHeight="1" x14ac:dyDescent="0.35">
      <c r="A42" s="31">
        <v>14400</v>
      </c>
      <c r="B42" s="35">
        <v>8.8000000000000114</v>
      </c>
      <c r="C42" s="36">
        <v>186.8</v>
      </c>
      <c r="D42" s="36">
        <v>178</v>
      </c>
      <c r="E42" s="2"/>
      <c r="F42" s="2"/>
      <c r="G42" s="2"/>
      <c r="H42" s="2"/>
      <c r="I42" s="2"/>
      <c r="J42" s="109">
        <v>1894</v>
      </c>
      <c r="K42" s="110">
        <v>26</v>
      </c>
      <c r="L42" s="2">
        <f ca="1">SUM(INDIRECT("J"&amp;(Ueberhaenge!AB4)):J50)</f>
        <v>39651</v>
      </c>
      <c r="M42" s="2">
        <f ca="1">SUM(INDIRECT("K"&amp;(Ueberhaenge!AB4)):K50)</f>
        <v>681</v>
      </c>
      <c r="N42" s="31">
        <v>11900</v>
      </c>
      <c r="O42" s="35">
        <v>13.5</v>
      </c>
      <c r="P42" s="36">
        <v>704.5</v>
      </c>
      <c r="Q42" s="37">
        <v>691</v>
      </c>
      <c r="R42" s="2">
        <f t="shared" si="0"/>
        <v>-1894</v>
      </c>
      <c r="S42" s="2"/>
      <c r="T42" s="25">
        <v>691</v>
      </c>
      <c r="V42" s="100">
        <f t="shared" si="1"/>
        <v>1868</v>
      </c>
      <c r="W42">
        <f t="shared" si="2"/>
        <v>0</v>
      </c>
      <c r="X42">
        <f t="shared" si="3"/>
        <v>0</v>
      </c>
    </row>
    <row r="43" spans="1:24" ht="18.75" customHeight="1" x14ac:dyDescent="0.35">
      <c r="A43" s="31">
        <v>14350</v>
      </c>
      <c r="B43" s="35">
        <v>16.799999999999997</v>
      </c>
      <c r="C43" s="36">
        <v>36.4</v>
      </c>
      <c r="D43" s="36">
        <v>19.600000000000001</v>
      </c>
      <c r="E43" s="2"/>
      <c r="F43" s="2"/>
      <c r="G43" s="2"/>
      <c r="H43" s="2"/>
      <c r="I43" s="2"/>
      <c r="J43" s="109">
        <v>364</v>
      </c>
      <c r="K43" s="110">
        <v>0</v>
      </c>
      <c r="L43" s="2"/>
      <c r="M43" s="2"/>
      <c r="N43" s="31">
        <v>11850</v>
      </c>
      <c r="O43" s="35">
        <v>13.400000000000006</v>
      </c>
      <c r="P43" s="36">
        <v>241.70000000000002</v>
      </c>
      <c r="Q43" s="37">
        <v>228.3</v>
      </c>
      <c r="R43" s="2">
        <f t="shared" si="0"/>
        <v>-364</v>
      </c>
      <c r="S43" s="2"/>
      <c r="T43" s="25">
        <v>228.3</v>
      </c>
      <c r="V43" s="100">
        <f t="shared" si="1"/>
        <v>364</v>
      </c>
      <c r="W43">
        <f t="shared" si="2"/>
        <v>0</v>
      </c>
      <c r="X43">
        <f t="shared" si="3"/>
        <v>0</v>
      </c>
    </row>
    <row r="44" spans="1:24" ht="18.75" customHeight="1" x14ac:dyDescent="0.35">
      <c r="A44" s="31">
        <v>14300</v>
      </c>
      <c r="B44" s="35">
        <v>0.60000000000000853</v>
      </c>
      <c r="C44" s="36">
        <v>124.80000000000001</v>
      </c>
      <c r="D44" s="36">
        <v>124.2</v>
      </c>
      <c r="E44" s="2"/>
      <c r="F44" s="2"/>
      <c r="G44" s="2"/>
      <c r="H44" s="2"/>
      <c r="I44" s="2"/>
      <c r="J44" s="109">
        <v>1252</v>
      </c>
      <c r="K44" s="110">
        <v>4</v>
      </c>
      <c r="L44" s="2"/>
      <c r="M44" s="2"/>
      <c r="N44" s="31">
        <v>11800</v>
      </c>
      <c r="O44" s="35">
        <v>-25.799999999999955</v>
      </c>
      <c r="P44" s="36">
        <v>1246.2</v>
      </c>
      <c r="Q44" s="37">
        <v>1272</v>
      </c>
      <c r="R44" s="2">
        <f t="shared" si="0"/>
        <v>-1252</v>
      </c>
      <c r="S44" s="2"/>
      <c r="T44" s="25">
        <v>1272</v>
      </c>
      <c r="V44" s="100">
        <f t="shared" si="1"/>
        <v>1248</v>
      </c>
      <c r="W44">
        <f t="shared" si="2"/>
        <v>0</v>
      </c>
      <c r="X44">
        <f t="shared" si="3"/>
        <v>0</v>
      </c>
    </row>
    <row r="45" spans="1:24" ht="18.75" customHeight="1" x14ac:dyDescent="0.35">
      <c r="A45" s="31">
        <v>14250</v>
      </c>
      <c r="B45" s="35">
        <v>31</v>
      </c>
      <c r="C45" s="36">
        <v>57.6</v>
      </c>
      <c r="D45" s="36">
        <v>26.6</v>
      </c>
      <c r="E45" s="2"/>
      <c r="F45" s="2"/>
      <c r="G45" s="2"/>
      <c r="H45" s="2"/>
      <c r="I45" s="2"/>
      <c r="J45" s="109">
        <v>576</v>
      </c>
      <c r="K45" s="110">
        <v>0</v>
      </c>
      <c r="L45" s="2"/>
      <c r="M45" s="2"/>
      <c r="N45" s="31">
        <v>11750</v>
      </c>
      <c r="O45" s="35">
        <v>-0.5</v>
      </c>
      <c r="P45" s="36">
        <v>642.40000000000009</v>
      </c>
      <c r="Q45" s="37">
        <v>642.90000000000009</v>
      </c>
      <c r="R45" s="2">
        <f t="shared" si="0"/>
        <v>-576</v>
      </c>
      <c r="S45" s="2"/>
      <c r="T45" s="25">
        <v>642.90000000000009</v>
      </c>
      <c r="V45" s="100">
        <f t="shared" si="1"/>
        <v>576</v>
      </c>
      <c r="W45">
        <f t="shared" si="2"/>
        <v>0</v>
      </c>
      <c r="X45">
        <f t="shared" si="3"/>
        <v>0</v>
      </c>
    </row>
    <row r="46" spans="1:24" ht="18.75" customHeight="1" x14ac:dyDescent="0.35">
      <c r="A46" s="31">
        <v>14200</v>
      </c>
      <c r="B46" s="35">
        <v>66.700000000000045</v>
      </c>
      <c r="C46" s="36">
        <v>740.30000000000007</v>
      </c>
      <c r="D46" s="36">
        <v>673.6</v>
      </c>
      <c r="E46" s="2"/>
      <c r="F46" s="2"/>
      <c r="G46" s="2"/>
      <c r="H46" s="2"/>
      <c r="I46" s="2"/>
      <c r="J46" s="109">
        <v>7497</v>
      </c>
      <c r="K46" s="110">
        <v>94</v>
      </c>
      <c r="L46" s="2"/>
      <c r="M46" s="2"/>
      <c r="N46" s="31">
        <v>11700</v>
      </c>
      <c r="O46" s="35">
        <v>18.900000000000091</v>
      </c>
      <c r="P46" s="36">
        <v>705.40000000000009</v>
      </c>
      <c r="Q46" s="37">
        <v>686.5</v>
      </c>
      <c r="R46" s="2">
        <f t="shared" si="0"/>
        <v>-7497</v>
      </c>
      <c r="S46" s="2"/>
      <c r="T46" s="25">
        <v>686.5</v>
      </c>
      <c r="V46" s="100">
        <f t="shared" si="1"/>
        <v>7403</v>
      </c>
      <c r="W46">
        <f t="shared" si="2"/>
        <v>0</v>
      </c>
      <c r="X46">
        <f t="shared" si="3"/>
        <v>0</v>
      </c>
    </row>
    <row r="47" spans="1:24" ht="18.75" customHeight="1" x14ac:dyDescent="0.35">
      <c r="A47" s="31">
        <v>14150</v>
      </c>
      <c r="B47" s="35">
        <v>23.900000000000006</v>
      </c>
      <c r="C47" s="36">
        <v>79.100000000000009</v>
      </c>
      <c r="D47" s="36">
        <v>55.2</v>
      </c>
      <c r="E47" s="2"/>
      <c r="F47" s="2"/>
      <c r="G47" s="2"/>
      <c r="H47" s="2"/>
      <c r="I47" s="2"/>
      <c r="J47" s="109">
        <v>792</v>
      </c>
      <c r="K47" s="110">
        <v>1</v>
      </c>
      <c r="L47" s="2"/>
      <c r="M47" s="2"/>
      <c r="N47" s="31">
        <v>11650</v>
      </c>
      <c r="O47" s="35">
        <v>0.39999999999999858</v>
      </c>
      <c r="P47" s="36">
        <v>18.8</v>
      </c>
      <c r="Q47" s="37">
        <v>18.400000000000002</v>
      </c>
      <c r="R47" s="2">
        <f t="shared" si="0"/>
        <v>-792</v>
      </c>
      <c r="S47" s="2"/>
      <c r="T47" s="25">
        <v>18.400000000000002</v>
      </c>
      <c r="V47" s="100">
        <f t="shared" si="1"/>
        <v>791</v>
      </c>
      <c r="W47">
        <f t="shared" si="2"/>
        <v>0</v>
      </c>
      <c r="X47">
        <f t="shared" si="3"/>
        <v>0</v>
      </c>
    </row>
    <row r="48" spans="1:24" ht="18.75" customHeight="1" x14ac:dyDescent="0.35">
      <c r="A48" s="31">
        <v>14100</v>
      </c>
      <c r="B48" s="35">
        <v>14.400000000000006</v>
      </c>
      <c r="C48" s="36">
        <v>89.300000000000011</v>
      </c>
      <c r="D48" s="36">
        <v>74.900000000000006</v>
      </c>
      <c r="E48" s="2"/>
      <c r="F48" s="2"/>
      <c r="G48" s="2"/>
      <c r="H48" s="2"/>
      <c r="I48" s="2"/>
      <c r="J48" s="109">
        <v>918</v>
      </c>
      <c r="K48" s="110">
        <v>25</v>
      </c>
      <c r="L48" s="2"/>
      <c r="M48" s="2"/>
      <c r="N48" s="31">
        <v>11600</v>
      </c>
      <c r="O48" s="35">
        <v>57.099999999999909</v>
      </c>
      <c r="P48" s="36">
        <v>1220.8</v>
      </c>
      <c r="Q48" s="37">
        <v>1163.7</v>
      </c>
      <c r="R48" s="2">
        <f t="shared" si="0"/>
        <v>-918</v>
      </c>
      <c r="S48" s="2"/>
      <c r="T48" s="25">
        <v>1163.7</v>
      </c>
      <c r="V48" s="100">
        <f t="shared" si="1"/>
        <v>893</v>
      </c>
      <c r="W48">
        <f t="shared" si="2"/>
        <v>0</v>
      </c>
      <c r="X48">
        <f t="shared" si="3"/>
        <v>0</v>
      </c>
    </row>
    <row r="49" spans="1:24" ht="18.75" customHeight="1" x14ac:dyDescent="0.35">
      <c r="A49" s="31">
        <v>14050</v>
      </c>
      <c r="B49" s="35">
        <v>5</v>
      </c>
      <c r="C49" s="36">
        <v>212.4</v>
      </c>
      <c r="D49" s="36">
        <v>207.4</v>
      </c>
      <c r="E49" s="2"/>
      <c r="F49" s="2"/>
      <c r="G49" s="2"/>
      <c r="H49" s="2"/>
      <c r="I49" s="2"/>
      <c r="J49" s="109">
        <v>2129</v>
      </c>
      <c r="K49" s="110">
        <v>5</v>
      </c>
      <c r="L49" s="2"/>
      <c r="M49" s="2"/>
      <c r="N49" s="31">
        <v>11550</v>
      </c>
      <c r="O49" s="35">
        <v>0</v>
      </c>
      <c r="P49" s="36">
        <v>358.8</v>
      </c>
      <c r="Q49" s="37">
        <v>358.8</v>
      </c>
      <c r="R49" s="2">
        <f t="shared" si="0"/>
        <v>-2129</v>
      </c>
      <c r="S49" s="2"/>
      <c r="T49" s="25">
        <v>358.8</v>
      </c>
      <c r="V49" s="100">
        <f t="shared" si="1"/>
        <v>2124</v>
      </c>
      <c r="W49">
        <f t="shared" si="2"/>
        <v>0</v>
      </c>
      <c r="X49">
        <f t="shared" si="3"/>
        <v>0</v>
      </c>
    </row>
    <row r="50" spans="1:24" ht="18.75" customHeight="1" thickBot="1" x14ac:dyDescent="0.4">
      <c r="A50" s="31">
        <v>14000</v>
      </c>
      <c r="B50" s="35">
        <v>45.600000000000023</v>
      </c>
      <c r="C50" s="40">
        <v>401.90000000000003</v>
      </c>
      <c r="D50" s="40">
        <v>356.3</v>
      </c>
      <c r="E50" s="2"/>
      <c r="F50" s="2"/>
      <c r="G50" s="2"/>
      <c r="H50" s="2"/>
      <c r="I50" s="2"/>
      <c r="J50" s="109">
        <v>4100</v>
      </c>
      <c r="K50" s="110">
        <v>81</v>
      </c>
      <c r="L50" s="2"/>
      <c r="M50" s="2"/>
      <c r="N50" s="38">
        <v>11500</v>
      </c>
      <c r="O50" s="35">
        <v>41.400000000000091</v>
      </c>
      <c r="P50" s="36">
        <v>1775.1000000000001</v>
      </c>
      <c r="Q50" s="41">
        <v>1733.7</v>
      </c>
      <c r="R50" s="2">
        <f t="shared" si="0"/>
        <v>-4100</v>
      </c>
      <c r="S50" s="2"/>
      <c r="T50" s="25">
        <v>1733.7</v>
      </c>
      <c r="V50" s="100">
        <f t="shared" si="1"/>
        <v>4019</v>
      </c>
      <c r="W50">
        <f t="shared" si="2"/>
        <v>0</v>
      </c>
      <c r="X50">
        <f t="shared" si="3"/>
        <v>0</v>
      </c>
    </row>
    <row r="51" spans="1:24" ht="28.5" customHeight="1" thickBot="1" x14ac:dyDescent="0.4">
      <c r="A51" s="149"/>
      <c r="B51" s="3" t="s">
        <v>190</v>
      </c>
      <c r="C51" s="2"/>
      <c r="D51" s="2"/>
      <c r="E51" s="2"/>
      <c r="F51" s="2"/>
      <c r="G51" s="2"/>
      <c r="H51" s="2"/>
      <c r="I51" s="2"/>
      <c r="J51" s="2"/>
      <c r="K51" s="2"/>
      <c r="L51" s="2"/>
      <c r="M51" s="2"/>
      <c r="N51" s="2"/>
      <c r="O51" s="44"/>
      <c r="P51" s="44"/>
      <c r="Q51" s="44"/>
      <c r="R51" s="2"/>
      <c r="S51" s="2"/>
    </row>
    <row r="52" spans="1:24" ht="60.75" customHeight="1" thickBot="1" x14ac:dyDescent="0.35">
      <c r="A52" s="149"/>
      <c r="B52" s="162" t="s">
        <v>39</v>
      </c>
      <c r="C52" s="163"/>
      <c r="D52" s="164"/>
      <c r="E52" s="2"/>
      <c r="F52" s="113" t="e">
        <f>ROUND(Ueberhaenge!G6,0)</f>
        <v>#VALUE!</v>
      </c>
      <c r="G52" s="114" t="s">
        <v>192</v>
      </c>
      <c r="H52" s="2"/>
      <c r="I52" s="73" t="s">
        <v>147</v>
      </c>
      <c r="J52" s="104">
        <f>SUM(J10:J50)</f>
        <v>79325</v>
      </c>
      <c r="K52" s="104">
        <f>SUM(K10:K50)</f>
        <v>29741</v>
      </c>
      <c r="L52" s="2"/>
      <c r="M52" s="2"/>
      <c r="N52" s="2"/>
      <c r="O52" s="162" t="s">
        <v>38</v>
      </c>
      <c r="P52" s="163"/>
      <c r="Q52" s="164"/>
      <c r="R52" s="2"/>
      <c r="S52" s="2"/>
    </row>
    <row r="53" spans="1:24" x14ac:dyDescent="0.3">
      <c r="A53" s="21"/>
      <c r="B53" s="2"/>
      <c r="C53" s="2"/>
      <c r="D53" s="2"/>
      <c r="E53" s="2"/>
      <c r="F53" s="2"/>
      <c r="G53" s="2"/>
      <c r="H53" s="2"/>
      <c r="I53" s="2"/>
      <c r="J53" s="2"/>
      <c r="K53" s="2"/>
      <c r="L53" s="2"/>
      <c r="M53" s="2"/>
      <c r="N53" s="2"/>
      <c r="O53" s="2"/>
      <c r="P53" s="2"/>
      <c r="Q53" s="2"/>
      <c r="R53" s="2"/>
      <c r="S53" s="2"/>
    </row>
    <row r="54" spans="1:24" ht="18" x14ac:dyDescent="0.35">
      <c r="A54" s="42" t="s">
        <v>36</v>
      </c>
      <c r="B54" s="42"/>
      <c r="C54" s="42"/>
      <c r="D54" s="42"/>
      <c r="E54" s="28"/>
      <c r="F54" s="28"/>
      <c r="G54" s="28" t="str">
        <f>Infos!B33</f>
        <v>2023-11+2023-12</v>
      </c>
      <c r="H54" s="28"/>
      <c r="I54" s="2"/>
      <c r="J54" s="2"/>
      <c r="K54" s="2"/>
      <c r="L54" s="2"/>
      <c r="M54" s="2"/>
      <c r="N54" s="42" t="s">
        <v>36</v>
      </c>
      <c r="O54" s="42"/>
      <c r="P54" s="42"/>
      <c r="Q54" s="42"/>
      <c r="R54" s="2"/>
      <c r="S54" s="2"/>
    </row>
    <row r="55" spans="1:24" ht="18" x14ac:dyDescent="0.35">
      <c r="A55" s="43" t="s">
        <v>37</v>
      </c>
      <c r="B55" s="43"/>
      <c r="C55" s="43"/>
      <c r="D55" s="43"/>
      <c r="E55" s="28"/>
      <c r="F55" s="28"/>
      <c r="G55" t="str">
        <f>Infos!B32</f>
        <v>2023-12</v>
      </c>
      <c r="H55" s="28"/>
      <c r="I55" s="71" t="s">
        <v>141</v>
      </c>
      <c r="J55" s="2"/>
      <c r="K55" s="2"/>
      <c r="L55" s="2"/>
      <c r="M55" s="2"/>
      <c r="N55" s="43" t="s">
        <v>37</v>
      </c>
      <c r="O55" s="43"/>
      <c r="P55" s="43"/>
      <c r="Q55" s="43"/>
      <c r="R55" s="2"/>
      <c r="S55" s="2"/>
    </row>
    <row r="56" spans="1:24" x14ac:dyDescent="0.3">
      <c r="A56" s="28"/>
      <c r="B56" s="28"/>
      <c r="C56" s="28"/>
      <c r="D56" s="28"/>
      <c r="E56" s="28"/>
      <c r="F56" s="28"/>
      <c r="G56" s="28"/>
      <c r="H56" s="28"/>
      <c r="I56" s="2"/>
      <c r="J56" s="2"/>
      <c r="K56" s="2"/>
      <c r="L56" s="2"/>
      <c r="M56" s="2"/>
      <c r="N56" s="2"/>
      <c r="O56" s="2"/>
      <c r="P56" s="2"/>
      <c r="Q56" s="2"/>
      <c r="R56" s="2"/>
      <c r="S56" s="2"/>
    </row>
    <row r="57" spans="1:24" ht="117.75" customHeight="1" x14ac:dyDescent="0.3">
      <c r="A57" s="180" t="s">
        <v>105</v>
      </c>
      <c r="B57" s="181"/>
      <c r="C57" s="181"/>
      <c r="D57" s="181"/>
      <c r="E57" s="181"/>
      <c r="F57" s="181"/>
      <c r="G57" s="181"/>
      <c r="H57" s="181"/>
      <c r="I57" s="181"/>
      <c r="J57" s="2"/>
      <c r="K57" s="2"/>
      <c r="L57" s="2"/>
      <c r="M57" s="2"/>
      <c r="N57" s="161" t="s">
        <v>43</v>
      </c>
      <c r="O57" s="161"/>
      <c r="P57" s="161"/>
      <c r="Q57" s="161"/>
      <c r="R57" s="2"/>
      <c r="S57" s="2"/>
    </row>
    <row r="58" spans="1:24" x14ac:dyDescent="0.3">
      <c r="A58" s="28"/>
      <c r="B58" s="28"/>
      <c r="C58" s="28"/>
      <c r="D58" s="28"/>
      <c r="E58" s="28"/>
      <c r="F58" s="28"/>
      <c r="G58" s="28"/>
      <c r="H58" s="28"/>
      <c r="I58" s="2"/>
      <c r="J58" s="2"/>
      <c r="K58" s="2"/>
      <c r="L58" s="2"/>
      <c r="M58" s="2"/>
      <c r="N58" s="2"/>
      <c r="O58" s="2"/>
      <c r="P58" s="2"/>
      <c r="Q58" s="2"/>
      <c r="R58" s="2"/>
      <c r="S58" s="2"/>
    </row>
    <row r="59" spans="1:24" x14ac:dyDescent="0.3">
      <c r="A59" s="28"/>
      <c r="B59" s="28"/>
      <c r="C59" s="28"/>
      <c r="D59" s="28"/>
      <c r="E59" s="28"/>
      <c r="F59" s="28"/>
      <c r="G59" s="28"/>
      <c r="H59" s="28"/>
      <c r="I59" s="2"/>
      <c r="J59" s="2"/>
      <c r="K59" s="2"/>
      <c r="L59" s="2"/>
      <c r="M59" s="2"/>
      <c r="N59" s="2"/>
      <c r="O59" s="2"/>
      <c r="P59" s="2"/>
      <c r="Q59" s="2"/>
      <c r="R59" s="2"/>
      <c r="S59" s="2"/>
    </row>
    <row r="60" spans="1:24" x14ac:dyDescent="0.3">
      <c r="A60" s="28"/>
      <c r="B60" s="28"/>
      <c r="C60" s="28"/>
      <c r="D60" s="28"/>
      <c r="E60" s="28"/>
      <c r="F60" s="28"/>
      <c r="G60" s="28"/>
      <c r="H60" s="28"/>
      <c r="I60" s="2"/>
      <c r="J60" s="2"/>
      <c r="K60" s="2"/>
      <c r="L60" s="2"/>
      <c r="M60" s="2"/>
      <c r="N60" s="2"/>
      <c r="O60" s="2"/>
      <c r="P60" s="2"/>
      <c r="Q60" s="2"/>
      <c r="R60" s="2"/>
      <c r="S60" s="2"/>
    </row>
    <row r="61" spans="1:24" x14ac:dyDescent="0.3">
      <c r="A61" s="28"/>
      <c r="B61" s="28"/>
      <c r="C61" s="28"/>
      <c r="D61" s="28"/>
      <c r="E61" s="28"/>
      <c r="F61" s="28"/>
      <c r="G61" s="28"/>
      <c r="H61" s="28"/>
      <c r="I61" s="2"/>
      <c r="J61" s="2"/>
      <c r="K61" s="2"/>
      <c r="L61" s="2"/>
      <c r="M61" s="2"/>
      <c r="N61" s="2"/>
      <c r="O61" s="2"/>
      <c r="P61" s="2"/>
      <c r="Q61" s="2"/>
      <c r="R61" s="2"/>
      <c r="S61" s="2"/>
    </row>
    <row r="62" spans="1:24" x14ac:dyDescent="0.3">
      <c r="A62" s="28"/>
      <c r="B62" s="28"/>
      <c r="C62" s="28"/>
      <c r="D62" s="28"/>
      <c r="E62" s="28"/>
      <c r="F62" s="28"/>
      <c r="G62" s="28"/>
      <c r="H62" s="28"/>
      <c r="I62" s="2"/>
      <c r="J62" s="2"/>
      <c r="K62" s="2"/>
      <c r="L62" s="2"/>
      <c r="M62" s="2"/>
      <c r="N62" s="2"/>
      <c r="O62" s="2"/>
      <c r="P62" s="2"/>
      <c r="Q62" s="2"/>
      <c r="R62" s="2"/>
      <c r="S62" s="2"/>
    </row>
    <row r="63" spans="1:24" x14ac:dyDescent="0.3">
      <c r="A63" s="28"/>
      <c r="B63" s="28"/>
      <c r="C63" s="28"/>
      <c r="D63" s="28"/>
      <c r="E63" s="28"/>
      <c r="F63" s="28"/>
      <c r="G63" s="28"/>
      <c r="H63" s="28"/>
      <c r="I63" s="2"/>
      <c r="J63" s="2"/>
      <c r="K63" s="2"/>
      <c r="L63" s="2"/>
      <c r="M63" s="2"/>
      <c r="N63" s="2"/>
      <c r="O63" s="2"/>
      <c r="P63" s="2"/>
      <c r="Q63" s="2"/>
      <c r="R63" s="2"/>
      <c r="S63" s="2"/>
    </row>
    <row r="64" spans="1:24"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14">
    <mergeCell ref="S1:T1"/>
    <mergeCell ref="B52:D52"/>
    <mergeCell ref="O52:Q52"/>
    <mergeCell ref="A57:I57"/>
    <mergeCell ref="N57:Q57"/>
    <mergeCell ref="J8:K8"/>
    <mergeCell ref="A1:F1"/>
    <mergeCell ref="G1:H1"/>
    <mergeCell ref="A6:I6"/>
    <mergeCell ref="N6:Q7"/>
    <mergeCell ref="A7:A9"/>
    <mergeCell ref="B7:D8"/>
    <mergeCell ref="O8:Q8"/>
    <mergeCell ref="J7:K7"/>
  </mergeCells>
  <conditionalFormatting sqref="C10:C50">
    <cfRule type="cellIs" dxfId="48" priority="34" operator="lessThan">
      <formula>0</formula>
    </cfRule>
    <cfRule type="cellIs" dxfId="47" priority="35" operator="greaterThan">
      <formula>0</formula>
    </cfRule>
  </conditionalFormatting>
  <conditionalFormatting sqref="P10:Q50">
    <cfRule type="cellIs" dxfId="46" priority="32" operator="lessThan">
      <formula>0</formula>
    </cfRule>
    <cfRule type="cellIs" dxfId="45" priority="33" operator="greaterThan">
      <formula>0</formula>
    </cfRule>
  </conditionalFormatting>
  <conditionalFormatting sqref="B10:B50">
    <cfRule type="colorScale" priority="31">
      <colorScale>
        <cfvo type="num" val="-100"/>
        <cfvo type="num" val="0"/>
        <cfvo type="num" val="100"/>
        <color rgb="FFF8696B"/>
        <color rgb="FFFCFCFF"/>
        <color rgb="FF5A8AC6"/>
      </colorScale>
    </cfRule>
  </conditionalFormatting>
  <conditionalFormatting sqref="O10:O50">
    <cfRule type="colorScale" priority="30">
      <colorScale>
        <cfvo type="num" val="-100"/>
        <cfvo type="num" val="0"/>
        <cfvo type="num" val="100"/>
        <color rgb="FFF8696B"/>
        <color rgb="FFFCFCFF"/>
        <color rgb="FF5A8AC6"/>
      </colorScale>
    </cfRule>
  </conditionalFormatting>
  <conditionalFormatting sqref="F3">
    <cfRule type="cellIs" dxfId="44" priority="28" operator="lessThan">
      <formula>0.55</formula>
    </cfRule>
    <cfRule type="cellIs" dxfId="43" priority="29" operator="greaterThan">
      <formula>0.6</formula>
    </cfRule>
  </conditionalFormatting>
  <conditionalFormatting sqref="D10:D50">
    <cfRule type="cellIs" dxfId="42" priority="26" operator="lessThan">
      <formula>0</formula>
    </cfRule>
    <cfRule type="cellIs" dxfId="41" priority="27" operator="greaterThan">
      <formula>0</formula>
    </cfRule>
  </conditionalFormatting>
  <conditionalFormatting sqref="A10">
    <cfRule type="expression" dxfId="40" priority="6">
      <formula>$X10&gt;0.1</formula>
    </cfRule>
  </conditionalFormatting>
  <conditionalFormatting sqref="A11:A50">
    <cfRule type="expression" dxfId="39" priority="4">
      <formula>$X11&gt;0.1</formula>
    </cfRule>
  </conditionalFormatting>
  <conditionalFormatting sqref="I10:J50">
    <cfRule type="dataBar" priority="3">
      <dataBar>
        <cfvo type="min"/>
        <cfvo type="formula" val="$S$9"/>
        <color theme="4" tint="-0.249977111117893"/>
      </dataBar>
      <extLst>
        <ext xmlns:x14="http://schemas.microsoft.com/office/spreadsheetml/2009/9/main" uri="{B025F937-C7B1-47D3-B67F-A62EFF666E3E}">
          <x14:id>{065502A1-C6A4-489B-B299-260D2F2D0913}</x14:id>
        </ext>
      </extLst>
    </cfRule>
  </conditionalFormatting>
  <conditionalFormatting sqref="K10:K50">
    <cfRule type="dataBar" priority="2">
      <dataBar>
        <cfvo type="min"/>
        <cfvo type="formula" val="$S$9"/>
        <color rgb="FF63C384"/>
      </dataBar>
      <extLst>
        <ext xmlns:x14="http://schemas.microsoft.com/office/spreadsheetml/2009/9/main" uri="{B025F937-C7B1-47D3-B67F-A62EFF666E3E}">
          <x14:id>{4850A8D8-0229-4CA3-B53C-B38C8D2DCF17}</x14:id>
        </ext>
      </extLst>
    </cfRule>
  </conditionalFormatting>
  <conditionalFormatting sqref="H3:I3">
    <cfRule type="expression" dxfId="38" priority="1">
      <formula>$F$3&gt;0.9</formula>
    </cfRule>
  </conditionalFormatting>
  <pageMargins left="0.70866141732283472" right="0.70866141732283472" top="0.59055118110236227" bottom="0.39370078740157483" header="0.31496062992125984" footer="0.31496062992125984"/>
  <pageSetup paperSize="9" scale="61" fitToHeight="0" orientation="portrait" r:id="rId1"/>
  <rowBreaks count="2" manualBreakCount="2">
    <brk id="55" max="10" man="1"/>
    <brk id="60" max="10" man="1"/>
  </rowBreaks>
  <drawing r:id="rId2"/>
  <extLst>
    <ext xmlns:x14="http://schemas.microsoft.com/office/spreadsheetml/2009/9/main" uri="{78C0D931-6437-407d-A8EE-F0AAD7539E65}">
      <x14:conditionalFormattings>
        <x14:conditionalFormatting xmlns:xm="http://schemas.microsoft.com/office/excel/2006/main">
          <x14:cfRule type="dataBar" id="{065502A1-C6A4-489B-B299-260D2F2D0913}">
            <x14:dataBar minLength="0" maxLength="100" border="1" direction="rightToLeft" negativeBarBorderColorSameAsPositive="0">
              <x14:cfvo type="autoMin"/>
              <x14:cfvo type="formula">
                <xm:f>$S$9</xm:f>
              </x14:cfvo>
              <x14:borderColor rgb="FF638EC6"/>
              <x14:negativeFillColor rgb="FFFF0000"/>
              <x14:negativeBorderColor rgb="FFFF0000"/>
              <x14:axisColor rgb="FF000000"/>
            </x14:dataBar>
          </x14:cfRule>
          <xm:sqref>I10:J50</xm:sqref>
        </x14:conditionalFormatting>
        <x14:conditionalFormatting xmlns:xm="http://schemas.microsoft.com/office/excel/2006/main">
          <x14:cfRule type="dataBar" id="{4850A8D8-0229-4CA3-B53C-B38C8D2DCF17}">
            <x14:dataBar minLength="0" maxLength="100" border="1" negativeBarBorderColorSameAsPositive="0">
              <x14:cfvo type="autoMin"/>
              <x14:cfvo type="formula">
                <xm:f>$S$9</xm:f>
              </x14:cfvo>
              <x14:borderColor rgb="FF63C384"/>
              <x14:negativeFillColor rgb="FFFF0000"/>
              <x14:negativeBorderColor rgb="FFFF0000"/>
              <x14:axisColor rgb="FF000000"/>
            </x14:dataBar>
          </x14:cfRule>
          <xm:sqref>K10:K50</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10592-FA81-4A27-9003-070CE5ADDC7F}">
  <sheetPr codeName="Tabelle29">
    <pageSetUpPr fitToPage="1"/>
  </sheetPr>
  <dimension ref="A1:V200"/>
  <sheetViews>
    <sheetView view="pageBreakPreview" topLeftCell="A32" zoomScale="60" zoomScaleNormal="70" workbookViewId="0">
      <selection activeCell="M52" sqref="M52"/>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3.109375" customWidth="1"/>
    <col min="17" max="17" width="13.5546875" customWidth="1"/>
  </cols>
  <sheetData>
    <row r="1" spans="1:22" ht="65.25" customHeight="1" x14ac:dyDescent="0.3">
      <c r="A1" s="168" t="s">
        <v>42</v>
      </c>
      <c r="B1" s="169"/>
      <c r="C1" s="169"/>
      <c r="D1" s="169"/>
      <c r="E1" s="169"/>
      <c r="F1" s="169"/>
      <c r="G1" s="170">
        <f>Ueberhaenge!G1</f>
        <v>45222</v>
      </c>
      <c r="H1" s="171"/>
      <c r="I1" s="54"/>
    </row>
    <row r="2" spans="1:22" x14ac:dyDescent="0.3">
      <c r="A2" s="52"/>
      <c r="B2" s="45"/>
      <c r="C2" s="45"/>
      <c r="D2" s="45"/>
      <c r="E2" s="45"/>
      <c r="F2" s="45"/>
      <c r="G2" s="45"/>
      <c r="H2" s="45"/>
      <c r="I2" s="45"/>
    </row>
    <row r="3" spans="1:22" ht="18" x14ac:dyDescent="0.35">
      <c r="A3" s="25" t="s">
        <v>35</v>
      </c>
      <c r="C3" s="27">
        <f>Ueberhaenge!G2</f>
        <v>25</v>
      </c>
      <c r="D3" s="45"/>
      <c r="E3" s="53" t="s">
        <v>40</v>
      </c>
      <c r="F3" s="55">
        <f>Summery!F3</f>
        <v>0.5</v>
      </c>
      <c r="G3" s="45"/>
      <c r="H3" s="56" t="str">
        <f>IF(Infos!T34="klein","Heute kleiner Verfall","Heute großer Verfall")</f>
        <v>Heute kleiner Verfall</v>
      </c>
      <c r="I3" s="56"/>
    </row>
    <row r="4" spans="1:22" x14ac:dyDescent="0.3">
      <c r="A4" s="21"/>
      <c r="B4" s="2"/>
      <c r="C4" s="2"/>
      <c r="D4" s="2"/>
      <c r="E4" s="2"/>
      <c r="F4" s="2"/>
      <c r="G4" s="2"/>
      <c r="H4" s="2"/>
      <c r="I4" s="45"/>
      <c r="J4" s="2"/>
      <c r="K4" s="2"/>
      <c r="L4" s="2"/>
      <c r="M4" s="2"/>
      <c r="N4" s="2"/>
      <c r="O4" s="2"/>
      <c r="P4" s="2"/>
      <c r="Q4" s="2"/>
      <c r="R4" s="2"/>
      <c r="S4" s="2"/>
    </row>
    <row r="5" spans="1:22" ht="5.25" customHeight="1" x14ac:dyDescent="0.3">
      <c r="A5" s="21"/>
      <c r="B5" s="2"/>
      <c r="C5" s="2"/>
      <c r="D5" s="2"/>
      <c r="E5" s="2"/>
      <c r="F5" s="2"/>
      <c r="G5" s="2"/>
      <c r="H5" s="2"/>
      <c r="I5" s="2"/>
      <c r="J5" s="2"/>
      <c r="K5" s="2"/>
      <c r="L5" s="2"/>
      <c r="M5" s="2"/>
      <c r="N5" s="2"/>
      <c r="O5" s="2"/>
      <c r="P5" s="2"/>
      <c r="Q5" s="2"/>
      <c r="R5" s="2"/>
      <c r="S5" s="2"/>
    </row>
    <row r="6" spans="1:22" ht="50.25" customHeight="1" thickBot="1" x14ac:dyDescent="0.35">
      <c r="A6" s="172" t="s">
        <v>41</v>
      </c>
      <c r="B6" s="173"/>
      <c r="C6" s="173"/>
      <c r="D6" s="173"/>
      <c r="E6" s="173"/>
      <c r="F6" s="173"/>
      <c r="G6" s="173"/>
      <c r="H6" s="173"/>
      <c r="I6" s="173"/>
      <c r="J6" s="2"/>
      <c r="K6" s="2"/>
      <c r="L6" s="2"/>
      <c r="M6" s="2"/>
      <c r="N6" s="179"/>
      <c r="O6" s="179"/>
      <c r="P6" s="179"/>
      <c r="Q6" s="179"/>
      <c r="R6" s="2"/>
      <c r="S6" s="2"/>
    </row>
    <row r="7" spans="1:22" ht="32.25" customHeight="1" thickBot="1" x14ac:dyDescent="0.65">
      <c r="A7" s="176" t="s">
        <v>3</v>
      </c>
      <c r="B7" s="174" t="str">
        <f xml:space="preserve"> "Front: " &amp; Ueberhaenge!D8</f>
        <v>Front: 2023-11</v>
      </c>
      <c r="C7" s="174"/>
      <c r="D7" s="174"/>
      <c r="E7" s="26"/>
      <c r="F7" s="26"/>
      <c r="G7" s="26"/>
      <c r="H7" s="45"/>
      <c r="J7" s="2"/>
      <c r="K7" s="2"/>
      <c r="L7" s="2"/>
      <c r="M7" s="2"/>
      <c r="N7" s="179"/>
      <c r="O7" s="179"/>
      <c r="P7" s="179"/>
      <c r="Q7" s="179"/>
      <c r="R7" s="51"/>
      <c r="S7" s="51"/>
      <c r="T7" s="50"/>
      <c r="U7" s="50"/>
      <c r="V7" s="50"/>
    </row>
    <row r="8" spans="1:22" ht="21.6" thickBot="1" x14ac:dyDescent="0.45">
      <c r="A8" s="177"/>
      <c r="B8" s="175"/>
      <c r="C8" s="175"/>
      <c r="D8" s="175"/>
      <c r="E8" s="22"/>
      <c r="I8" s="2"/>
      <c r="J8" s="2"/>
      <c r="K8" s="2"/>
      <c r="L8" s="2"/>
      <c r="M8" s="2"/>
      <c r="N8" s="48"/>
      <c r="O8" s="165"/>
      <c r="P8" s="166"/>
      <c r="Q8" s="167"/>
      <c r="R8" s="2"/>
      <c r="S8" s="2"/>
    </row>
    <row r="9" spans="1:22" ht="18.600000000000001" thickBot="1" x14ac:dyDescent="0.4">
      <c r="A9" s="178"/>
      <c r="B9" s="47" t="s">
        <v>34</v>
      </c>
      <c r="C9" s="46">
        <f>Ueberhaenge!G5</f>
        <v>45222</v>
      </c>
      <c r="D9" s="46">
        <f>IF(WEEKDAY(C9,2)=1,C9-3,C9-1)</f>
        <v>45219</v>
      </c>
      <c r="E9" s="22"/>
      <c r="I9" s="2"/>
      <c r="J9" s="2"/>
      <c r="K9" s="2"/>
      <c r="L9" s="2"/>
      <c r="M9" s="2"/>
      <c r="N9" s="49"/>
      <c r="O9" s="24"/>
      <c r="P9" s="23"/>
      <c r="Q9" s="23"/>
      <c r="R9" s="2"/>
      <c r="S9" s="2"/>
    </row>
    <row r="10" spans="1:22" ht="18" x14ac:dyDescent="0.35">
      <c r="A10" s="31">
        <f>Summery!A10</f>
        <v>16000</v>
      </c>
      <c r="B10" s="32">
        <f>Summery!B10</f>
        <v>20.599999999999994</v>
      </c>
      <c r="C10" s="33">
        <f>Summery!C10</f>
        <v>-171.60000000000002</v>
      </c>
      <c r="D10" s="34">
        <f>Summery!D10</f>
        <v>-192.20000000000002</v>
      </c>
      <c r="E10" s="2"/>
      <c r="F10" s="2"/>
      <c r="G10" s="2"/>
      <c r="H10" s="2"/>
      <c r="I10" s="2"/>
      <c r="J10" s="2"/>
      <c r="K10" s="2"/>
      <c r="L10" s="2"/>
      <c r="M10" s="2"/>
      <c r="N10" s="31"/>
      <c r="O10" s="35"/>
      <c r="P10" s="36"/>
      <c r="Q10" s="37"/>
      <c r="R10" s="2"/>
      <c r="S10" s="2"/>
      <c r="T10" s="25"/>
    </row>
    <row r="11" spans="1:22" ht="18" x14ac:dyDescent="0.35">
      <c r="A11" s="31">
        <f>Summery!A11</f>
        <v>15950</v>
      </c>
      <c r="B11" s="35">
        <f>Summery!B11</f>
        <v>0</v>
      </c>
      <c r="C11" s="36">
        <f>Summery!C11</f>
        <v>-27.200000000000003</v>
      </c>
      <c r="D11" s="37">
        <f>Summery!D11</f>
        <v>-27.200000000000003</v>
      </c>
      <c r="E11" s="2"/>
      <c r="F11" s="2"/>
      <c r="G11" s="2"/>
      <c r="H11" s="2"/>
      <c r="I11" s="2"/>
      <c r="J11" s="2"/>
      <c r="K11" s="2"/>
      <c r="L11" s="2"/>
      <c r="M11" s="2"/>
      <c r="N11" s="31"/>
      <c r="O11" s="35"/>
      <c r="P11" s="36"/>
      <c r="Q11" s="37"/>
      <c r="R11" s="2"/>
      <c r="S11" s="2"/>
      <c r="T11" s="25"/>
    </row>
    <row r="12" spans="1:22" ht="18" x14ac:dyDescent="0.35">
      <c r="A12" s="31">
        <f>Summery!A12</f>
        <v>15900</v>
      </c>
      <c r="B12" s="35">
        <f>Summery!B12</f>
        <v>-48.500000000000028</v>
      </c>
      <c r="C12" s="36">
        <f>Summery!C12</f>
        <v>-191.60000000000002</v>
      </c>
      <c r="D12" s="37">
        <f>Summery!D12</f>
        <v>-143.1</v>
      </c>
      <c r="E12" s="2"/>
      <c r="F12" s="2"/>
      <c r="G12" s="2"/>
      <c r="H12" s="2"/>
      <c r="I12" s="2"/>
      <c r="J12" s="2"/>
      <c r="K12" s="2"/>
      <c r="L12" s="2"/>
      <c r="M12" s="2"/>
      <c r="N12" s="31"/>
      <c r="O12" s="35"/>
      <c r="P12" s="36"/>
      <c r="Q12" s="37"/>
      <c r="R12" s="2"/>
      <c r="S12" s="2"/>
      <c r="T12" s="25"/>
    </row>
    <row r="13" spans="1:22" ht="18" x14ac:dyDescent="0.35">
      <c r="A13" s="31">
        <f>Summery!A13</f>
        <v>15850</v>
      </c>
      <c r="B13" s="35">
        <f>Summery!B13</f>
        <v>-4</v>
      </c>
      <c r="C13" s="36">
        <f>Summery!C13</f>
        <v>-8.8000000000000007</v>
      </c>
      <c r="D13" s="37">
        <f>Summery!D13</f>
        <v>-4.8000000000000007</v>
      </c>
      <c r="E13" s="2"/>
      <c r="F13" s="2"/>
      <c r="G13" s="2"/>
      <c r="H13" s="2"/>
      <c r="I13" s="2"/>
      <c r="J13" s="2"/>
      <c r="K13" s="2"/>
      <c r="L13" s="2"/>
      <c r="M13" s="2"/>
      <c r="N13" s="31"/>
      <c r="O13" s="35"/>
      <c r="P13" s="36"/>
      <c r="Q13" s="37"/>
      <c r="R13" s="2"/>
      <c r="S13" s="2"/>
      <c r="T13" s="25"/>
    </row>
    <row r="14" spans="1:22" ht="18" x14ac:dyDescent="0.35">
      <c r="A14" s="31">
        <f>Summery!A14</f>
        <v>15800</v>
      </c>
      <c r="B14" s="35">
        <f>Summery!B14</f>
        <v>5.2000000000000028</v>
      </c>
      <c r="C14" s="36">
        <f>Summery!C14</f>
        <v>-36</v>
      </c>
      <c r="D14" s="37">
        <f>Summery!D14</f>
        <v>-41.2</v>
      </c>
      <c r="E14" s="2"/>
      <c r="F14" s="2"/>
      <c r="G14" s="2"/>
      <c r="H14" s="2"/>
      <c r="I14" s="2"/>
      <c r="J14" s="2"/>
      <c r="K14" s="2"/>
      <c r="L14" s="2"/>
      <c r="M14" s="2"/>
      <c r="N14" s="31"/>
      <c r="O14" s="35"/>
      <c r="P14" s="36"/>
      <c r="Q14" s="37"/>
      <c r="R14" s="2"/>
      <c r="S14" s="2"/>
      <c r="T14" s="25"/>
    </row>
    <row r="15" spans="1:22" ht="18" x14ac:dyDescent="0.35">
      <c r="A15" s="31">
        <f>Summery!A15</f>
        <v>15750</v>
      </c>
      <c r="B15" s="35">
        <f>Summery!B15</f>
        <v>4.1999999999999993</v>
      </c>
      <c r="C15" s="36">
        <f>Summery!C15</f>
        <v>-21.900000000000002</v>
      </c>
      <c r="D15" s="37">
        <f>Summery!D15</f>
        <v>-26.1</v>
      </c>
      <c r="E15" s="2"/>
      <c r="F15" s="2"/>
      <c r="G15" s="2"/>
      <c r="H15" s="2"/>
      <c r="I15" s="2"/>
      <c r="J15" s="2"/>
      <c r="K15" s="2"/>
      <c r="L15" s="2"/>
      <c r="M15" s="2"/>
      <c r="N15" s="31"/>
      <c r="O15" s="35"/>
      <c r="P15" s="36"/>
      <c r="Q15" s="37"/>
      <c r="R15" s="2"/>
      <c r="S15" s="2"/>
      <c r="T15" s="25"/>
    </row>
    <row r="16" spans="1:22" ht="18" x14ac:dyDescent="0.35">
      <c r="A16" s="31">
        <f>Summery!A16</f>
        <v>15700</v>
      </c>
      <c r="B16" s="35">
        <f>Summery!B16</f>
        <v>-28.9</v>
      </c>
      <c r="C16" s="36">
        <f>Summery!C16</f>
        <v>-78</v>
      </c>
      <c r="D16" s="37">
        <f>Summery!D16</f>
        <v>-49.1</v>
      </c>
      <c r="E16" s="2"/>
      <c r="F16" s="2"/>
      <c r="G16" s="2"/>
      <c r="H16" s="2"/>
      <c r="I16" s="2"/>
      <c r="J16" s="2"/>
      <c r="K16" s="2"/>
      <c r="L16" s="2"/>
      <c r="M16" s="2"/>
      <c r="N16" s="31"/>
      <c r="O16" s="35"/>
      <c r="P16" s="36"/>
      <c r="Q16" s="37"/>
      <c r="R16" s="2"/>
      <c r="S16" s="2"/>
      <c r="T16" s="25"/>
    </row>
    <row r="17" spans="1:20" ht="18" x14ac:dyDescent="0.35">
      <c r="A17" s="31">
        <f>Summery!A17</f>
        <v>15650</v>
      </c>
      <c r="B17" s="35">
        <f>Summery!B17</f>
        <v>0.69999999999999574</v>
      </c>
      <c r="C17" s="36">
        <f>Summery!C17</f>
        <v>34.5</v>
      </c>
      <c r="D17" s="37">
        <f>Summery!D17</f>
        <v>33.800000000000004</v>
      </c>
      <c r="E17" s="2"/>
      <c r="F17" s="2"/>
      <c r="G17" s="2"/>
      <c r="H17" s="2"/>
      <c r="I17" s="2"/>
      <c r="J17" s="2"/>
      <c r="K17" s="2"/>
      <c r="L17" s="2"/>
      <c r="M17" s="2"/>
      <c r="N17" s="31"/>
      <c r="O17" s="35"/>
      <c r="P17" s="36"/>
      <c r="Q17" s="37"/>
      <c r="R17" s="2"/>
      <c r="S17" s="2"/>
      <c r="T17" s="25"/>
    </row>
    <row r="18" spans="1:20" ht="18" x14ac:dyDescent="0.35">
      <c r="A18" s="31">
        <f>Summery!A18</f>
        <v>15600</v>
      </c>
      <c r="B18" s="35">
        <f>Summery!B18</f>
        <v>-0.89999999999997726</v>
      </c>
      <c r="C18" s="36">
        <f>Summery!C18</f>
        <v>-731.7</v>
      </c>
      <c r="D18" s="37">
        <f>Summery!D18</f>
        <v>-730.80000000000007</v>
      </c>
      <c r="E18" s="2"/>
      <c r="F18" s="2"/>
      <c r="G18" s="2"/>
      <c r="H18" s="2"/>
      <c r="I18" s="2"/>
      <c r="J18" s="2"/>
      <c r="K18" s="2"/>
      <c r="L18" s="2"/>
      <c r="M18" s="2"/>
      <c r="N18" s="31"/>
      <c r="O18" s="35"/>
      <c r="P18" s="36"/>
      <c r="Q18" s="37"/>
      <c r="R18" s="2"/>
      <c r="S18" s="2"/>
      <c r="T18" s="25"/>
    </row>
    <row r="19" spans="1:20" ht="18" x14ac:dyDescent="0.35">
      <c r="A19" s="31">
        <f>Summery!A19</f>
        <v>15550</v>
      </c>
      <c r="B19" s="35">
        <f>Summery!B19</f>
        <v>-18.799999999999997</v>
      </c>
      <c r="C19" s="36">
        <f>Summery!C19</f>
        <v>-66.8</v>
      </c>
      <c r="D19" s="37">
        <f>Summery!D19</f>
        <v>-48</v>
      </c>
      <c r="E19" s="2"/>
      <c r="F19" s="2"/>
      <c r="G19" s="2"/>
      <c r="H19" s="2"/>
      <c r="I19" s="2"/>
      <c r="J19" s="2"/>
      <c r="K19" s="2"/>
      <c r="L19" s="2"/>
      <c r="M19" s="2"/>
      <c r="N19" s="31"/>
      <c r="O19" s="35"/>
      <c r="P19" s="36"/>
      <c r="Q19" s="37"/>
      <c r="R19" s="2"/>
      <c r="S19" s="2"/>
      <c r="T19" s="25"/>
    </row>
    <row r="20" spans="1:20" ht="18" x14ac:dyDescent="0.35">
      <c r="A20" s="31">
        <f>Summery!A20</f>
        <v>15500</v>
      </c>
      <c r="B20" s="35">
        <f>Summery!B20</f>
        <v>-29.9</v>
      </c>
      <c r="C20" s="36">
        <f>Summery!C20</f>
        <v>-63.5</v>
      </c>
      <c r="D20" s="37">
        <f>Summery!D20</f>
        <v>-33.6</v>
      </c>
      <c r="E20" s="2"/>
      <c r="F20" s="2"/>
      <c r="G20" s="2"/>
      <c r="H20" s="2"/>
      <c r="I20" s="2"/>
      <c r="J20" s="2"/>
      <c r="K20" s="2"/>
      <c r="L20" s="2"/>
      <c r="M20" s="2"/>
      <c r="N20" s="31"/>
      <c r="O20" s="35"/>
      <c r="P20" s="36"/>
      <c r="Q20" s="37"/>
      <c r="R20" s="2"/>
      <c r="S20" s="2"/>
      <c r="T20" s="25"/>
    </row>
    <row r="21" spans="1:20" ht="18" x14ac:dyDescent="0.35">
      <c r="A21" s="31">
        <f>Summery!A21</f>
        <v>15450</v>
      </c>
      <c r="B21" s="35">
        <f>Summery!B21</f>
        <v>-22.1</v>
      </c>
      <c r="C21" s="36">
        <f>Summery!C21</f>
        <v>-31.700000000000003</v>
      </c>
      <c r="D21" s="37">
        <f>Summery!D21</f>
        <v>-9.6000000000000014</v>
      </c>
      <c r="E21" s="2"/>
      <c r="F21" s="2"/>
      <c r="G21" s="2"/>
      <c r="H21" s="2"/>
      <c r="I21" s="2"/>
      <c r="J21" s="2"/>
      <c r="K21" s="2"/>
      <c r="L21" s="2"/>
      <c r="M21" s="2"/>
      <c r="N21" s="31"/>
      <c r="O21" s="35"/>
      <c r="P21" s="36"/>
      <c r="Q21" s="37"/>
      <c r="R21" s="2"/>
      <c r="S21" s="2"/>
      <c r="T21" s="25"/>
    </row>
    <row r="22" spans="1:20" ht="18" x14ac:dyDescent="0.35">
      <c r="A22" s="31">
        <f>Summery!A22</f>
        <v>15400</v>
      </c>
      <c r="B22" s="35">
        <f>Summery!B22</f>
        <v>-76.5</v>
      </c>
      <c r="C22" s="36">
        <f>Summery!C22</f>
        <v>77.400000000000006</v>
      </c>
      <c r="D22" s="37">
        <f>Summery!D22</f>
        <v>153.9</v>
      </c>
      <c r="E22" s="2"/>
      <c r="F22" s="2"/>
      <c r="G22" s="2"/>
      <c r="H22" s="2"/>
      <c r="I22" s="2"/>
      <c r="J22" s="2"/>
      <c r="K22" s="2"/>
      <c r="L22" s="2"/>
      <c r="M22" s="2"/>
      <c r="N22" s="31"/>
      <c r="O22" s="35"/>
      <c r="P22" s="36"/>
      <c r="Q22" s="37"/>
      <c r="R22" s="2"/>
      <c r="S22" s="2"/>
      <c r="T22" s="25"/>
    </row>
    <row r="23" spans="1:20" ht="18" x14ac:dyDescent="0.35">
      <c r="A23" s="31">
        <f>Summery!A23</f>
        <v>15350</v>
      </c>
      <c r="B23" s="35">
        <f>Summery!B23</f>
        <v>-17.100000000000001</v>
      </c>
      <c r="C23" s="36">
        <f>Summery!C23</f>
        <v>-15.600000000000001</v>
      </c>
      <c r="D23" s="37">
        <f>Summery!D23</f>
        <v>1.5</v>
      </c>
      <c r="E23" s="2"/>
      <c r="F23" s="2"/>
      <c r="G23" s="2"/>
      <c r="H23" s="2"/>
      <c r="I23" s="2"/>
      <c r="J23" s="2"/>
      <c r="K23" s="2"/>
      <c r="L23" s="2"/>
      <c r="M23" s="2"/>
      <c r="N23" s="31"/>
      <c r="O23" s="35"/>
      <c r="P23" s="36"/>
      <c r="Q23" s="37"/>
      <c r="R23" s="2"/>
      <c r="S23" s="2"/>
      <c r="T23" s="25"/>
    </row>
    <row r="24" spans="1:20" ht="18" x14ac:dyDescent="0.35">
      <c r="A24" s="31">
        <f>Summery!A24</f>
        <v>15300</v>
      </c>
      <c r="B24" s="35">
        <f>Summery!B24</f>
        <v>-5.0999999999999979</v>
      </c>
      <c r="C24" s="36">
        <f>Summery!C24</f>
        <v>22.700000000000003</v>
      </c>
      <c r="D24" s="37">
        <f>Summery!D24</f>
        <v>27.8</v>
      </c>
      <c r="E24" s="2"/>
      <c r="F24" s="2"/>
      <c r="G24" s="2"/>
      <c r="H24" s="2"/>
      <c r="I24" s="2"/>
      <c r="J24" s="2"/>
      <c r="K24" s="2"/>
      <c r="L24" s="2"/>
      <c r="M24" s="2"/>
      <c r="N24" s="31"/>
      <c r="O24" s="35"/>
      <c r="P24" s="36"/>
      <c r="Q24" s="37"/>
      <c r="R24" s="2"/>
      <c r="S24" s="2"/>
      <c r="T24" s="25"/>
    </row>
    <row r="25" spans="1:20" ht="18" x14ac:dyDescent="0.35">
      <c r="A25" s="31">
        <f>Summery!A25</f>
        <v>15250</v>
      </c>
      <c r="B25" s="35">
        <f>Summery!B25</f>
        <v>-6.1999999999999993</v>
      </c>
      <c r="C25" s="36">
        <f>Summery!C25</f>
        <v>23.700000000000003</v>
      </c>
      <c r="D25" s="37">
        <f>Summery!D25</f>
        <v>29.900000000000002</v>
      </c>
      <c r="E25" s="2"/>
      <c r="F25" s="2"/>
      <c r="G25" s="2"/>
      <c r="H25" s="2"/>
      <c r="I25" s="2"/>
      <c r="J25" s="2"/>
      <c r="K25" s="2"/>
      <c r="L25" s="2"/>
      <c r="M25" s="2"/>
      <c r="N25" s="31"/>
      <c r="O25" s="35"/>
      <c r="P25" s="36"/>
      <c r="Q25" s="37"/>
      <c r="R25" s="2"/>
      <c r="S25" s="2"/>
      <c r="T25" s="25"/>
    </row>
    <row r="26" spans="1:20" ht="18" x14ac:dyDescent="0.35">
      <c r="A26" s="31">
        <f>Summery!A26</f>
        <v>15200</v>
      </c>
      <c r="B26" s="35">
        <f>Summery!B26</f>
        <v>-19.400000000000002</v>
      </c>
      <c r="C26" s="36">
        <f>Summery!C26</f>
        <v>5</v>
      </c>
      <c r="D26" s="37">
        <f>Summery!D26</f>
        <v>24.400000000000002</v>
      </c>
      <c r="E26" s="2"/>
      <c r="F26" s="2"/>
      <c r="G26" s="2"/>
      <c r="H26" s="2"/>
      <c r="I26" s="2"/>
      <c r="J26" s="2"/>
      <c r="K26" s="2"/>
      <c r="L26" s="2"/>
      <c r="M26" s="2"/>
      <c r="N26" s="31"/>
      <c r="O26" s="35"/>
      <c r="P26" s="36"/>
      <c r="Q26" s="37"/>
      <c r="R26" s="2"/>
      <c r="S26" s="2"/>
      <c r="T26" s="25"/>
    </row>
    <row r="27" spans="1:20" ht="18" x14ac:dyDescent="0.35">
      <c r="A27" s="31">
        <f>Summery!A27</f>
        <v>15150</v>
      </c>
      <c r="B27" s="35">
        <f>Summery!B27</f>
        <v>-1.3000000000000114</v>
      </c>
      <c r="C27" s="36">
        <f>Summery!C27</f>
        <v>69.3</v>
      </c>
      <c r="D27" s="37">
        <f>Summery!D27</f>
        <v>70.600000000000009</v>
      </c>
      <c r="E27" s="2"/>
      <c r="F27" s="2"/>
      <c r="G27" s="2"/>
      <c r="H27" s="2"/>
      <c r="I27" s="2"/>
      <c r="J27" s="2"/>
      <c r="K27" s="2"/>
      <c r="L27" s="2"/>
      <c r="M27" s="2"/>
      <c r="N27" s="31"/>
      <c r="O27" s="35"/>
      <c r="P27" s="36"/>
      <c r="Q27" s="37"/>
      <c r="R27" s="2"/>
      <c r="S27" s="2"/>
      <c r="T27" s="25"/>
    </row>
    <row r="28" spans="1:20" ht="18" x14ac:dyDescent="0.35">
      <c r="A28" s="31">
        <f>Summery!A28</f>
        <v>15100</v>
      </c>
      <c r="B28" s="35">
        <f>Summery!B28</f>
        <v>-58</v>
      </c>
      <c r="C28" s="36">
        <f>Summery!C28</f>
        <v>76.800000000000011</v>
      </c>
      <c r="D28" s="37">
        <f>Summery!D28</f>
        <v>134.80000000000001</v>
      </c>
      <c r="E28" s="2"/>
      <c r="F28" s="2"/>
      <c r="G28" s="2"/>
      <c r="H28" s="2"/>
      <c r="I28" s="2"/>
      <c r="J28" s="2"/>
      <c r="K28" s="2"/>
      <c r="L28" s="2"/>
      <c r="M28" s="2"/>
      <c r="N28" s="31"/>
      <c r="O28" s="35"/>
      <c r="P28" s="36"/>
      <c r="Q28" s="37"/>
      <c r="R28" s="2"/>
      <c r="S28" s="2"/>
      <c r="T28" s="25"/>
    </row>
    <row r="29" spans="1:20" ht="18" x14ac:dyDescent="0.35">
      <c r="A29" s="31">
        <f>Summery!A29</f>
        <v>15050</v>
      </c>
      <c r="B29" s="35">
        <f>Summery!B29</f>
        <v>-15.800000000000011</v>
      </c>
      <c r="C29" s="36">
        <f>Summery!C29</f>
        <v>275.3</v>
      </c>
      <c r="D29" s="37">
        <f>Summery!D29</f>
        <v>291.10000000000002</v>
      </c>
      <c r="E29" s="2"/>
      <c r="F29" s="2"/>
      <c r="G29" s="2"/>
      <c r="H29" s="2"/>
      <c r="I29" s="2"/>
      <c r="J29" s="2"/>
      <c r="K29" s="2"/>
      <c r="L29" s="2"/>
      <c r="M29" s="2"/>
      <c r="N29" s="31"/>
      <c r="O29" s="35"/>
      <c r="P29" s="36"/>
      <c r="Q29" s="37"/>
      <c r="R29" s="2"/>
      <c r="S29" s="2"/>
      <c r="T29" s="25"/>
    </row>
    <row r="30" spans="1:20" ht="18" x14ac:dyDescent="0.35">
      <c r="A30" s="31">
        <f>Summery!A30</f>
        <v>15000</v>
      </c>
      <c r="B30" s="35">
        <f>Summery!B30</f>
        <v>-53.299999999999955</v>
      </c>
      <c r="C30" s="36">
        <f>Summery!C30</f>
        <v>1313.1000000000001</v>
      </c>
      <c r="D30" s="37">
        <f>Summery!D30</f>
        <v>1366.4</v>
      </c>
      <c r="E30" s="2"/>
      <c r="F30" s="2"/>
      <c r="G30" s="2"/>
      <c r="H30" s="2"/>
      <c r="I30" s="2"/>
      <c r="J30" s="2"/>
      <c r="K30" s="2"/>
      <c r="L30" s="2"/>
      <c r="M30" s="2"/>
      <c r="N30" s="31"/>
      <c r="O30" s="35"/>
      <c r="P30" s="36"/>
      <c r="Q30" s="37"/>
      <c r="R30" s="2"/>
      <c r="S30" s="2"/>
      <c r="T30" s="25"/>
    </row>
    <row r="31" spans="1:20" ht="18" x14ac:dyDescent="0.35">
      <c r="A31" s="31">
        <f>Summery!A31</f>
        <v>14950</v>
      </c>
      <c r="B31" s="35">
        <f>Summery!B31</f>
        <v>-105.89999999999998</v>
      </c>
      <c r="C31" s="36">
        <f>Summery!C31</f>
        <v>612.6</v>
      </c>
      <c r="D31" s="37">
        <f>Summery!D31</f>
        <v>718.5</v>
      </c>
      <c r="E31" s="2"/>
      <c r="F31" s="2"/>
      <c r="G31" s="2"/>
      <c r="H31" s="2"/>
      <c r="I31" s="2"/>
      <c r="J31" s="2"/>
      <c r="K31" s="2"/>
      <c r="L31" s="2"/>
      <c r="M31" s="2"/>
      <c r="N31" s="31"/>
      <c r="O31" s="35"/>
      <c r="P31" s="36"/>
      <c r="Q31" s="37"/>
      <c r="R31" s="2"/>
      <c r="S31" s="2"/>
      <c r="T31" s="25"/>
    </row>
    <row r="32" spans="1:20" ht="18" x14ac:dyDescent="0.35">
      <c r="A32" s="31">
        <f>Summery!A32</f>
        <v>14900</v>
      </c>
      <c r="B32" s="35">
        <f>Summery!B32</f>
        <v>-109.20000000000002</v>
      </c>
      <c r="C32" s="36">
        <f>Summery!C32</f>
        <v>-19.100000000000001</v>
      </c>
      <c r="D32" s="37">
        <f>Summery!D32</f>
        <v>90.100000000000009</v>
      </c>
      <c r="E32" s="2"/>
      <c r="F32" s="2"/>
      <c r="G32" s="2"/>
      <c r="H32" s="2"/>
      <c r="I32" s="2"/>
      <c r="J32" s="2"/>
      <c r="K32" s="2"/>
      <c r="L32" s="2"/>
      <c r="M32" s="2"/>
      <c r="N32" s="31"/>
      <c r="O32" s="35"/>
      <c r="P32" s="36"/>
      <c r="Q32" s="37"/>
      <c r="R32" s="2"/>
      <c r="S32" s="2"/>
      <c r="T32" s="25"/>
    </row>
    <row r="33" spans="1:20" ht="18" x14ac:dyDescent="0.35">
      <c r="A33" s="31">
        <f>Summery!A33</f>
        <v>14850</v>
      </c>
      <c r="B33" s="35">
        <f>Summery!B33</f>
        <v>1.1999999999999993</v>
      </c>
      <c r="C33" s="36">
        <f>Summery!C33</f>
        <v>14.5</v>
      </c>
      <c r="D33" s="37">
        <f>Summery!D33</f>
        <v>13.3</v>
      </c>
      <c r="E33" s="2"/>
      <c r="F33" s="2"/>
      <c r="G33" s="2"/>
      <c r="H33" s="2"/>
      <c r="I33" s="2"/>
      <c r="J33" s="2"/>
      <c r="K33" s="2"/>
      <c r="L33" s="2"/>
      <c r="M33" s="2"/>
      <c r="N33" s="31"/>
      <c r="O33" s="35"/>
      <c r="P33" s="36"/>
      <c r="Q33" s="37"/>
      <c r="R33" s="2"/>
      <c r="S33" s="2"/>
      <c r="T33" s="25"/>
    </row>
    <row r="34" spans="1:20" ht="18" x14ac:dyDescent="0.35">
      <c r="A34" s="31">
        <f>Summery!A34</f>
        <v>14800</v>
      </c>
      <c r="B34" s="35">
        <f>Summery!B34</f>
        <v>148.89999999999998</v>
      </c>
      <c r="C34" s="36">
        <f>Summery!C34</f>
        <v>846.2</v>
      </c>
      <c r="D34" s="37">
        <f>Summery!D34</f>
        <v>697.30000000000007</v>
      </c>
      <c r="E34" s="2"/>
      <c r="F34" s="2"/>
      <c r="G34" s="2"/>
      <c r="H34" s="2"/>
      <c r="I34" s="2"/>
      <c r="J34" s="2"/>
      <c r="K34" s="2"/>
      <c r="L34" s="2"/>
      <c r="M34" s="2"/>
      <c r="N34" s="31"/>
      <c r="O34" s="35"/>
      <c r="P34" s="36"/>
      <c r="Q34" s="37"/>
      <c r="R34" s="2"/>
      <c r="S34" s="2"/>
      <c r="T34" s="25"/>
    </row>
    <row r="35" spans="1:20" ht="18" x14ac:dyDescent="0.35">
      <c r="A35" s="31">
        <f>Summery!A35</f>
        <v>14750</v>
      </c>
      <c r="B35" s="35">
        <f>Summery!B35</f>
        <v>15.799999999999997</v>
      </c>
      <c r="C35" s="36">
        <f>Summery!C35</f>
        <v>58.1</v>
      </c>
      <c r="D35" s="37">
        <f>Summery!D35</f>
        <v>42.300000000000004</v>
      </c>
      <c r="E35" s="2"/>
      <c r="F35" s="2"/>
      <c r="G35" s="2"/>
      <c r="H35" s="2"/>
      <c r="I35" s="2"/>
      <c r="J35" s="2"/>
      <c r="K35" s="2"/>
      <c r="L35" s="2"/>
      <c r="M35" s="2"/>
      <c r="N35" s="31"/>
      <c r="O35" s="35"/>
      <c r="P35" s="36"/>
      <c r="Q35" s="37"/>
      <c r="R35" s="2"/>
      <c r="S35" s="2"/>
      <c r="T35" s="25"/>
    </row>
    <row r="36" spans="1:20" ht="18" x14ac:dyDescent="0.35">
      <c r="A36" s="31">
        <f>Summery!A36</f>
        <v>14700</v>
      </c>
      <c r="B36" s="35">
        <f>Summery!B36</f>
        <v>42.200000000000017</v>
      </c>
      <c r="C36" s="36">
        <f>Summery!C36</f>
        <v>215.60000000000002</v>
      </c>
      <c r="D36" s="37">
        <f>Summery!D36</f>
        <v>173.4</v>
      </c>
      <c r="E36" s="2"/>
      <c r="F36" s="2"/>
      <c r="G36" s="2"/>
      <c r="H36" s="2"/>
      <c r="I36" s="2"/>
      <c r="J36" s="2"/>
      <c r="K36" s="2"/>
      <c r="L36" s="2"/>
      <c r="M36" s="2"/>
      <c r="N36" s="31"/>
      <c r="O36" s="35"/>
      <c r="P36" s="36"/>
      <c r="Q36" s="37"/>
      <c r="R36" s="2"/>
      <c r="S36" s="2"/>
      <c r="T36" s="25"/>
    </row>
    <row r="37" spans="1:20" ht="18" x14ac:dyDescent="0.35">
      <c r="A37" s="31">
        <f>Summery!A37</f>
        <v>14650</v>
      </c>
      <c r="B37" s="35">
        <f>Summery!B37</f>
        <v>96.600000000000009</v>
      </c>
      <c r="C37" s="36">
        <f>Summery!C37</f>
        <v>115.9</v>
      </c>
      <c r="D37" s="37">
        <f>Summery!D37</f>
        <v>19.3</v>
      </c>
      <c r="E37" s="2"/>
      <c r="F37" s="2"/>
      <c r="G37" s="2"/>
      <c r="H37" s="2"/>
      <c r="I37" s="2"/>
      <c r="J37" s="2"/>
      <c r="K37" s="2"/>
      <c r="L37" s="2"/>
      <c r="M37" s="2"/>
      <c r="N37" s="31"/>
      <c r="O37" s="35"/>
      <c r="P37" s="36"/>
      <c r="Q37" s="37"/>
      <c r="R37" s="2"/>
      <c r="S37" s="2"/>
      <c r="T37" s="25"/>
    </row>
    <row r="38" spans="1:20" ht="18" x14ac:dyDescent="0.35">
      <c r="A38" s="31">
        <f>Summery!A38</f>
        <v>14600</v>
      </c>
      <c r="B38" s="35">
        <f>Summery!B38</f>
        <v>16</v>
      </c>
      <c r="C38" s="36">
        <f>Summery!C38</f>
        <v>324.70000000000005</v>
      </c>
      <c r="D38" s="37">
        <f>Summery!D38</f>
        <v>308.70000000000005</v>
      </c>
      <c r="E38" s="2"/>
      <c r="F38" s="2"/>
      <c r="G38" s="2"/>
      <c r="H38" s="2"/>
      <c r="I38" s="2"/>
      <c r="J38" s="2"/>
      <c r="K38" s="2"/>
      <c r="L38" s="2"/>
      <c r="M38" s="2"/>
      <c r="N38" s="31"/>
      <c r="O38" s="35"/>
      <c r="P38" s="36"/>
      <c r="Q38" s="37"/>
      <c r="R38" s="2"/>
      <c r="S38" s="2"/>
      <c r="T38" s="25"/>
    </row>
    <row r="39" spans="1:20" ht="18" x14ac:dyDescent="0.35">
      <c r="A39" s="31">
        <f>Summery!A39</f>
        <v>14550</v>
      </c>
      <c r="B39" s="35">
        <f>Summery!B39</f>
        <v>-1.6000000000000014</v>
      </c>
      <c r="C39" s="36">
        <f>Summery!C39</f>
        <v>26.8</v>
      </c>
      <c r="D39" s="37">
        <f>Summery!D39</f>
        <v>28.400000000000002</v>
      </c>
      <c r="E39" s="2"/>
      <c r="F39" s="2"/>
      <c r="G39" s="2"/>
      <c r="H39" s="2"/>
      <c r="I39" s="2"/>
      <c r="J39" s="2"/>
      <c r="K39" s="2"/>
      <c r="L39" s="2"/>
      <c r="M39" s="2"/>
      <c r="N39" s="31"/>
      <c r="O39" s="35"/>
      <c r="P39" s="36"/>
      <c r="Q39" s="37"/>
      <c r="R39" s="2"/>
      <c r="S39" s="2"/>
      <c r="T39" s="25"/>
    </row>
    <row r="40" spans="1:20" ht="18" x14ac:dyDescent="0.35">
      <c r="A40" s="31">
        <f>Summery!A40</f>
        <v>14500</v>
      </c>
      <c r="B40" s="35">
        <f>Summery!B40</f>
        <v>0.80000000000001137</v>
      </c>
      <c r="C40" s="36">
        <f>Summery!C40</f>
        <v>284</v>
      </c>
      <c r="D40" s="37">
        <f>Summery!D40</f>
        <v>283.2</v>
      </c>
      <c r="E40" s="2"/>
      <c r="F40" s="2"/>
      <c r="G40" s="2"/>
      <c r="H40" s="2"/>
      <c r="I40" s="2"/>
      <c r="J40" s="2"/>
      <c r="K40" s="2"/>
      <c r="L40" s="2"/>
      <c r="M40" s="2"/>
      <c r="N40" s="31"/>
      <c r="O40" s="35"/>
      <c r="P40" s="36"/>
      <c r="Q40" s="37"/>
      <c r="R40" s="2"/>
      <c r="S40" s="2"/>
      <c r="T40" s="25"/>
    </row>
    <row r="41" spans="1:20" ht="18" x14ac:dyDescent="0.35">
      <c r="A41" s="31">
        <f>Summery!A41</f>
        <v>14450</v>
      </c>
      <c r="B41" s="35">
        <f>Summery!B41</f>
        <v>10</v>
      </c>
      <c r="C41" s="36">
        <f>Summery!C41</f>
        <v>97.100000000000009</v>
      </c>
      <c r="D41" s="37">
        <f>Summery!D41</f>
        <v>87.100000000000009</v>
      </c>
      <c r="E41" s="2"/>
      <c r="F41" s="2"/>
      <c r="G41" s="2"/>
      <c r="H41" s="2"/>
      <c r="I41" s="2"/>
      <c r="J41" s="2"/>
      <c r="K41" s="2"/>
      <c r="L41" s="2"/>
      <c r="M41" s="2"/>
      <c r="N41" s="31"/>
      <c r="O41" s="35"/>
      <c r="P41" s="36"/>
      <c r="Q41" s="37"/>
      <c r="R41" s="2"/>
      <c r="S41" s="2"/>
      <c r="T41" s="25"/>
    </row>
    <row r="42" spans="1:20" ht="18" x14ac:dyDescent="0.35">
      <c r="A42" s="31">
        <f>Summery!A42</f>
        <v>14400</v>
      </c>
      <c r="B42" s="35">
        <f>Summery!B42</f>
        <v>8.8000000000000114</v>
      </c>
      <c r="C42" s="36">
        <f>Summery!C42</f>
        <v>186.8</v>
      </c>
      <c r="D42" s="37">
        <f>Summery!D42</f>
        <v>178</v>
      </c>
      <c r="E42" s="2"/>
      <c r="F42" s="2"/>
      <c r="G42" s="2"/>
      <c r="H42" s="2"/>
      <c r="I42" s="2"/>
      <c r="J42" s="2"/>
      <c r="K42" s="2"/>
      <c r="L42" s="2"/>
      <c r="M42" s="2"/>
      <c r="N42" s="31"/>
      <c r="O42" s="35"/>
      <c r="P42" s="36"/>
      <c r="Q42" s="37"/>
      <c r="R42" s="2"/>
      <c r="S42" s="2"/>
      <c r="T42" s="25"/>
    </row>
    <row r="43" spans="1:20" ht="18" x14ac:dyDescent="0.35">
      <c r="A43" s="31">
        <f>Summery!A43</f>
        <v>14350</v>
      </c>
      <c r="B43" s="35">
        <f>Summery!B43</f>
        <v>16.799999999999997</v>
      </c>
      <c r="C43" s="36">
        <f>Summery!C43</f>
        <v>36.4</v>
      </c>
      <c r="D43" s="37">
        <f>Summery!D43</f>
        <v>19.600000000000001</v>
      </c>
      <c r="E43" s="2"/>
      <c r="F43" s="2"/>
      <c r="G43" s="2"/>
      <c r="H43" s="2"/>
      <c r="I43" s="2"/>
      <c r="J43" s="2"/>
      <c r="K43" s="2"/>
      <c r="L43" s="2"/>
      <c r="M43" s="2"/>
      <c r="N43" s="31"/>
      <c r="O43" s="35"/>
      <c r="P43" s="36"/>
      <c r="Q43" s="37"/>
      <c r="R43" s="2"/>
      <c r="S43" s="2"/>
      <c r="T43" s="25"/>
    </row>
    <row r="44" spans="1:20" ht="18" x14ac:dyDescent="0.35">
      <c r="A44" s="31">
        <f>Summery!A44</f>
        <v>14300</v>
      </c>
      <c r="B44" s="35">
        <f>Summery!B44</f>
        <v>0.60000000000000853</v>
      </c>
      <c r="C44" s="36">
        <f>Summery!C44</f>
        <v>124.80000000000001</v>
      </c>
      <c r="D44" s="37">
        <f>Summery!D44</f>
        <v>124.2</v>
      </c>
      <c r="E44" s="2"/>
      <c r="F44" s="2"/>
      <c r="G44" s="2"/>
      <c r="H44" s="2"/>
      <c r="I44" s="2"/>
      <c r="J44" s="2"/>
      <c r="K44" s="2"/>
      <c r="L44" s="2"/>
      <c r="M44" s="2"/>
      <c r="N44" s="31"/>
      <c r="O44" s="35"/>
      <c r="P44" s="36"/>
      <c r="Q44" s="37"/>
      <c r="R44" s="2"/>
      <c r="S44" s="2"/>
      <c r="T44" s="25"/>
    </row>
    <row r="45" spans="1:20" ht="18" x14ac:dyDescent="0.35">
      <c r="A45" s="31">
        <f>Summery!A45</f>
        <v>14250</v>
      </c>
      <c r="B45" s="35">
        <f>Summery!B45</f>
        <v>31</v>
      </c>
      <c r="C45" s="36">
        <f>Summery!C45</f>
        <v>57.6</v>
      </c>
      <c r="D45" s="37">
        <f>Summery!D45</f>
        <v>26.6</v>
      </c>
      <c r="E45" s="2"/>
      <c r="F45" s="2"/>
      <c r="G45" s="2"/>
      <c r="H45" s="2"/>
      <c r="I45" s="2"/>
      <c r="J45" s="2"/>
      <c r="K45" s="2"/>
      <c r="L45" s="2"/>
      <c r="M45" s="2"/>
      <c r="N45" s="31"/>
      <c r="O45" s="35"/>
      <c r="P45" s="36"/>
      <c r="Q45" s="37"/>
      <c r="R45" s="2"/>
      <c r="S45" s="2"/>
      <c r="T45" s="25"/>
    </row>
    <row r="46" spans="1:20" ht="18" x14ac:dyDescent="0.35">
      <c r="A46" s="31">
        <f>Summery!A46</f>
        <v>14200</v>
      </c>
      <c r="B46" s="35">
        <f>Summery!B46</f>
        <v>66.700000000000045</v>
      </c>
      <c r="C46" s="36">
        <f>Summery!C46</f>
        <v>740.30000000000007</v>
      </c>
      <c r="D46" s="37">
        <f>Summery!D46</f>
        <v>673.6</v>
      </c>
      <c r="E46" s="2"/>
      <c r="F46" s="2"/>
      <c r="G46" s="2"/>
      <c r="H46" s="2"/>
      <c r="I46" s="2"/>
      <c r="J46" s="2"/>
      <c r="K46" s="2"/>
      <c r="L46" s="2"/>
      <c r="M46" s="2"/>
      <c r="N46" s="31"/>
      <c r="O46" s="35"/>
      <c r="P46" s="36"/>
      <c r="Q46" s="37"/>
      <c r="R46" s="2"/>
      <c r="S46" s="2"/>
      <c r="T46" s="25"/>
    </row>
    <row r="47" spans="1:20" ht="18" x14ac:dyDescent="0.35">
      <c r="A47" s="31">
        <f>Summery!A47</f>
        <v>14150</v>
      </c>
      <c r="B47" s="35">
        <f>Summery!B47</f>
        <v>23.900000000000006</v>
      </c>
      <c r="C47" s="36">
        <f>Summery!C47</f>
        <v>79.100000000000009</v>
      </c>
      <c r="D47" s="37">
        <f>Summery!D47</f>
        <v>55.2</v>
      </c>
      <c r="E47" s="2"/>
      <c r="F47" s="2"/>
      <c r="G47" s="2"/>
      <c r="H47" s="2"/>
      <c r="I47" s="2"/>
      <c r="J47" s="2"/>
      <c r="K47" s="2"/>
      <c r="L47" s="2"/>
      <c r="M47" s="2"/>
      <c r="N47" s="31"/>
      <c r="O47" s="35"/>
      <c r="P47" s="36"/>
      <c r="Q47" s="37"/>
      <c r="R47" s="2"/>
      <c r="S47" s="2"/>
      <c r="T47" s="25"/>
    </row>
    <row r="48" spans="1:20" ht="18" x14ac:dyDescent="0.35">
      <c r="A48" s="31">
        <f>Summery!A48</f>
        <v>14100</v>
      </c>
      <c r="B48" s="35">
        <f>Summery!B48</f>
        <v>14.400000000000006</v>
      </c>
      <c r="C48" s="36">
        <f>Summery!C48</f>
        <v>89.300000000000011</v>
      </c>
      <c r="D48" s="37">
        <f>Summery!D48</f>
        <v>74.900000000000006</v>
      </c>
      <c r="E48" s="2"/>
      <c r="F48" s="2"/>
      <c r="G48" s="2"/>
      <c r="H48" s="2"/>
      <c r="I48" s="2"/>
      <c r="J48" s="2"/>
      <c r="K48" s="2"/>
      <c r="L48" s="2"/>
      <c r="M48" s="2"/>
      <c r="N48" s="31"/>
      <c r="O48" s="35"/>
      <c r="P48" s="36"/>
      <c r="Q48" s="37"/>
      <c r="R48" s="2"/>
      <c r="S48" s="2"/>
      <c r="T48" s="25"/>
    </row>
    <row r="49" spans="1:20" ht="18" x14ac:dyDescent="0.35">
      <c r="A49" s="31">
        <f>Summery!A49</f>
        <v>14050</v>
      </c>
      <c r="B49" s="35">
        <f>Summery!B49</f>
        <v>5</v>
      </c>
      <c r="C49" s="36">
        <f>Summery!C49</f>
        <v>212.4</v>
      </c>
      <c r="D49" s="37">
        <f>Summery!D49</f>
        <v>207.4</v>
      </c>
      <c r="E49" s="2"/>
      <c r="F49" s="2"/>
      <c r="G49" s="2"/>
      <c r="H49" s="2"/>
      <c r="I49" s="2"/>
      <c r="J49" s="2"/>
      <c r="K49" s="2"/>
      <c r="L49" s="2"/>
      <c r="M49" s="2"/>
      <c r="N49" s="31"/>
      <c r="O49" s="35"/>
      <c r="P49" s="36"/>
      <c r="Q49" s="37"/>
      <c r="R49" s="2"/>
      <c r="S49" s="2"/>
      <c r="T49" s="25"/>
    </row>
    <row r="50" spans="1:20" ht="18.600000000000001" thickBot="1" x14ac:dyDescent="0.4">
      <c r="A50" s="38">
        <f>Summery!A50</f>
        <v>14000</v>
      </c>
      <c r="B50" s="39">
        <f>Summery!B50</f>
        <v>45.600000000000023</v>
      </c>
      <c r="C50" s="40">
        <f>Summery!C50</f>
        <v>401.90000000000003</v>
      </c>
      <c r="D50" s="41">
        <f>Summery!D50</f>
        <v>356.3</v>
      </c>
      <c r="E50" s="2"/>
      <c r="F50" s="2"/>
      <c r="G50" s="2"/>
      <c r="H50" s="2"/>
      <c r="I50" s="2"/>
      <c r="J50" s="2"/>
      <c r="K50" s="2"/>
      <c r="L50" s="2"/>
      <c r="M50" s="2"/>
      <c r="N50" s="38"/>
      <c r="O50" s="35"/>
      <c r="P50" s="36"/>
      <c r="Q50" s="41"/>
      <c r="R50" s="2"/>
      <c r="S50" s="2"/>
      <c r="T50" s="25"/>
    </row>
    <row r="51" spans="1:20" ht="22.5" customHeight="1" thickBot="1" x14ac:dyDescent="0.4">
      <c r="A51" s="21"/>
      <c r="B51" s="2"/>
      <c r="C51" s="2"/>
      <c r="D51" s="2"/>
      <c r="E51" s="2"/>
      <c r="F51" s="2"/>
      <c r="G51" s="2"/>
      <c r="H51" s="2"/>
      <c r="I51" s="2"/>
      <c r="J51" s="2"/>
      <c r="K51" s="2"/>
      <c r="L51" s="2"/>
      <c r="M51" s="2"/>
      <c r="N51" s="2"/>
      <c r="O51" s="44"/>
      <c r="P51" s="44"/>
      <c r="Q51" s="44"/>
      <c r="R51" s="2"/>
      <c r="S51" s="2"/>
    </row>
    <row r="52" spans="1:20" ht="60.75" customHeight="1" thickBot="1" x14ac:dyDescent="0.35">
      <c r="A52" s="21"/>
      <c r="B52" s="162" t="s">
        <v>39</v>
      </c>
      <c r="C52" s="163"/>
      <c r="D52" s="164"/>
      <c r="E52" s="2"/>
      <c r="F52" s="2"/>
      <c r="G52" s="2"/>
      <c r="H52" s="2"/>
      <c r="I52" s="2"/>
      <c r="J52" s="2"/>
      <c r="K52" s="2"/>
      <c r="L52" s="2"/>
      <c r="M52" s="2"/>
      <c r="N52" s="2"/>
      <c r="O52" s="162"/>
      <c r="P52" s="163"/>
      <c r="Q52" s="164"/>
      <c r="R52" s="2"/>
      <c r="S52" s="2"/>
    </row>
    <row r="53" spans="1:20" x14ac:dyDescent="0.3">
      <c r="A53" s="21"/>
      <c r="B53" s="2"/>
      <c r="C53" s="2"/>
      <c r="D53" s="2"/>
      <c r="E53" s="2"/>
      <c r="F53" s="2"/>
      <c r="G53" s="2"/>
      <c r="H53" s="2"/>
      <c r="I53" s="2"/>
      <c r="J53" s="2"/>
      <c r="K53" s="2"/>
      <c r="L53" s="2"/>
      <c r="M53" s="2"/>
      <c r="N53" s="2"/>
      <c r="O53" s="2"/>
      <c r="P53" s="2"/>
      <c r="Q53" s="2"/>
      <c r="R53" s="2"/>
      <c r="S53" s="2"/>
    </row>
    <row r="54" spans="1:20" ht="18" x14ac:dyDescent="0.35">
      <c r="A54" s="42" t="s">
        <v>36</v>
      </c>
      <c r="B54" s="42"/>
      <c r="C54" s="42"/>
      <c r="D54" s="42"/>
      <c r="E54" s="28"/>
      <c r="F54" s="28"/>
      <c r="G54" s="28" t="str">
        <f>Infos!B33</f>
        <v>2023-11+2023-12</v>
      </c>
      <c r="H54" s="28"/>
      <c r="I54" s="2"/>
      <c r="J54" s="2"/>
      <c r="K54" s="2"/>
      <c r="L54" s="2"/>
      <c r="M54" s="2"/>
      <c r="N54" s="42"/>
      <c r="O54" s="42"/>
      <c r="P54" s="42"/>
      <c r="Q54" s="42"/>
      <c r="R54" s="2"/>
      <c r="S54" s="2"/>
    </row>
    <row r="55" spans="1:20" ht="18" x14ac:dyDescent="0.35">
      <c r="A55" s="43" t="s">
        <v>37</v>
      </c>
      <c r="B55" s="43"/>
      <c r="C55" s="43"/>
      <c r="D55" s="43"/>
      <c r="E55" s="28"/>
      <c r="F55" s="28"/>
      <c r="G55" s="28" t="str">
        <f>Infos!B32</f>
        <v>2023-12</v>
      </c>
      <c r="H55" s="28"/>
      <c r="I55" s="2" t="s">
        <v>141</v>
      </c>
      <c r="J55" s="2"/>
      <c r="K55" s="2"/>
      <c r="L55" s="2"/>
      <c r="M55" s="2"/>
      <c r="N55" s="43"/>
      <c r="O55" s="43"/>
      <c r="P55" s="43"/>
      <c r="Q55" s="43"/>
      <c r="R55" s="2"/>
      <c r="S55" s="2"/>
    </row>
    <row r="56" spans="1:20" x14ac:dyDescent="0.3">
      <c r="A56" s="28"/>
      <c r="B56" s="28"/>
      <c r="C56" s="28"/>
      <c r="D56" s="28"/>
      <c r="E56" s="28"/>
      <c r="F56" s="28"/>
      <c r="G56" s="28"/>
      <c r="H56" s="28"/>
      <c r="I56" s="2"/>
      <c r="J56" s="2"/>
      <c r="K56" s="2"/>
      <c r="L56" s="2"/>
      <c r="M56" s="2"/>
      <c r="N56" s="2"/>
      <c r="O56" s="2"/>
      <c r="P56" s="2"/>
      <c r="Q56" s="2"/>
      <c r="R56" s="2"/>
      <c r="S56" s="2"/>
    </row>
    <row r="57" spans="1:20" ht="117.75" customHeight="1" x14ac:dyDescent="0.3">
      <c r="A57" s="180" t="s">
        <v>105</v>
      </c>
      <c r="B57" s="181"/>
      <c r="C57" s="181"/>
      <c r="D57" s="181"/>
      <c r="E57" s="181"/>
      <c r="F57" s="181"/>
      <c r="G57" s="181"/>
      <c r="H57" s="181"/>
      <c r="I57" s="181"/>
      <c r="J57" s="2"/>
      <c r="K57" s="2"/>
      <c r="L57" s="2"/>
      <c r="M57" s="2"/>
      <c r="N57" s="161"/>
      <c r="O57" s="161"/>
      <c r="P57" s="161"/>
      <c r="Q57" s="161"/>
      <c r="R57" s="2"/>
      <c r="S57" s="2"/>
    </row>
    <row r="58" spans="1:20" x14ac:dyDescent="0.3">
      <c r="A58" s="28"/>
      <c r="B58" s="28"/>
      <c r="C58" s="28"/>
      <c r="D58" s="28"/>
      <c r="E58" s="28"/>
      <c r="F58" s="28"/>
      <c r="G58" s="28"/>
      <c r="H58" s="28"/>
      <c r="I58" s="2"/>
      <c r="J58" s="2"/>
      <c r="K58" s="2"/>
      <c r="L58" s="2"/>
      <c r="M58" s="2"/>
      <c r="N58" s="2"/>
      <c r="O58" s="2"/>
      <c r="P58" s="2"/>
      <c r="Q58" s="2"/>
      <c r="R58" s="2"/>
      <c r="S58" s="2"/>
    </row>
    <row r="59" spans="1:20" x14ac:dyDescent="0.3">
      <c r="A59" s="28"/>
      <c r="B59" s="28"/>
      <c r="C59" s="28"/>
      <c r="D59" s="28"/>
      <c r="E59" s="28"/>
      <c r="F59" s="28"/>
      <c r="G59" s="28"/>
      <c r="H59" s="28"/>
      <c r="I59" s="2"/>
      <c r="J59" s="2"/>
      <c r="K59" s="2"/>
      <c r="L59" s="2"/>
      <c r="M59" s="2"/>
      <c r="N59" s="2"/>
      <c r="O59" s="2"/>
      <c r="P59" s="2"/>
      <c r="Q59" s="2"/>
      <c r="R59" s="2"/>
      <c r="S59" s="2"/>
    </row>
    <row r="60" spans="1:20" x14ac:dyDescent="0.3">
      <c r="A60" s="28"/>
      <c r="B60" s="28"/>
      <c r="C60" s="28"/>
      <c r="D60" s="28"/>
      <c r="E60" s="28"/>
      <c r="F60" s="28"/>
      <c r="G60" s="28"/>
      <c r="H60" s="28"/>
      <c r="I60" s="2"/>
      <c r="J60" s="2"/>
      <c r="K60" s="2"/>
      <c r="L60" s="2"/>
      <c r="M60" s="2"/>
      <c r="N60" s="2"/>
      <c r="O60" s="2"/>
      <c r="P60" s="2"/>
      <c r="Q60" s="2"/>
      <c r="R60" s="2"/>
      <c r="S60" s="2"/>
    </row>
    <row r="61" spans="1:20" x14ac:dyDescent="0.3">
      <c r="A61" s="28"/>
      <c r="B61" s="28"/>
      <c r="C61" s="28"/>
      <c r="D61" s="28"/>
      <c r="E61" s="28"/>
      <c r="F61" s="28"/>
      <c r="G61" s="28"/>
      <c r="H61" s="28"/>
      <c r="I61" s="2"/>
      <c r="J61" s="2"/>
      <c r="K61" s="2"/>
      <c r="L61" s="2"/>
      <c r="M61" s="2"/>
      <c r="N61" s="2"/>
      <c r="O61" s="2"/>
      <c r="P61" s="2"/>
      <c r="Q61" s="2"/>
      <c r="R61" s="2"/>
      <c r="S61" s="2"/>
    </row>
    <row r="62" spans="1:20" x14ac:dyDescent="0.3">
      <c r="A62" s="28"/>
      <c r="B62" s="28"/>
      <c r="C62" s="28"/>
      <c r="D62" s="28"/>
      <c r="E62" s="28"/>
      <c r="F62" s="28"/>
      <c r="G62" s="28"/>
      <c r="H62" s="28"/>
      <c r="I62" s="2"/>
      <c r="J62" s="2"/>
      <c r="K62" s="2"/>
      <c r="L62" s="2"/>
      <c r="M62" s="2"/>
      <c r="N62" s="2"/>
      <c r="O62" s="2"/>
      <c r="P62" s="2"/>
      <c r="Q62" s="2"/>
      <c r="R62" s="2"/>
      <c r="S62" s="2"/>
    </row>
    <row r="63" spans="1:20" x14ac:dyDescent="0.3">
      <c r="A63" s="28"/>
      <c r="B63" s="28"/>
      <c r="C63" s="28"/>
      <c r="D63" s="28"/>
      <c r="E63" s="28"/>
      <c r="F63" s="28"/>
      <c r="G63" s="28"/>
      <c r="H63" s="28"/>
      <c r="I63" s="2"/>
      <c r="J63" s="2"/>
      <c r="K63" s="2"/>
      <c r="L63" s="2"/>
      <c r="M63" s="2"/>
      <c r="N63" s="2"/>
      <c r="O63" s="2"/>
      <c r="P63" s="2"/>
      <c r="Q63" s="2"/>
      <c r="R63" s="2"/>
      <c r="S63" s="2"/>
    </row>
    <row r="64" spans="1:20"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11">
    <mergeCell ref="B52:D52"/>
    <mergeCell ref="O52:Q52"/>
    <mergeCell ref="A57:I57"/>
    <mergeCell ref="N57:Q57"/>
    <mergeCell ref="A1:F1"/>
    <mergeCell ref="G1:H1"/>
    <mergeCell ref="A6:I6"/>
    <mergeCell ref="N6:Q7"/>
    <mergeCell ref="A7:A9"/>
    <mergeCell ref="B7:D8"/>
    <mergeCell ref="O8:Q8"/>
  </mergeCells>
  <conditionalFormatting sqref="P10:Q50">
    <cfRule type="cellIs" dxfId="37" priority="8" operator="lessThan">
      <formula>0</formula>
    </cfRule>
    <cfRule type="cellIs" dxfId="36" priority="9" operator="greaterThan">
      <formula>0</formula>
    </cfRule>
  </conditionalFormatting>
  <conditionalFormatting sqref="O10:O50">
    <cfRule type="colorScale" priority="6">
      <colorScale>
        <cfvo type="num" val="-100"/>
        <cfvo type="num" val="0"/>
        <cfvo type="num" val="100"/>
        <color rgb="FFF8696B"/>
        <color rgb="FFFCFCFF"/>
        <color rgb="FF5A8AC6"/>
      </colorScale>
    </cfRule>
  </conditionalFormatting>
  <conditionalFormatting sqref="F3">
    <cfRule type="cellIs" dxfId="35" priority="4" operator="lessThan">
      <formula>0.55</formula>
    </cfRule>
    <cfRule type="cellIs" dxfId="34" priority="5" operator="greaterThan">
      <formula>0.6</formula>
    </cfRule>
  </conditionalFormatting>
  <conditionalFormatting sqref="C10:D50">
    <cfRule type="cellIs" dxfId="33" priority="2" operator="lessThan">
      <formula>0</formula>
    </cfRule>
    <cfRule type="cellIs" dxfId="32" priority="3" operator="greaterThan">
      <formula>0</formula>
    </cfRule>
  </conditionalFormatting>
  <conditionalFormatting sqref="B10:B50">
    <cfRule type="colorScale" priority="1">
      <colorScale>
        <cfvo type="num" val="-100"/>
        <cfvo type="num" val="0"/>
        <cfvo type="num" val="100"/>
        <color rgb="FFF8696B"/>
        <color rgb="FFFCFCFF"/>
        <color rgb="FF5A8AC6"/>
      </colorScale>
    </cfRule>
  </conditionalFormatting>
  <pageMargins left="0.70866141732283472" right="0.70866141732283472" top="0.59055118110236227" bottom="0.39370078740157483" header="0.31496062992125984" footer="0.31496062992125984"/>
  <pageSetup paperSize="9" scale="67" fitToHeight="0" orientation="portrait" r:id="rId1"/>
  <rowBreaks count="2" manualBreakCount="2">
    <brk id="55" max="10" man="1"/>
    <brk id="60" max="10"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B8C95-C525-477C-855F-A6BBF1B09E43}">
  <sheetPr codeName="Tabelle25">
    <pageSetUpPr fitToPage="1"/>
  </sheetPr>
  <dimension ref="A1:Z180"/>
  <sheetViews>
    <sheetView view="pageBreakPreview" topLeftCell="O1" zoomScale="60" zoomScaleNormal="70"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6" ht="65.25" customHeight="1" x14ac:dyDescent="0.3">
      <c r="A1" s="168" t="s">
        <v>42</v>
      </c>
      <c r="B1" s="169"/>
      <c r="C1" s="169"/>
      <c r="D1" s="169"/>
      <c r="E1" s="169"/>
      <c r="F1" s="169"/>
      <c r="G1" s="170">
        <f>Ueberhaenge!G1</f>
        <v>45222</v>
      </c>
      <c r="H1" s="171"/>
      <c r="I1" s="54"/>
      <c r="Z1">
        <v>14276</v>
      </c>
    </row>
    <row r="2" spans="1:26" x14ac:dyDescent="0.3">
      <c r="A2" s="52"/>
      <c r="B2" s="45"/>
      <c r="C2" s="45"/>
      <c r="D2" s="45"/>
      <c r="E2" s="45"/>
      <c r="F2" s="45"/>
      <c r="G2" s="45"/>
      <c r="H2" s="45"/>
      <c r="I2" s="45"/>
      <c r="Z2">
        <v>15276</v>
      </c>
    </row>
    <row r="3" spans="1:26" ht="18" x14ac:dyDescent="0.35">
      <c r="A3" s="25" t="s">
        <v>35</v>
      </c>
      <c r="C3" s="27">
        <f>Ueberhaenge!G2</f>
        <v>25</v>
      </c>
      <c r="D3" s="45"/>
      <c r="E3" s="53" t="s">
        <v>40</v>
      </c>
      <c r="F3" s="30">
        <f>Summery!F3</f>
        <v>0.5</v>
      </c>
      <c r="G3" s="45"/>
      <c r="H3" s="45" t="str">
        <f>IF(F3&gt;0.9,SummeryVerfall!H3,"")</f>
        <v/>
      </c>
      <c r="I3" s="45"/>
      <c r="Z3">
        <v>20</v>
      </c>
    </row>
    <row r="4" spans="1:26" x14ac:dyDescent="0.3">
      <c r="A4" s="21"/>
      <c r="B4" s="2"/>
      <c r="C4" s="2"/>
      <c r="D4" s="2"/>
      <c r="E4" s="2"/>
      <c r="F4" s="2"/>
      <c r="G4" s="2"/>
      <c r="H4" s="2"/>
      <c r="I4" s="45"/>
      <c r="J4" s="2"/>
      <c r="K4" s="2"/>
      <c r="L4" s="2"/>
      <c r="M4" s="2"/>
      <c r="N4" s="2"/>
      <c r="O4" s="2"/>
      <c r="P4" s="2"/>
      <c r="Q4" s="2"/>
      <c r="R4" s="2"/>
      <c r="S4" s="2"/>
    </row>
    <row r="5" spans="1:26" ht="5.25" customHeight="1" x14ac:dyDescent="0.3">
      <c r="A5" s="21"/>
      <c r="B5" s="2"/>
      <c r="C5" s="2"/>
      <c r="D5" s="2"/>
      <c r="E5" s="2"/>
      <c r="F5" s="2"/>
      <c r="G5" s="2"/>
      <c r="H5" s="2"/>
      <c r="I5" s="2"/>
      <c r="J5" s="2"/>
      <c r="K5" s="2"/>
      <c r="L5" s="2"/>
      <c r="M5" s="2"/>
      <c r="N5" s="2"/>
      <c r="O5" s="2"/>
      <c r="P5" s="2"/>
      <c r="Q5" s="2"/>
      <c r="R5" s="2"/>
      <c r="S5" s="2"/>
    </row>
    <row r="6" spans="1:26" ht="50.25" customHeight="1" x14ac:dyDescent="0.3">
      <c r="A6" s="172" t="s">
        <v>41</v>
      </c>
      <c r="B6" s="173"/>
      <c r="C6" s="173"/>
      <c r="D6" s="173"/>
      <c r="E6" s="173"/>
      <c r="F6" s="173"/>
      <c r="G6" s="173"/>
      <c r="H6" s="173"/>
      <c r="I6" s="173"/>
      <c r="J6" s="2"/>
      <c r="K6" s="2"/>
      <c r="L6" s="2"/>
      <c r="M6" s="2"/>
      <c r="N6" s="179" t="s">
        <v>41</v>
      </c>
      <c r="O6" s="179"/>
      <c r="P6" s="179"/>
      <c r="Q6" s="179"/>
      <c r="R6" s="2"/>
      <c r="S6" s="2"/>
    </row>
    <row r="7" spans="1:26" ht="32.25" customHeight="1" thickBot="1" x14ac:dyDescent="0.65">
      <c r="A7" s="183" t="s">
        <v>3</v>
      </c>
      <c r="B7" s="186" t="str">
        <f xml:space="preserve"> "Front: " &amp; Ueberhaenge!D8 &amp; " Detail"</f>
        <v>Front: 2023-11 Detail</v>
      </c>
      <c r="C7" s="186"/>
      <c r="D7" s="187"/>
      <c r="E7" s="26"/>
      <c r="F7" s="26"/>
      <c r="G7" s="26"/>
      <c r="H7" s="45"/>
      <c r="J7" s="2"/>
      <c r="K7" s="2"/>
      <c r="L7" s="2"/>
      <c r="M7" s="2"/>
      <c r="N7" s="179"/>
      <c r="O7" s="179"/>
      <c r="P7" s="179"/>
      <c r="Q7" s="179"/>
      <c r="R7" s="51"/>
      <c r="S7" s="51"/>
      <c r="T7" s="50"/>
      <c r="U7" s="50"/>
      <c r="V7" s="50"/>
    </row>
    <row r="8" spans="1:26" ht="21.6" thickBot="1" x14ac:dyDescent="0.45">
      <c r="A8" s="184"/>
      <c r="B8" s="175"/>
      <c r="C8" s="175"/>
      <c r="D8" s="188"/>
      <c r="E8" s="22"/>
      <c r="I8" s="2"/>
      <c r="J8" s="2"/>
      <c r="K8" s="2"/>
      <c r="L8" s="2"/>
      <c r="M8" s="2"/>
      <c r="N8" s="48"/>
      <c r="O8" s="165" t="str">
        <f xml:space="preserve"> "Summe: " &amp; Ueberhaenge!D8 &amp; " bis " &amp; Ueberhaenge!I8</f>
        <v>Summe: 2023-11 bis -</v>
      </c>
      <c r="P8" s="166"/>
      <c r="Q8" s="167"/>
      <c r="R8" s="2"/>
      <c r="S8" s="2"/>
    </row>
    <row r="9" spans="1:26" ht="18.600000000000001" thickBot="1" x14ac:dyDescent="0.4">
      <c r="A9" s="185"/>
      <c r="B9" s="47" t="s">
        <v>34</v>
      </c>
      <c r="C9" s="46">
        <f>Ueberhaenge!G5</f>
        <v>45222</v>
      </c>
      <c r="D9" s="81">
        <f>IF(WEEKDAY(C9,2)=1,C9-3,C9-1)</f>
        <v>45219</v>
      </c>
      <c r="E9" s="22"/>
      <c r="I9" s="2"/>
      <c r="J9" s="2"/>
      <c r="K9" s="2"/>
      <c r="L9" s="2"/>
      <c r="M9" s="2"/>
      <c r="N9" s="49" t="s">
        <v>3</v>
      </c>
      <c r="O9" s="24" t="s">
        <v>34</v>
      </c>
      <c r="P9" s="23">
        <f>C9</f>
        <v>45222</v>
      </c>
      <c r="Q9" s="23">
        <f>D9</f>
        <v>45219</v>
      </c>
      <c r="R9" s="2"/>
      <c r="S9" s="2"/>
    </row>
    <row r="10" spans="1:26" ht="39.9" customHeight="1" x14ac:dyDescent="0.35">
      <c r="A10" s="82">
        <v>15300</v>
      </c>
      <c r="B10" s="76">
        <v>-5.0999999999999979</v>
      </c>
      <c r="C10" s="75">
        <v>22.700000000000003</v>
      </c>
      <c r="D10" s="83">
        <v>27.8</v>
      </c>
      <c r="E10" s="2"/>
      <c r="F10" s="2"/>
      <c r="G10" s="2"/>
      <c r="H10" s="2"/>
      <c r="I10" s="2"/>
      <c r="J10" s="2"/>
      <c r="K10" s="2"/>
      <c r="L10" s="2"/>
      <c r="M10" s="2">
        <v>26</v>
      </c>
      <c r="N10" s="31">
        <v>14000</v>
      </c>
      <c r="O10" s="35">
        <v>87.900000000000091</v>
      </c>
      <c r="P10" s="36">
        <v>-1343.2</v>
      </c>
      <c r="Q10" s="37">
        <v>-1431.1000000000001</v>
      </c>
      <c r="R10" s="2"/>
      <c r="S10" s="2"/>
      <c r="T10" s="25">
        <v>-1431.1000000000001</v>
      </c>
    </row>
    <row r="11" spans="1:26" ht="39.9" customHeight="1" x14ac:dyDescent="0.35">
      <c r="A11" s="84">
        <v>15250</v>
      </c>
      <c r="B11" s="78">
        <v>-6.1999999999999993</v>
      </c>
      <c r="C11" s="79">
        <v>23.700000000000003</v>
      </c>
      <c r="D11" s="85">
        <v>29.900000000000002</v>
      </c>
      <c r="E11" s="2"/>
      <c r="F11" s="2"/>
      <c r="G11" s="2"/>
      <c r="H11" s="2"/>
      <c r="I11" s="2"/>
      <c r="J11" s="2"/>
      <c r="K11" s="2"/>
      <c r="L11" s="2"/>
      <c r="M11" s="2">
        <v>25</v>
      </c>
      <c r="N11" s="31">
        <v>13950</v>
      </c>
      <c r="O11" s="35">
        <v>-18.700000000000003</v>
      </c>
      <c r="P11" s="36">
        <v>-125.30000000000001</v>
      </c>
      <c r="Q11" s="37">
        <v>-106.60000000000001</v>
      </c>
      <c r="R11" s="2"/>
      <c r="S11" s="2"/>
      <c r="T11" s="25">
        <v>-106.60000000000001</v>
      </c>
    </row>
    <row r="12" spans="1:26" ht="39.9" customHeight="1" x14ac:dyDescent="0.35">
      <c r="A12" s="84">
        <v>15200</v>
      </c>
      <c r="B12" s="78">
        <v>-19.400000000000002</v>
      </c>
      <c r="C12" s="79">
        <v>5</v>
      </c>
      <c r="D12" s="85">
        <v>24.400000000000002</v>
      </c>
      <c r="E12" s="2"/>
      <c r="F12" s="2"/>
      <c r="G12" s="2"/>
      <c r="H12" s="2"/>
      <c r="I12" s="2"/>
      <c r="J12" s="2"/>
      <c r="K12" s="2"/>
      <c r="L12" s="2"/>
      <c r="M12" s="2">
        <v>24</v>
      </c>
      <c r="N12" s="31">
        <v>13900</v>
      </c>
      <c r="O12" s="35">
        <v>2.5</v>
      </c>
      <c r="P12" s="36">
        <v>-575.9</v>
      </c>
      <c r="Q12" s="37">
        <v>-578.4</v>
      </c>
      <c r="R12" s="2"/>
      <c r="S12" s="2"/>
      <c r="T12" s="25">
        <v>-578.4</v>
      </c>
    </row>
    <row r="13" spans="1:26" ht="39.9" customHeight="1" x14ac:dyDescent="0.35">
      <c r="A13" s="86">
        <v>15150</v>
      </c>
      <c r="B13" s="77">
        <v>-1.3000000000000114</v>
      </c>
      <c r="C13" s="80">
        <v>69.3</v>
      </c>
      <c r="D13" s="87">
        <v>70.600000000000009</v>
      </c>
      <c r="E13" s="2"/>
      <c r="F13" s="2"/>
      <c r="G13" s="2"/>
      <c r="H13" s="2"/>
      <c r="I13" s="2"/>
      <c r="J13" s="2"/>
      <c r="K13" s="2"/>
      <c r="L13" s="2"/>
      <c r="M13" s="2">
        <v>23</v>
      </c>
      <c r="N13" s="31">
        <v>13850</v>
      </c>
      <c r="O13" s="35">
        <v>-1.3999999999999986</v>
      </c>
      <c r="P13" s="36">
        <v>-58.2</v>
      </c>
      <c r="Q13" s="37">
        <v>-56.800000000000004</v>
      </c>
      <c r="R13" s="2"/>
      <c r="S13" s="2"/>
      <c r="T13" s="25">
        <v>-56.800000000000004</v>
      </c>
    </row>
    <row r="14" spans="1:26" ht="39.9" customHeight="1" x14ac:dyDescent="0.35">
      <c r="A14" s="84">
        <v>15100</v>
      </c>
      <c r="B14" s="78">
        <v>-58</v>
      </c>
      <c r="C14" s="79">
        <v>76.800000000000011</v>
      </c>
      <c r="D14" s="85">
        <v>134.80000000000001</v>
      </c>
      <c r="E14" s="2"/>
      <c r="F14" s="2"/>
      <c r="G14" s="2"/>
      <c r="H14" s="2"/>
      <c r="I14" s="2"/>
      <c r="J14" s="2"/>
      <c r="K14" s="2"/>
      <c r="L14" s="2"/>
      <c r="M14" s="2">
        <v>22</v>
      </c>
      <c r="N14" s="31">
        <v>13800</v>
      </c>
      <c r="O14" s="35">
        <v>-87.100000000000136</v>
      </c>
      <c r="P14" s="36">
        <v>-1558.6000000000001</v>
      </c>
      <c r="Q14" s="37">
        <v>-1471.5</v>
      </c>
      <c r="R14" s="2"/>
      <c r="S14" s="2"/>
      <c r="T14" s="25">
        <v>-1471.5</v>
      </c>
    </row>
    <row r="15" spans="1:26" ht="39.9" customHeight="1" x14ac:dyDescent="0.35">
      <c r="A15" s="86">
        <v>15050</v>
      </c>
      <c r="B15" s="77">
        <v>-15.800000000000011</v>
      </c>
      <c r="C15" s="80">
        <v>275.3</v>
      </c>
      <c r="D15" s="87">
        <v>291.10000000000002</v>
      </c>
      <c r="E15" s="2"/>
      <c r="F15" s="2"/>
      <c r="G15" s="2"/>
      <c r="H15" s="2"/>
      <c r="I15" s="2"/>
      <c r="J15" s="2"/>
      <c r="K15" s="2"/>
      <c r="L15" s="2"/>
      <c r="M15" s="2">
        <v>21</v>
      </c>
      <c r="N15" s="31">
        <v>13750</v>
      </c>
      <c r="O15" s="35">
        <v>23.300000000000182</v>
      </c>
      <c r="P15" s="36">
        <v>-2708.4</v>
      </c>
      <c r="Q15" s="37">
        <v>-2731.7000000000003</v>
      </c>
      <c r="R15" s="2"/>
      <c r="S15" s="2"/>
      <c r="T15" s="25">
        <v>-2731.7000000000003</v>
      </c>
    </row>
    <row r="16" spans="1:26" ht="39.9" customHeight="1" x14ac:dyDescent="0.35">
      <c r="A16" s="84">
        <v>15000</v>
      </c>
      <c r="B16" s="78">
        <v>-53.299999999999955</v>
      </c>
      <c r="C16" s="79">
        <v>1313.1000000000001</v>
      </c>
      <c r="D16" s="85">
        <v>1366.4</v>
      </c>
      <c r="E16" s="2"/>
      <c r="F16" s="2"/>
      <c r="G16" s="2"/>
      <c r="H16" s="2"/>
      <c r="I16" s="2"/>
      <c r="J16" s="2"/>
      <c r="K16" s="2"/>
      <c r="L16" s="2"/>
      <c r="M16" s="2">
        <v>20</v>
      </c>
      <c r="N16" s="31">
        <v>13700</v>
      </c>
      <c r="O16" s="35">
        <v>-20.099999999999909</v>
      </c>
      <c r="P16" s="36">
        <v>-1614.5</v>
      </c>
      <c r="Q16" s="37">
        <v>-1594.4</v>
      </c>
      <c r="R16" s="2"/>
      <c r="S16" s="2"/>
      <c r="T16" s="25">
        <v>-1594.4</v>
      </c>
    </row>
    <row r="17" spans="1:20" ht="39.9" customHeight="1" x14ac:dyDescent="0.35">
      <c r="A17" s="86">
        <v>14950</v>
      </c>
      <c r="B17" s="77">
        <v>-105.89999999999998</v>
      </c>
      <c r="C17" s="80">
        <v>612.6</v>
      </c>
      <c r="D17" s="87">
        <v>718.5</v>
      </c>
      <c r="E17" s="2"/>
      <c r="F17" s="2"/>
      <c r="G17" s="2"/>
      <c r="H17" s="2"/>
      <c r="I17" s="2"/>
      <c r="J17" s="2"/>
      <c r="K17" s="2"/>
      <c r="L17" s="2"/>
      <c r="M17" s="2">
        <v>19</v>
      </c>
      <c r="N17" s="31">
        <v>13650</v>
      </c>
      <c r="O17" s="35">
        <v>-56</v>
      </c>
      <c r="P17" s="36">
        <v>-201.3</v>
      </c>
      <c r="Q17" s="37">
        <v>-145.30000000000001</v>
      </c>
      <c r="R17" s="2"/>
      <c r="S17" s="2"/>
      <c r="T17" s="25">
        <v>-145.30000000000001</v>
      </c>
    </row>
    <row r="18" spans="1:20" ht="39.9" customHeight="1" x14ac:dyDescent="0.35">
      <c r="A18" s="84">
        <v>14900</v>
      </c>
      <c r="B18" s="78">
        <v>-109.20000000000002</v>
      </c>
      <c r="C18" s="79">
        <v>-19.100000000000001</v>
      </c>
      <c r="D18" s="85">
        <v>90.100000000000009</v>
      </c>
      <c r="E18" s="2"/>
      <c r="F18" s="2"/>
      <c r="G18" s="2"/>
      <c r="H18" s="2"/>
      <c r="I18" s="2"/>
      <c r="J18" s="2"/>
      <c r="K18" s="2"/>
      <c r="L18" s="2"/>
      <c r="M18" s="2">
        <v>18</v>
      </c>
      <c r="N18" s="31">
        <v>13600</v>
      </c>
      <c r="O18" s="35">
        <v>-1225.6000000000004</v>
      </c>
      <c r="P18" s="36">
        <v>-2093.7000000000003</v>
      </c>
      <c r="Q18" s="37">
        <v>-868.1</v>
      </c>
      <c r="R18" s="2"/>
      <c r="S18" s="2"/>
      <c r="T18" s="25">
        <v>-868.1</v>
      </c>
    </row>
    <row r="19" spans="1:20" ht="39.9" customHeight="1" x14ac:dyDescent="0.35">
      <c r="A19" s="86">
        <v>14850</v>
      </c>
      <c r="B19" s="77">
        <v>1.1999999999999993</v>
      </c>
      <c r="C19" s="80">
        <v>14.5</v>
      </c>
      <c r="D19" s="87">
        <v>13.3</v>
      </c>
      <c r="E19" s="2"/>
      <c r="F19" s="2"/>
      <c r="G19" s="2"/>
      <c r="H19" s="2"/>
      <c r="I19" s="2"/>
      <c r="J19" s="2"/>
      <c r="K19" s="2"/>
      <c r="L19" s="2"/>
      <c r="M19" s="2">
        <v>17</v>
      </c>
      <c r="N19" s="31">
        <v>13550</v>
      </c>
      <c r="O19" s="35">
        <v>-12.800000000000011</v>
      </c>
      <c r="P19" s="36">
        <v>-456.20000000000005</v>
      </c>
      <c r="Q19" s="37">
        <v>-443.40000000000003</v>
      </c>
      <c r="R19" s="2"/>
      <c r="S19" s="2"/>
      <c r="T19" s="25">
        <v>-443.40000000000003</v>
      </c>
    </row>
    <row r="20" spans="1:20" ht="39.9" customHeight="1" x14ac:dyDescent="0.35">
      <c r="A20" s="84">
        <v>14800</v>
      </c>
      <c r="B20" s="78">
        <v>148.89999999999998</v>
      </c>
      <c r="C20" s="79">
        <v>846.2</v>
      </c>
      <c r="D20" s="85">
        <v>697.30000000000007</v>
      </c>
      <c r="E20" s="2"/>
      <c r="F20" s="2"/>
      <c r="G20" s="2"/>
      <c r="H20" s="2"/>
      <c r="I20" s="2"/>
      <c r="J20" s="2"/>
      <c r="K20" s="2"/>
      <c r="L20" s="2"/>
      <c r="M20" s="2">
        <v>16</v>
      </c>
      <c r="N20" s="31">
        <v>13500</v>
      </c>
      <c r="O20" s="35">
        <v>-390.40000000000009</v>
      </c>
      <c r="P20" s="36">
        <v>-2520.2000000000003</v>
      </c>
      <c r="Q20" s="37">
        <v>-2129.8000000000002</v>
      </c>
      <c r="R20" s="2"/>
      <c r="S20" s="2"/>
      <c r="T20" s="25">
        <v>-2129.8000000000002</v>
      </c>
    </row>
    <row r="21" spans="1:20" ht="39.9" customHeight="1" x14ac:dyDescent="0.35">
      <c r="A21" s="86">
        <v>14750</v>
      </c>
      <c r="B21" s="77">
        <v>15.799999999999997</v>
      </c>
      <c r="C21" s="80">
        <v>58.1</v>
      </c>
      <c r="D21" s="87">
        <v>42.300000000000004</v>
      </c>
      <c r="E21" s="2"/>
      <c r="F21" s="2"/>
      <c r="G21" s="2"/>
      <c r="H21" s="2"/>
      <c r="I21" s="2"/>
      <c r="J21" s="2"/>
      <c r="K21" s="2"/>
      <c r="L21" s="2"/>
      <c r="M21" s="2">
        <v>15</v>
      </c>
      <c r="N21" s="31">
        <v>13450</v>
      </c>
      <c r="O21" s="35">
        <v>8.2999999999999545</v>
      </c>
      <c r="P21" s="36">
        <v>-346.70000000000005</v>
      </c>
      <c r="Q21" s="37">
        <v>-355</v>
      </c>
      <c r="R21" s="2"/>
      <c r="S21" s="2"/>
      <c r="T21" s="25">
        <v>-355</v>
      </c>
    </row>
    <row r="22" spans="1:20" ht="39.9" customHeight="1" x14ac:dyDescent="0.35">
      <c r="A22" s="84">
        <v>14700</v>
      </c>
      <c r="B22" s="78">
        <v>42.200000000000017</v>
      </c>
      <c r="C22" s="79">
        <v>215.60000000000002</v>
      </c>
      <c r="D22" s="85">
        <v>173.4</v>
      </c>
      <c r="E22" s="2"/>
      <c r="F22" s="2"/>
      <c r="G22" s="2"/>
      <c r="H22" s="2"/>
      <c r="I22" s="2"/>
      <c r="J22" s="2"/>
      <c r="K22" s="2"/>
      <c r="L22" s="2"/>
      <c r="M22" s="2">
        <v>14</v>
      </c>
      <c r="N22" s="31">
        <v>13400</v>
      </c>
      <c r="O22" s="35">
        <v>143.40000000000009</v>
      </c>
      <c r="P22" s="36">
        <v>-1084</v>
      </c>
      <c r="Q22" s="37">
        <v>-1227.4000000000001</v>
      </c>
      <c r="R22" s="2"/>
      <c r="S22" s="2"/>
      <c r="T22" s="25">
        <v>-1227.4000000000001</v>
      </c>
    </row>
    <row r="23" spans="1:20" ht="39.9" customHeight="1" x14ac:dyDescent="0.35">
      <c r="A23" s="86">
        <v>14650</v>
      </c>
      <c r="B23" s="77">
        <v>96.600000000000009</v>
      </c>
      <c r="C23" s="80">
        <v>115.9</v>
      </c>
      <c r="D23" s="87">
        <v>19.3</v>
      </c>
      <c r="E23" s="2"/>
      <c r="F23" s="2"/>
      <c r="G23" s="2"/>
      <c r="H23" s="2"/>
      <c r="I23" s="2"/>
      <c r="J23" s="2"/>
      <c r="K23" s="2"/>
      <c r="L23" s="2"/>
      <c r="M23" s="2">
        <v>13</v>
      </c>
      <c r="N23" s="31">
        <v>13350</v>
      </c>
      <c r="O23" s="35">
        <v>-18.600000000000023</v>
      </c>
      <c r="P23" s="36">
        <v>-491.40000000000003</v>
      </c>
      <c r="Q23" s="37">
        <v>-472.8</v>
      </c>
      <c r="R23" s="2"/>
      <c r="S23" s="2"/>
      <c r="T23" s="25">
        <v>-472.8</v>
      </c>
    </row>
    <row r="24" spans="1:20" ht="39.9" customHeight="1" x14ac:dyDescent="0.35">
      <c r="A24" s="84">
        <v>14600</v>
      </c>
      <c r="B24" s="78">
        <v>16</v>
      </c>
      <c r="C24" s="79">
        <v>324.70000000000005</v>
      </c>
      <c r="D24" s="85">
        <v>308.70000000000005</v>
      </c>
      <c r="E24" s="2"/>
      <c r="F24" s="2"/>
      <c r="G24" s="2"/>
      <c r="H24" s="2"/>
      <c r="I24" s="2"/>
      <c r="J24" s="2"/>
      <c r="K24" s="2"/>
      <c r="L24" s="2"/>
      <c r="M24" s="2">
        <v>12</v>
      </c>
      <c r="N24" s="31">
        <v>13300</v>
      </c>
      <c r="O24" s="35">
        <v>-35.899999999999864</v>
      </c>
      <c r="P24" s="36">
        <v>-1618.2</v>
      </c>
      <c r="Q24" s="37">
        <v>-1582.3000000000002</v>
      </c>
      <c r="R24" s="2"/>
      <c r="S24" s="2"/>
      <c r="T24" s="25">
        <v>-1582.3000000000002</v>
      </c>
    </row>
    <row r="25" spans="1:20" ht="39.9" customHeight="1" x14ac:dyDescent="0.35">
      <c r="A25" s="86">
        <v>14550</v>
      </c>
      <c r="B25" s="77">
        <v>-1.6000000000000014</v>
      </c>
      <c r="C25" s="80">
        <v>26.8</v>
      </c>
      <c r="D25" s="87">
        <v>28.400000000000002</v>
      </c>
      <c r="E25" s="2"/>
      <c r="F25" s="2"/>
      <c r="G25" s="2"/>
      <c r="H25" s="2"/>
      <c r="I25" s="2"/>
      <c r="J25" s="2"/>
      <c r="K25" s="2"/>
      <c r="L25" s="2"/>
      <c r="M25" s="2">
        <v>11</v>
      </c>
      <c r="N25" s="31">
        <v>13250</v>
      </c>
      <c r="O25" s="35">
        <v>89.100000000000023</v>
      </c>
      <c r="P25" s="36">
        <v>-594.6</v>
      </c>
      <c r="Q25" s="37">
        <v>-683.7</v>
      </c>
      <c r="R25" s="2"/>
      <c r="S25" s="2"/>
      <c r="T25" s="25">
        <v>-683.7</v>
      </c>
    </row>
    <row r="26" spans="1:20" ht="39.9" customHeight="1" x14ac:dyDescent="0.35">
      <c r="A26" s="84">
        <v>14500</v>
      </c>
      <c r="B26" s="78">
        <v>0.80000000000001137</v>
      </c>
      <c r="C26" s="79">
        <v>284</v>
      </c>
      <c r="D26" s="85">
        <v>283.2</v>
      </c>
      <c r="E26" s="2"/>
      <c r="F26" s="2"/>
      <c r="G26" s="2"/>
      <c r="H26" s="2"/>
      <c r="I26" s="2"/>
      <c r="J26" s="2"/>
      <c r="K26" s="2"/>
      <c r="L26" s="2"/>
      <c r="M26" s="2">
        <v>10</v>
      </c>
      <c r="N26" s="31">
        <v>13200</v>
      </c>
      <c r="O26" s="35">
        <v>354.29999999999995</v>
      </c>
      <c r="P26" s="36">
        <v>-1618.7</v>
      </c>
      <c r="Q26" s="37">
        <v>-1973</v>
      </c>
      <c r="R26" s="2"/>
      <c r="S26" s="2"/>
      <c r="T26" s="25">
        <v>-1973</v>
      </c>
    </row>
    <row r="27" spans="1:20" ht="39.9" customHeight="1" x14ac:dyDescent="0.35">
      <c r="A27" s="86">
        <v>14450</v>
      </c>
      <c r="B27" s="77">
        <v>10</v>
      </c>
      <c r="C27" s="80">
        <v>97.100000000000009</v>
      </c>
      <c r="D27" s="87">
        <v>87.100000000000009</v>
      </c>
      <c r="E27" s="2"/>
      <c r="F27" s="2"/>
      <c r="G27" s="2"/>
      <c r="H27" s="2"/>
      <c r="I27" s="2"/>
      <c r="J27" s="2"/>
      <c r="K27" s="2"/>
      <c r="L27" s="2"/>
      <c r="M27" s="2">
        <v>9</v>
      </c>
      <c r="N27" s="31">
        <v>13150</v>
      </c>
      <c r="O27" s="35">
        <v>64.099999999999966</v>
      </c>
      <c r="P27" s="36">
        <v>-483.90000000000003</v>
      </c>
      <c r="Q27" s="37">
        <v>-548</v>
      </c>
      <c r="R27" s="2"/>
      <c r="S27" s="2"/>
      <c r="T27" s="25">
        <v>-548</v>
      </c>
    </row>
    <row r="28" spans="1:20" ht="39.9" customHeight="1" x14ac:dyDescent="0.35">
      <c r="A28" s="84">
        <v>14400</v>
      </c>
      <c r="B28" s="78">
        <v>8.8000000000000114</v>
      </c>
      <c r="C28" s="79">
        <v>186.8</v>
      </c>
      <c r="D28" s="85">
        <v>178</v>
      </c>
      <c r="E28" s="2"/>
      <c r="F28" s="2"/>
      <c r="G28" s="2"/>
      <c r="H28" s="2"/>
      <c r="I28" s="2"/>
      <c r="J28" s="2"/>
      <c r="K28" s="2"/>
      <c r="L28" s="2"/>
      <c r="M28" s="2">
        <v>8</v>
      </c>
      <c r="N28" s="31">
        <v>13100</v>
      </c>
      <c r="O28" s="35">
        <v>-24.400000000000091</v>
      </c>
      <c r="P28" s="36">
        <v>-1879.4</v>
      </c>
      <c r="Q28" s="37">
        <v>-1855</v>
      </c>
      <c r="R28" s="2"/>
      <c r="S28" s="2"/>
      <c r="T28" s="25">
        <v>-1855</v>
      </c>
    </row>
    <row r="29" spans="1:20" ht="39.9" customHeight="1" x14ac:dyDescent="0.35">
      <c r="A29" s="86">
        <v>14350</v>
      </c>
      <c r="B29" s="77">
        <v>16.799999999999997</v>
      </c>
      <c r="C29" s="80">
        <v>36.4</v>
      </c>
      <c r="D29" s="87">
        <v>19.600000000000001</v>
      </c>
      <c r="E29" s="2"/>
      <c r="F29" s="2"/>
      <c r="G29" s="2"/>
      <c r="H29" s="2"/>
      <c r="I29" s="2"/>
      <c r="J29" s="2"/>
      <c r="K29" s="2"/>
      <c r="L29" s="2"/>
      <c r="M29" s="2">
        <v>7</v>
      </c>
      <c r="N29" s="31">
        <v>13050</v>
      </c>
      <c r="O29" s="35">
        <v>10.599999999999994</v>
      </c>
      <c r="P29" s="36">
        <v>-193.10000000000002</v>
      </c>
      <c r="Q29" s="37">
        <v>-203.70000000000002</v>
      </c>
      <c r="R29" s="2"/>
      <c r="S29" s="2"/>
      <c r="T29" s="25">
        <v>-203.70000000000002</v>
      </c>
    </row>
    <row r="30" spans="1:20" ht="39.9" customHeight="1" x14ac:dyDescent="0.35">
      <c r="A30" s="88">
        <v>14300</v>
      </c>
      <c r="B30" s="89">
        <v>0.60000000000000853</v>
      </c>
      <c r="C30" s="90">
        <v>124.80000000000001</v>
      </c>
      <c r="D30" s="91">
        <v>124.2</v>
      </c>
      <c r="E30" s="2"/>
      <c r="F30" s="2"/>
      <c r="G30" s="2"/>
      <c r="H30" s="2"/>
      <c r="I30" s="2"/>
      <c r="J30" s="2"/>
      <c r="K30" s="2"/>
      <c r="L30" s="2"/>
      <c r="M30" s="2">
        <v>6</v>
      </c>
      <c r="N30" s="31">
        <v>13000</v>
      </c>
      <c r="O30" s="35">
        <v>77.100000000000023</v>
      </c>
      <c r="P30" s="36">
        <v>-998.80000000000007</v>
      </c>
      <c r="Q30" s="37">
        <v>-1075.9000000000001</v>
      </c>
      <c r="R30" s="2"/>
      <c r="S30" s="2"/>
      <c r="T30" s="25">
        <v>-1075.9000000000001</v>
      </c>
    </row>
    <row r="31" spans="1:20" ht="18.600000000000001" thickBot="1" x14ac:dyDescent="0.4">
      <c r="A31" s="21"/>
      <c r="B31" s="2"/>
      <c r="C31" s="2"/>
      <c r="D31" s="2"/>
      <c r="E31" s="2"/>
      <c r="F31" s="2"/>
      <c r="G31" s="2"/>
      <c r="H31" s="2"/>
      <c r="I31" s="2"/>
      <c r="J31" s="2"/>
      <c r="K31" s="2"/>
      <c r="L31" s="2"/>
      <c r="M31" s="2"/>
      <c r="N31" s="2"/>
      <c r="O31" s="44"/>
      <c r="P31" s="44"/>
      <c r="Q31" s="44"/>
      <c r="R31" s="2"/>
      <c r="S31" s="2"/>
    </row>
    <row r="32" spans="1:20" ht="60.75" customHeight="1" thickBot="1" x14ac:dyDescent="0.35">
      <c r="A32" s="21"/>
      <c r="B32" s="162" t="s">
        <v>39</v>
      </c>
      <c r="C32" s="163"/>
      <c r="D32" s="164"/>
      <c r="E32" s="2"/>
      <c r="F32" s="2"/>
      <c r="G32" s="2"/>
      <c r="H32" s="2"/>
      <c r="I32" s="2"/>
      <c r="J32" s="2"/>
      <c r="K32" s="2"/>
      <c r="L32" s="2"/>
      <c r="M32" s="2"/>
      <c r="N32" s="2"/>
      <c r="O32" s="162" t="s">
        <v>38</v>
      </c>
      <c r="P32" s="163"/>
      <c r="Q32" s="164"/>
      <c r="R32" s="2"/>
      <c r="S32" s="2"/>
    </row>
    <row r="33" spans="1:19" x14ac:dyDescent="0.3">
      <c r="A33" s="21"/>
      <c r="B33" s="2"/>
      <c r="C33" s="2"/>
      <c r="D33" s="2"/>
      <c r="E33" s="2"/>
      <c r="F33" s="2"/>
      <c r="G33" s="2"/>
      <c r="H33" s="2"/>
      <c r="I33" s="2"/>
      <c r="J33" s="2"/>
      <c r="K33" s="2"/>
      <c r="L33" s="2"/>
      <c r="M33" s="2"/>
      <c r="N33" s="2"/>
      <c r="O33" s="2"/>
      <c r="P33" s="2"/>
      <c r="Q33" s="2"/>
      <c r="R33" s="2"/>
      <c r="S33" s="2"/>
    </row>
    <row r="34" spans="1:19" ht="18" x14ac:dyDescent="0.35">
      <c r="A34" s="42" t="s">
        <v>36</v>
      </c>
      <c r="B34" s="42"/>
      <c r="C34" s="42"/>
      <c r="D34" s="42"/>
      <c r="E34" s="28"/>
      <c r="F34" s="28"/>
      <c r="G34" s="28"/>
      <c r="H34" s="28"/>
      <c r="I34" s="2"/>
      <c r="J34" s="2"/>
      <c r="K34" s="2"/>
      <c r="L34" s="2"/>
      <c r="M34" s="2"/>
      <c r="N34" s="42" t="s">
        <v>36</v>
      </c>
      <c r="O34" s="42"/>
      <c r="P34" s="42"/>
      <c r="Q34" s="42"/>
      <c r="R34" s="2"/>
      <c r="S34" s="2"/>
    </row>
    <row r="35" spans="1:19" ht="18" x14ac:dyDescent="0.35">
      <c r="A35" s="43" t="s">
        <v>37</v>
      </c>
      <c r="B35" s="43"/>
      <c r="C35" s="43"/>
      <c r="D35" s="43"/>
      <c r="E35" s="28"/>
      <c r="F35" s="28"/>
      <c r="G35" s="71" t="s">
        <v>141</v>
      </c>
      <c r="H35" s="28"/>
      <c r="I35" s="2"/>
      <c r="J35" s="2"/>
      <c r="K35" s="2"/>
      <c r="L35" s="2"/>
      <c r="M35" s="2"/>
      <c r="N35" s="43" t="s">
        <v>37</v>
      </c>
      <c r="O35" s="43"/>
      <c r="P35" s="43"/>
      <c r="Q35" s="43"/>
      <c r="R35" s="2"/>
      <c r="S35" s="2"/>
    </row>
    <row r="36" spans="1:19" x14ac:dyDescent="0.3">
      <c r="A36" s="28"/>
      <c r="B36" s="28"/>
      <c r="C36" s="28"/>
      <c r="D36" s="28"/>
      <c r="E36" s="28"/>
      <c r="F36" s="28"/>
      <c r="G36" s="28"/>
      <c r="H36" s="28"/>
      <c r="I36" s="2"/>
      <c r="J36" s="2"/>
      <c r="K36" s="2"/>
      <c r="L36" s="2"/>
      <c r="M36" s="2"/>
      <c r="N36" s="2"/>
      <c r="O36" s="2"/>
      <c r="P36" s="2"/>
      <c r="Q36" s="2"/>
      <c r="R36" s="2"/>
      <c r="S36" s="2"/>
    </row>
    <row r="37" spans="1:19" ht="117.75" customHeight="1" x14ac:dyDescent="0.3">
      <c r="A37" s="180" t="s">
        <v>105</v>
      </c>
      <c r="B37" s="181"/>
      <c r="C37" s="181"/>
      <c r="D37" s="181"/>
      <c r="E37" s="181"/>
      <c r="F37" s="181"/>
      <c r="G37" s="181"/>
      <c r="H37" s="181"/>
      <c r="I37" s="181"/>
      <c r="J37" s="2"/>
      <c r="K37" s="2"/>
      <c r="L37" s="2"/>
      <c r="M37" s="2"/>
      <c r="N37" s="161" t="s">
        <v>43</v>
      </c>
      <c r="O37" s="161"/>
      <c r="P37" s="161"/>
      <c r="Q37" s="161"/>
      <c r="R37" s="2"/>
      <c r="S37" s="2"/>
    </row>
    <row r="38" spans="1:19" x14ac:dyDescent="0.3">
      <c r="A38" s="28"/>
      <c r="B38" s="28"/>
      <c r="C38" s="28"/>
      <c r="D38" s="28"/>
      <c r="E38" s="28"/>
      <c r="F38" s="28"/>
      <c r="G38" s="28"/>
      <c r="H38" s="28"/>
      <c r="I38" s="2"/>
      <c r="J38" s="2"/>
      <c r="K38" s="2"/>
      <c r="L38" s="2"/>
      <c r="M38" s="2"/>
      <c r="N38" s="2"/>
      <c r="O38" s="2"/>
      <c r="P38" s="2"/>
      <c r="Q38" s="2"/>
      <c r="R38" s="2"/>
      <c r="S38" s="2"/>
    </row>
    <row r="39" spans="1:19" x14ac:dyDescent="0.3">
      <c r="A39" s="28"/>
      <c r="B39" s="28"/>
      <c r="C39" s="28"/>
      <c r="D39" s="28"/>
      <c r="E39" s="28"/>
      <c r="F39" s="28"/>
      <c r="G39" s="28"/>
      <c r="H39" s="28"/>
      <c r="I39" s="2"/>
      <c r="J39" s="2"/>
      <c r="K39" s="2"/>
      <c r="L39" s="2"/>
      <c r="M39" s="2"/>
      <c r="N39" s="2"/>
      <c r="O39" s="2"/>
      <c r="P39" s="2"/>
      <c r="Q39" s="2"/>
      <c r="R39" s="2"/>
      <c r="S39" s="2"/>
    </row>
    <row r="40" spans="1:19" x14ac:dyDescent="0.3">
      <c r="A40" s="28"/>
      <c r="B40" s="28"/>
      <c r="C40" s="28"/>
      <c r="D40" s="28"/>
      <c r="E40" s="28"/>
      <c r="F40" s="28"/>
      <c r="G40" s="28"/>
      <c r="H40" s="28"/>
      <c r="I40" s="2"/>
      <c r="J40" s="2"/>
      <c r="K40" s="2"/>
      <c r="L40" s="2"/>
      <c r="M40" s="2"/>
      <c r="N40" s="2"/>
      <c r="O40" s="2"/>
      <c r="P40" s="2"/>
      <c r="Q40" s="2"/>
      <c r="R40" s="2"/>
      <c r="S40" s="2"/>
    </row>
    <row r="41" spans="1:19" x14ac:dyDescent="0.3">
      <c r="A41" s="28"/>
      <c r="B41" s="28"/>
      <c r="C41" s="28"/>
      <c r="D41" s="28"/>
      <c r="E41" s="28"/>
      <c r="F41" s="28"/>
      <c r="G41" s="28"/>
      <c r="H41" s="28"/>
      <c r="I41" s="2"/>
      <c r="J41" s="2"/>
      <c r="K41" s="2"/>
      <c r="L41" s="2"/>
      <c r="M41" s="2"/>
      <c r="N41" s="2"/>
      <c r="O41" s="2"/>
      <c r="P41" s="2"/>
      <c r="Q41" s="2"/>
      <c r="R41" s="2"/>
      <c r="S41" s="2"/>
    </row>
    <row r="42" spans="1:19" x14ac:dyDescent="0.3">
      <c r="A42" s="28"/>
      <c r="B42" s="28"/>
      <c r="C42" s="28"/>
      <c r="D42" s="28"/>
      <c r="E42" s="28"/>
      <c r="F42" s="28"/>
      <c r="G42" s="28"/>
      <c r="H42" s="28"/>
      <c r="I42" s="2"/>
      <c r="J42" s="2"/>
      <c r="K42" s="2"/>
      <c r="L42" s="2"/>
      <c r="M42" s="2"/>
      <c r="N42" s="2"/>
      <c r="O42" s="2"/>
      <c r="P42" s="2"/>
      <c r="Q42" s="2"/>
      <c r="R42" s="2"/>
      <c r="S42" s="2"/>
    </row>
    <row r="43" spans="1:19" x14ac:dyDescent="0.3">
      <c r="A43" s="28"/>
      <c r="B43" s="28"/>
      <c r="C43" s="28"/>
      <c r="D43" s="28"/>
      <c r="E43" s="28"/>
      <c r="F43" s="28"/>
      <c r="G43" s="28"/>
      <c r="H43" s="28"/>
      <c r="I43" s="2"/>
      <c r="J43" s="2"/>
      <c r="K43" s="2"/>
      <c r="L43" s="2"/>
      <c r="M43" s="2"/>
      <c r="N43" s="2"/>
      <c r="O43" s="2"/>
      <c r="P43" s="2"/>
      <c r="Q43" s="2"/>
      <c r="R43" s="2"/>
      <c r="S43" s="2"/>
    </row>
    <row r="44" spans="1:19" x14ac:dyDescent="0.3">
      <c r="A44" s="28"/>
      <c r="B44" s="28"/>
      <c r="C44" s="28"/>
      <c r="D44" s="28"/>
      <c r="E44" s="28"/>
      <c r="F44" s="28"/>
      <c r="G44" s="28"/>
      <c r="H44" s="28"/>
      <c r="I44" s="2"/>
      <c r="J44" s="2"/>
      <c r="K44" s="2"/>
      <c r="L44" s="2"/>
      <c r="M44" s="2"/>
      <c r="N44" s="2"/>
      <c r="O44" s="2"/>
      <c r="P44" s="2"/>
      <c r="Q44" s="2"/>
      <c r="R44" s="2"/>
      <c r="S44" s="2"/>
    </row>
    <row r="45" spans="1:19" x14ac:dyDescent="0.3">
      <c r="A45" s="21"/>
      <c r="B45" s="2"/>
      <c r="C45" s="2"/>
      <c r="D45" s="2"/>
      <c r="E45" s="2"/>
      <c r="F45" s="2"/>
      <c r="G45" s="2"/>
      <c r="H45" s="2"/>
      <c r="I45" s="2"/>
      <c r="J45" s="2"/>
      <c r="K45" s="2"/>
      <c r="L45" s="2"/>
      <c r="M45" s="2"/>
      <c r="N45" s="2"/>
      <c r="O45" s="2"/>
      <c r="P45" s="2"/>
      <c r="Q45" s="2"/>
      <c r="R45" s="2"/>
      <c r="S45" s="2"/>
    </row>
    <row r="46" spans="1:19" x14ac:dyDescent="0.3">
      <c r="A46" s="21"/>
      <c r="B46" s="2"/>
      <c r="C46" s="2"/>
      <c r="D46" s="2"/>
      <c r="E46" s="2"/>
      <c r="F46" s="2"/>
      <c r="G46" s="2"/>
      <c r="H46" s="2"/>
      <c r="I46" s="2"/>
      <c r="J46" s="2"/>
      <c r="K46" s="2"/>
      <c r="L46" s="2"/>
      <c r="M46" s="2"/>
      <c r="N46" s="2"/>
      <c r="O46" s="2"/>
      <c r="P46" s="2"/>
      <c r="Q46" s="2"/>
      <c r="R46" s="2"/>
      <c r="S46" s="2"/>
    </row>
    <row r="47" spans="1:19" x14ac:dyDescent="0.3">
      <c r="A47" s="21"/>
      <c r="B47" s="2"/>
      <c r="C47" s="2"/>
      <c r="D47" s="2"/>
      <c r="E47" s="2"/>
      <c r="F47" s="2"/>
      <c r="G47" s="2"/>
      <c r="H47" s="2"/>
      <c r="I47" s="2"/>
      <c r="J47" s="2"/>
      <c r="K47" s="2"/>
      <c r="L47" s="2"/>
      <c r="M47" s="2"/>
      <c r="N47" s="2"/>
      <c r="O47" s="2"/>
      <c r="P47" s="2"/>
      <c r="Q47" s="2"/>
      <c r="R47" s="2"/>
      <c r="S47" s="2"/>
    </row>
    <row r="48" spans="1:19" x14ac:dyDescent="0.3">
      <c r="A48" s="21"/>
      <c r="B48" s="2"/>
      <c r="C48" s="2"/>
      <c r="D48" s="2"/>
      <c r="E48" s="2"/>
      <c r="F48" s="2"/>
      <c r="G48" s="2"/>
      <c r="H48" s="2"/>
      <c r="I48" s="2"/>
      <c r="J48" s="2"/>
      <c r="K48" s="2"/>
      <c r="L48" s="2"/>
      <c r="M48" s="2"/>
      <c r="N48" s="2"/>
      <c r="O48" s="2"/>
      <c r="P48" s="2"/>
      <c r="Q48" s="2"/>
      <c r="R48" s="2"/>
      <c r="S48" s="2"/>
    </row>
    <row r="49" spans="1:19" x14ac:dyDescent="0.3">
      <c r="A49" s="21"/>
      <c r="B49" s="2"/>
      <c r="C49" s="2"/>
      <c r="D49" s="2"/>
      <c r="E49" s="2"/>
      <c r="F49" s="2"/>
      <c r="G49" s="2"/>
      <c r="H49" s="2"/>
      <c r="I49" s="2"/>
      <c r="J49" s="2"/>
      <c r="K49" s="2"/>
      <c r="L49" s="2"/>
      <c r="M49" s="2"/>
      <c r="N49" s="2"/>
      <c r="O49" s="2"/>
      <c r="P49" s="2"/>
      <c r="Q49" s="2"/>
      <c r="R49" s="2"/>
      <c r="S49" s="2"/>
    </row>
    <row r="50" spans="1:19" x14ac:dyDescent="0.3">
      <c r="A50" s="21"/>
      <c r="B50" s="2"/>
      <c r="C50" s="2"/>
      <c r="D50" s="2"/>
      <c r="E50" s="2"/>
      <c r="F50" s="2"/>
      <c r="G50" s="2"/>
      <c r="H50" s="2"/>
      <c r="I50" s="2"/>
      <c r="J50" s="2"/>
      <c r="K50" s="2"/>
      <c r="L50" s="2"/>
      <c r="M50" s="2"/>
      <c r="N50" s="2"/>
      <c r="O50" s="2"/>
      <c r="P50" s="2"/>
      <c r="Q50" s="2"/>
      <c r="R50" s="2"/>
      <c r="S50" s="2"/>
    </row>
    <row r="51" spans="1:19" x14ac:dyDescent="0.3">
      <c r="A51" s="21"/>
      <c r="B51" s="2"/>
      <c r="C51" s="2"/>
      <c r="D51" s="2"/>
      <c r="E51" s="2"/>
      <c r="F51" s="2"/>
      <c r="G51" s="2"/>
      <c r="H51" s="2"/>
      <c r="I51" s="2"/>
      <c r="J51" s="2"/>
      <c r="K51" s="2"/>
      <c r="L51" s="2"/>
      <c r="M51" s="2"/>
      <c r="N51" s="2"/>
      <c r="O51" s="2"/>
      <c r="P51" s="2"/>
      <c r="Q51" s="2"/>
      <c r="R51" s="2"/>
      <c r="S51" s="2"/>
    </row>
    <row r="52" spans="1:19" x14ac:dyDescent="0.3">
      <c r="A52" s="21"/>
      <c r="B52" s="2"/>
      <c r="C52" s="2"/>
      <c r="D52" s="2"/>
      <c r="E52" s="2"/>
      <c r="F52" s="2"/>
      <c r="G52" s="2"/>
      <c r="H52" s="2"/>
      <c r="I52" s="2"/>
      <c r="J52" s="2"/>
      <c r="K52" s="2"/>
      <c r="L52" s="2"/>
      <c r="M52" s="2"/>
      <c r="N52" s="2"/>
      <c r="O52" s="2"/>
      <c r="P52" s="2"/>
      <c r="Q52" s="2"/>
      <c r="R52" s="2"/>
      <c r="S52" s="2"/>
    </row>
    <row r="53" spans="1:19" x14ac:dyDescent="0.3">
      <c r="A53" s="21"/>
      <c r="B53" s="2"/>
      <c r="C53" s="2"/>
      <c r="D53" s="2"/>
      <c r="E53" s="2"/>
      <c r="F53" s="2"/>
      <c r="G53" s="2"/>
      <c r="H53" s="2"/>
      <c r="I53" s="2"/>
      <c r="J53" s="2"/>
      <c r="K53" s="2"/>
      <c r="L53" s="2"/>
      <c r="M53" s="2"/>
      <c r="N53" s="2"/>
      <c r="O53" s="2"/>
      <c r="P53" s="2"/>
      <c r="Q53" s="2"/>
      <c r="R53" s="2"/>
      <c r="S53" s="2"/>
    </row>
    <row r="54" spans="1:19" x14ac:dyDescent="0.3">
      <c r="A54" s="21"/>
      <c r="B54" s="2"/>
      <c r="C54" s="2"/>
      <c r="D54" s="2"/>
      <c r="E54" s="2"/>
      <c r="F54" s="2"/>
      <c r="G54" s="2"/>
      <c r="H54" s="2"/>
      <c r="I54" s="2"/>
      <c r="J54" s="2"/>
      <c r="K54" s="2"/>
      <c r="L54" s="2"/>
      <c r="M54" s="2"/>
      <c r="N54" s="2"/>
      <c r="O54" s="2"/>
      <c r="P54" s="2"/>
      <c r="Q54" s="2"/>
      <c r="R54" s="2"/>
      <c r="S54" s="2"/>
    </row>
    <row r="55" spans="1:19" x14ac:dyDescent="0.3">
      <c r="A55" s="21"/>
      <c r="B55" s="2"/>
      <c r="C55" s="2"/>
      <c r="D55" s="2"/>
      <c r="E55" s="2"/>
      <c r="F55" s="2"/>
      <c r="G55" s="2"/>
      <c r="H55" s="2"/>
      <c r="I55" s="2"/>
      <c r="J55" s="2"/>
      <c r="K55" s="2"/>
      <c r="L55" s="2"/>
      <c r="M55" s="2"/>
      <c r="N55" s="2"/>
      <c r="O55" s="2"/>
      <c r="P55" s="2"/>
      <c r="Q55" s="2"/>
      <c r="R55" s="2"/>
      <c r="S55" s="2"/>
    </row>
    <row r="56" spans="1:19" x14ac:dyDescent="0.3">
      <c r="A56" s="21"/>
      <c r="B56" s="2"/>
      <c r="C56" s="2"/>
      <c r="D56" s="2"/>
      <c r="E56" s="2"/>
      <c r="F56" s="2"/>
      <c r="G56" s="2"/>
      <c r="H56" s="2"/>
      <c r="I56" s="2"/>
      <c r="J56" s="2"/>
      <c r="K56" s="2"/>
      <c r="L56" s="2"/>
      <c r="M56" s="2"/>
      <c r="N56" s="2"/>
      <c r="O56" s="2"/>
      <c r="P56" s="2"/>
      <c r="Q56" s="2"/>
      <c r="R56" s="2"/>
      <c r="S56" s="2"/>
    </row>
    <row r="57" spans="1:19" x14ac:dyDescent="0.3">
      <c r="A57" s="21"/>
      <c r="B57" s="2"/>
      <c r="C57" s="2"/>
      <c r="D57" s="2"/>
      <c r="E57" s="2"/>
      <c r="F57" s="2"/>
      <c r="G57" s="2"/>
      <c r="H57" s="2"/>
      <c r="I57" s="2"/>
      <c r="J57" s="2"/>
      <c r="K57" s="2"/>
      <c r="L57" s="2"/>
      <c r="M57" s="2"/>
      <c r="N57" s="2"/>
      <c r="O57" s="2"/>
      <c r="P57" s="2"/>
      <c r="Q57" s="2"/>
      <c r="R57" s="2"/>
      <c r="S57" s="2"/>
    </row>
    <row r="58" spans="1:19" x14ac:dyDescent="0.3">
      <c r="A58" s="21"/>
      <c r="B58" s="2"/>
      <c r="C58" s="2"/>
      <c r="D58" s="2"/>
      <c r="E58" s="2"/>
      <c r="F58" s="2"/>
      <c r="G58" s="2"/>
      <c r="H58" s="2"/>
      <c r="I58" s="2"/>
      <c r="J58" s="2"/>
      <c r="K58" s="2"/>
      <c r="L58" s="2"/>
      <c r="M58" s="2"/>
      <c r="N58" s="2"/>
      <c r="O58" s="2"/>
      <c r="P58" s="2"/>
      <c r="Q58" s="2"/>
      <c r="R58" s="2"/>
      <c r="S58" s="2"/>
    </row>
    <row r="59" spans="1:19" x14ac:dyDescent="0.3">
      <c r="A59" s="21"/>
      <c r="B59" s="2"/>
      <c r="C59" s="2"/>
      <c r="D59" s="2"/>
      <c r="E59" s="2"/>
      <c r="F59" s="2"/>
      <c r="G59" s="2"/>
      <c r="H59" s="2"/>
      <c r="I59" s="2"/>
      <c r="J59" s="2"/>
      <c r="K59" s="2"/>
      <c r="L59" s="2"/>
      <c r="M59" s="2"/>
      <c r="N59" s="2"/>
      <c r="O59" s="2"/>
      <c r="P59" s="2"/>
      <c r="Q59" s="2"/>
      <c r="R59" s="2"/>
      <c r="S59" s="2"/>
    </row>
    <row r="60" spans="1:19" x14ac:dyDescent="0.3">
      <c r="A60" s="21"/>
      <c r="B60" s="2"/>
      <c r="C60" s="2"/>
      <c r="D60" s="2"/>
      <c r="E60" s="2"/>
      <c r="F60" s="2"/>
      <c r="G60" s="2"/>
      <c r="H60" s="2"/>
      <c r="I60" s="2"/>
      <c r="J60" s="2"/>
      <c r="K60" s="2"/>
      <c r="L60" s="2"/>
      <c r="M60" s="2"/>
      <c r="N60" s="2"/>
      <c r="O60" s="2"/>
      <c r="P60" s="2"/>
      <c r="Q60" s="2"/>
      <c r="R60" s="2"/>
      <c r="S60" s="2"/>
    </row>
    <row r="61" spans="1:19" x14ac:dyDescent="0.3">
      <c r="A61" s="21"/>
      <c r="B61" s="2"/>
      <c r="C61" s="2"/>
      <c r="D61" s="2"/>
      <c r="E61" s="2"/>
      <c r="F61" s="2"/>
      <c r="G61" s="2"/>
      <c r="H61" s="2"/>
      <c r="I61" s="2"/>
      <c r="J61" s="2"/>
      <c r="K61" s="2"/>
      <c r="L61" s="2"/>
      <c r="M61" s="2"/>
      <c r="N61" s="2"/>
      <c r="O61" s="2"/>
      <c r="P61" s="2"/>
      <c r="Q61" s="2"/>
      <c r="R61" s="2"/>
      <c r="S61" s="2"/>
    </row>
    <row r="62" spans="1:19" x14ac:dyDescent="0.3">
      <c r="A62" s="21"/>
      <c r="B62" s="2"/>
      <c r="C62" s="2"/>
      <c r="D62" s="2"/>
      <c r="E62" s="2"/>
      <c r="F62" s="2"/>
      <c r="G62" s="2"/>
      <c r="H62" s="2"/>
      <c r="I62" s="2"/>
      <c r="J62" s="2"/>
      <c r="K62" s="2"/>
      <c r="L62" s="2"/>
      <c r="M62" s="2"/>
      <c r="N62" s="2"/>
      <c r="O62" s="2"/>
      <c r="P62" s="2"/>
      <c r="Q62" s="2"/>
      <c r="R62" s="2"/>
      <c r="S62" s="2"/>
    </row>
    <row r="63" spans="1:19" x14ac:dyDescent="0.3">
      <c r="A63" s="21"/>
      <c r="B63" s="2"/>
      <c r="C63" s="2"/>
      <c r="D63" s="2"/>
      <c r="E63" s="2"/>
      <c r="F63" s="2"/>
      <c r="G63" s="2"/>
      <c r="H63" s="2"/>
      <c r="I63" s="2"/>
      <c r="J63" s="2"/>
      <c r="K63" s="2"/>
      <c r="L63" s="2"/>
      <c r="M63" s="2"/>
      <c r="N63" s="2"/>
      <c r="O63" s="2"/>
      <c r="P63" s="2"/>
      <c r="Q63" s="2"/>
      <c r="R63" s="2"/>
      <c r="S63" s="2"/>
    </row>
    <row r="64" spans="1:19" x14ac:dyDescent="0.3">
      <c r="A64" s="21"/>
      <c r="B64" s="2"/>
      <c r="C64" s="2"/>
      <c r="D64" s="2"/>
      <c r="E64" s="2"/>
      <c r="F64" s="2"/>
      <c r="G64" s="2"/>
      <c r="H64" s="2"/>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C10:C30">
    <cfRule type="cellIs" dxfId="31" priority="9" operator="lessThan">
      <formula>0</formula>
    </cfRule>
    <cfRule type="cellIs" dxfId="30" priority="10" operator="greaterThan">
      <formula>0</formula>
    </cfRule>
  </conditionalFormatting>
  <conditionalFormatting sqref="P10:Q30">
    <cfRule type="cellIs" dxfId="29" priority="7" operator="lessThan">
      <formula>0</formula>
    </cfRule>
    <cfRule type="cellIs" dxfId="28" priority="8" operator="greaterThan">
      <formula>0</formula>
    </cfRule>
  </conditionalFormatting>
  <conditionalFormatting sqref="B10:B30">
    <cfRule type="colorScale" priority="6">
      <colorScale>
        <cfvo type="num" val="-100"/>
        <cfvo type="num" val="0"/>
        <cfvo type="num" val="100"/>
        <color rgb="FFF8696B"/>
        <color rgb="FFFCFCFF"/>
        <color rgb="FF5A8AC6"/>
      </colorScale>
    </cfRule>
  </conditionalFormatting>
  <conditionalFormatting sqref="O10:O30">
    <cfRule type="colorScale" priority="5">
      <colorScale>
        <cfvo type="num" val="-100"/>
        <cfvo type="num" val="0"/>
        <cfvo type="num" val="100"/>
        <color rgb="FFF8696B"/>
        <color rgb="FFFCFCFF"/>
        <color rgb="FF5A8AC6"/>
      </colorScale>
    </cfRule>
  </conditionalFormatting>
  <conditionalFormatting sqref="F3">
    <cfRule type="cellIs" dxfId="27" priority="3" operator="lessThan">
      <formula>0.55</formula>
    </cfRule>
    <cfRule type="cellIs" dxfId="26" priority="4" operator="greaterThan">
      <formula>0.6</formula>
    </cfRule>
  </conditionalFormatting>
  <conditionalFormatting sqref="D10:D30">
    <cfRule type="cellIs" dxfId="25" priority="1" operator="lessThan">
      <formula>0</formula>
    </cfRule>
    <cfRule type="cellIs" dxfId="24" priority="2" operator="greaterThan">
      <formula>0</formula>
    </cfRule>
  </conditionalFormatting>
  <pageMargins left="0.70866141732283472" right="0.70866141732283472" top="0.59055118110236227" bottom="0.39370078740157483" header="0.31496062992125984" footer="0.31496062992125984"/>
  <pageSetup paperSize="9" scale="63" orientation="portrait" r:id="rId1"/>
  <rowBreaks count="1" manualBreakCount="1">
    <brk id="40" max="10"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37F23-9702-4B6E-8D1C-3800C06C466D}">
  <sheetPr codeName="Tabelle30">
    <pageSetUpPr fitToPage="1"/>
  </sheetPr>
  <dimension ref="A1:Z180"/>
  <sheetViews>
    <sheetView view="pageBreakPreview" zoomScale="60" zoomScaleNormal="70" workbookViewId="0">
      <selection activeCell="S17" sqref="S17"/>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6" ht="65.25" customHeight="1" x14ac:dyDescent="0.3">
      <c r="A1" s="168" t="s">
        <v>42</v>
      </c>
      <c r="B1" s="169"/>
      <c r="C1" s="169"/>
      <c r="D1" s="169"/>
      <c r="E1" s="169"/>
      <c r="F1" s="169"/>
      <c r="G1" s="170">
        <f>Ueberhaenge!G1</f>
        <v>45222</v>
      </c>
      <c r="H1" s="171"/>
      <c r="I1" s="54"/>
      <c r="Z1">
        <v>12725</v>
      </c>
    </row>
    <row r="2" spans="1:26" x14ac:dyDescent="0.3">
      <c r="A2" s="52"/>
      <c r="B2" s="45"/>
      <c r="C2" s="45"/>
      <c r="D2" s="45"/>
      <c r="E2" s="45"/>
      <c r="F2" s="45"/>
      <c r="G2" s="45"/>
      <c r="H2" s="45"/>
      <c r="I2" s="45"/>
      <c r="Z2">
        <v>13725</v>
      </c>
    </row>
    <row r="3" spans="1:26" ht="18" x14ac:dyDescent="0.35">
      <c r="A3" s="25" t="s">
        <v>35</v>
      </c>
      <c r="C3" s="27">
        <f>Ueberhaenge!G2</f>
        <v>25</v>
      </c>
      <c r="D3" s="45"/>
      <c r="E3" s="53" t="s">
        <v>40</v>
      </c>
      <c r="F3" s="30">
        <f>Summery!F3</f>
        <v>0.5</v>
      </c>
      <c r="G3" s="45"/>
      <c r="H3" s="45" t="str">
        <f>IF(F3&gt;0.9,SummeryVerfall!H3,"")</f>
        <v/>
      </c>
      <c r="I3" s="45"/>
      <c r="Z3">
        <v>20</v>
      </c>
    </row>
    <row r="4" spans="1:26" x14ac:dyDescent="0.3">
      <c r="A4" s="21"/>
      <c r="B4" s="2"/>
      <c r="C4" s="2"/>
      <c r="D4" s="2"/>
      <c r="E4" s="2"/>
      <c r="F4" s="2"/>
      <c r="G4" s="2"/>
      <c r="H4" s="2"/>
      <c r="I4" s="45"/>
      <c r="J4" s="2"/>
      <c r="K4" s="2"/>
      <c r="L4" s="2"/>
      <c r="M4" s="2"/>
      <c r="N4" s="2"/>
      <c r="O4" s="2"/>
      <c r="P4" s="2"/>
      <c r="Q4" s="2"/>
      <c r="R4" s="2"/>
      <c r="S4" s="2"/>
    </row>
    <row r="5" spans="1:26" ht="5.25" customHeight="1" x14ac:dyDescent="0.3">
      <c r="A5" s="21"/>
      <c r="B5" s="2"/>
      <c r="C5" s="2"/>
      <c r="D5" s="2"/>
      <c r="E5" s="2"/>
      <c r="F5" s="2"/>
      <c r="G5" s="2"/>
      <c r="H5" s="2"/>
      <c r="I5" s="2"/>
      <c r="J5" s="2"/>
      <c r="K5" s="2"/>
      <c r="L5" s="2"/>
      <c r="M5" s="2"/>
      <c r="N5" s="2"/>
      <c r="O5" s="2"/>
      <c r="P5" s="2"/>
      <c r="Q5" s="2"/>
      <c r="R5" s="2"/>
      <c r="S5" s="2"/>
    </row>
    <row r="6" spans="1:26" ht="50.25" customHeight="1" thickBot="1" x14ac:dyDescent="0.35">
      <c r="A6" s="172" t="s">
        <v>41</v>
      </c>
      <c r="B6" s="173"/>
      <c r="C6" s="173"/>
      <c r="D6" s="173"/>
      <c r="E6" s="173"/>
      <c r="F6" s="173"/>
      <c r="G6" s="173"/>
      <c r="H6" s="173"/>
      <c r="I6" s="173"/>
      <c r="J6" s="2"/>
      <c r="K6" s="2"/>
      <c r="L6" s="2"/>
      <c r="M6" s="2"/>
      <c r="N6" s="179" t="s">
        <v>41</v>
      </c>
      <c r="O6" s="179"/>
      <c r="P6" s="179"/>
      <c r="Q6" s="179"/>
      <c r="R6" s="2"/>
      <c r="S6" s="2"/>
    </row>
    <row r="7" spans="1:26" ht="32.25" customHeight="1" thickBot="1" x14ac:dyDescent="0.65">
      <c r="A7" s="176" t="s">
        <v>3</v>
      </c>
      <c r="B7" s="189" t="str">
        <f xml:space="preserve"> "BasisVersion  " &amp; Ueberhaenge!D8</f>
        <v>BasisVersion  2023-11</v>
      </c>
      <c r="C7" s="190"/>
      <c r="D7" s="191"/>
      <c r="E7" s="22"/>
      <c r="F7" s="22"/>
      <c r="G7" s="22"/>
      <c r="H7" s="45"/>
      <c r="I7" s="45"/>
      <c r="J7" s="2"/>
      <c r="K7" s="2"/>
      <c r="L7" s="2"/>
      <c r="M7" s="2"/>
      <c r="N7" s="179"/>
      <c r="O7" s="179"/>
      <c r="P7" s="179"/>
      <c r="Q7" s="179"/>
      <c r="R7" s="51"/>
      <c r="S7" s="51"/>
      <c r="T7" s="50"/>
      <c r="U7" s="50"/>
      <c r="V7" s="50"/>
    </row>
    <row r="8" spans="1:26" ht="21.6" thickBot="1" x14ac:dyDescent="0.45">
      <c r="A8" s="177"/>
      <c r="B8" s="192"/>
      <c r="C8" s="175"/>
      <c r="D8" s="193"/>
      <c r="E8" s="22"/>
      <c r="I8" s="2"/>
      <c r="J8" s="2"/>
      <c r="K8" s="2"/>
      <c r="L8" s="2"/>
      <c r="M8" s="2"/>
      <c r="N8" s="48"/>
      <c r="O8" s="165" t="str">
        <f xml:space="preserve"> "Summe: " &amp; Ueberhaenge!D8 &amp; " bis " &amp; Ueberhaenge!I8</f>
        <v>Summe: 2023-11 bis -</v>
      </c>
      <c r="P8" s="166"/>
      <c r="Q8" s="167"/>
      <c r="R8" s="2"/>
      <c r="S8" s="2"/>
    </row>
    <row r="9" spans="1:26" ht="18.600000000000001" thickBot="1" x14ac:dyDescent="0.4">
      <c r="A9" s="178"/>
      <c r="B9" s="97"/>
      <c r="C9" s="98"/>
      <c r="G9" s="2"/>
      <c r="H9" s="2"/>
      <c r="I9" s="2"/>
      <c r="J9" s="2"/>
      <c r="K9" s="2"/>
      <c r="L9" s="49" t="s">
        <v>3</v>
      </c>
      <c r="M9" s="24" t="s">
        <v>34</v>
      </c>
      <c r="N9" s="23">
        <f>B9</f>
        <v>0</v>
      </c>
      <c r="O9" s="23" t="e">
        <f>#REF!</f>
        <v>#REF!</v>
      </c>
      <c r="P9" s="2"/>
      <c r="Q9" s="2"/>
    </row>
    <row r="10" spans="1:26" ht="39.9" customHeight="1" x14ac:dyDescent="0.35">
      <c r="A10" s="102">
        <f>SummeryDetail!A10</f>
        <v>15300</v>
      </c>
      <c r="B10" s="94">
        <f>SummeryDetail!C10</f>
        <v>22.700000000000003</v>
      </c>
      <c r="C10" s="2"/>
      <c r="D10" s="2"/>
      <c r="E10" s="2"/>
      <c r="F10" s="2"/>
      <c r="G10" s="2"/>
      <c r="H10" s="2"/>
      <c r="I10" s="2"/>
      <c r="J10" s="2"/>
      <c r="K10" s="2"/>
      <c r="L10" s="31">
        <v>14000</v>
      </c>
      <c r="M10" s="35">
        <v>87.900000000000091</v>
      </c>
      <c r="N10" s="36">
        <v>-1343.2</v>
      </c>
      <c r="O10" s="37">
        <v>-1431.1000000000001</v>
      </c>
      <c r="P10" s="2"/>
      <c r="Q10" s="2"/>
      <c r="R10" s="25">
        <v>-1431.1000000000001</v>
      </c>
    </row>
    <row r="11" spans="1:26" ht="39.9" customHeight="1" x14ac:dyDescent="0.35">
      <c r="A11" s="84">
        <f>SummeryDetail!A11</f>
        <v>15250</v>
      </c>
      <c r="B11" s="95">
        <f>SummeryDetail!C11</f>
        <v>23.700000000000003</v>
      </c>
      <c r="C11" s="2"/>
      <c r="D11" s="2"/>
      <c r="E11" s="2"/>
      <c r="F11" s="2"/>
      <c r="G11" s="2"/>
      <c r="H11" s="2"/>
      <c r="I11" s="2"/>
      <c r="J11" s="2"/>
      <c r="K11" s="2"/>
      <c r="L11" s="31">
        <v>13950</v>
      </c>
      <c r="M11" s="35">
        <v>-18.700000000000003</v>
      </c>
      <c r="N11" s="36">
        <v>-125.30000000000001</v>
      </c>
      <c r="O11" s="37">
        <v>-106.60000000000001</v>
      </c>
      <c r="P11" s="2"/>
      <c r="Q11" s="2"/>
      <c r="R11" s="25">
        <v>-106.60000000000001</v>
      </c>
    </row>
    <row r="12" spans="1:26" ht="39.9" customHeight="1" x14ac:dyDescent="0.35">
      <c r="A12" s="84">
        <f>SummeryDetail!A12</f>
        <v>15200</v>
      </c>
      <c r="B12" s="95">
        <f>SummeryDetail!C12</f>
        <v>5</v>
      </c>
      <c r="C12" s="2"/>
      <c r="D12" s="2"/>
      <c r="E12" s="2"/>
      <c r="F12" s="2"/>
      <c r="G12" s="2"/>
      <c r="H12" s="2"/>
      <c r="I12" s="2"/>
      <c r="J12" s="2"/>
      <c r="K12" s="2"/>
      <c r="L12" s="31">
        <v>13900</v>
      </c>
      <c r="M12" s="35">
        <v>2.5</v>
      </c>
      <c r="N12" s="36">
        <v>-575.9</v>
      </c>
      <c r="O12" s="37">
        <v>-578.4</v>
      </c>
      <c r="P12" s="2"/>
      <c r="Q12" s="2"/>
      <c r="R12" s="25">
        <v>-578.4</v>
      </c>
    </row>
    <row r="13" spans="1:26" ht="39.9" customHeight="1" x14ac:dyDescent="0.35">
      <c r="A13" s="84">
        <f>SummeryDetail!A13</f>
        <v>15150</v>
      </c>
      <c r="B13" s="95">
        <f>SummeryDetail!C13</f>
        <v>69.3</v>
      </c>
      <c r="C13" s="2"/>
      <c r="D13" s="2"/>
      <c r="E13" s="2"/>
      <c r="F13" s="2"/>
      <c r="G13" s="2"/>
      <c r="H13" s="2"/>
      <c r="I13" s="2"/>
      <c r="J13" s="2"/>
      <c r="K13" s="2"/>
      <c r="L13" s="31">
        <v>13850</v>
      </c>
      <c r="M13" s="35">
        <v>-1.3999999999999986</v>
      </c>
      <c r="N13" s="36">
        <v>-58.2</v>
      </c>
      <c r="O13" s="37">
        <v>-56.800000000000004</v>
      </c>
      <c r="P13" s="2"/>
      <c r="Q13" s="2"/>
      <c r="R13" s="25">
        <v>-56.800000000000004</v>
      </c>
    </row>
    <row r="14" spans="1:26" ht="39.9" customHeight="1" x14ac:dyDescent="0.35">
      <c r="A14" s="84">
        <f>SummeryDetail!A14</f>
        <v>15100</v>
      </c>
      <c r="B14" s="95">
        <f>SummeryDetail!C14</f>
        <v>76.800000000000011</v>
      </c>
      <c r="C14" s="2"/>
      <c r="D14" s="2"/>
      <c r="E14" s="2"/>
      <c r="F14" s="2"/>
      <c r="G14" s="2"/>
      <c r="H14" s="2"/>
      <c r="I14" s="2"/>
      <c r="J14" s="2"/>
      <c r="K14" s="2"/>
      <c r="L14" s="31">
        <v>13800</v>
      </c>
      <c r="M14" s="35">
        <v>-87.100000000000136</v>
      </c>
      <c r="N14" s="36">
        <v>-1558.6000000000001</v>
      </c>
      <c r="O14" s="37">
        <v>-1471.5</v>
      </c>
      <c r="P14" s="2"/>
      <c r="Q14" s="2"/>
      <c r="R14" s="25">
        <v>-1471.5</v>
      </c>
    </row>
    <row r="15" spans="1:26" ht="39.9" customHeight="1" x14ac:dyDescent="0.35">
      <c r="A15" s="84">
        <f>SummeryDetail!A15</f>
        <v>15050</v>
      </c>
      <c r="B15" s="95">
        <f>SummeryDetail!C15</f>
        <v>275.3</v>
      </c>
      <c r="C15" s="2"/>
      <c r="D15" s="2"/>
      <c r="E15" s="2"/>
      <c r="F15" s="2"/>
      <c r="G15" s="2"/>
      <c r="H15" s="2"/>
      <c r="I15" s="2"/>
      <c r="J15" s="2"/>
      <c r="K15" s="2"/>
      <c r="L15" s="31">
        <v>13750</v>
      </c>
      <c r="M15" s="35">
        <v>23.300000000000182</v>
      </c>
      <c r="N15" s="36">
        <v>-2708.4</v>
      </c>
      <c r="O15" s="37">
        <v>-2731.7000000000003</v>
      </c>
      <c r="P15" s="2"/>
      <c r="Q15" s="2"/>
      <c r="R15" s="25">
        <v>-2731.7000000000003</v>
      </c>
    </row>
    <row r="16" spans="1:26" ht="39.9" customHeight="1" x14ac:dyDescent="0.35">
      <c r="A16" s="84">
        <f>SummeryDetail!A16</f>
        <v>15000</v>
      </c>
      <c r="B16" s="95">
        <f>SummeryDetail!C16</f>
        <v>1313.1000000000001</v>
      </c>
      <c r="C16" s="2"/>
      <c r="D16" s="2"/>
      <c r="E16" s="2"/>
      <c r="F16" s="2"/>
      <c r="G16" s="2"/>
      <c r="H16" s="2"/>
      <c r="I16" s="2"/>
      <c r="J16" s="2"/>
      <c r="K16" s="2"/>
      <c r="L16" s="31">
        <v>13700</v>
      </c>
      <c r="M16" s="35">
        <v>-20.099999999999909</v>
      </c>
      <c r="N16" s="36">
        <v>-1614.5</v>
      </c>
      <c r="O16" s="37">
        <v>-1594.4</v>
      </c>
      <c r="P16" s="2"/>
      <c r="Q16" s="2"/>
      <c r="R16" s="25">
        <v>-1594.4</v>
      </c>
    </row>
    <row r="17" spans="1:19" ht="39.9" customHeight="1" x14ac:dyDescent="0.35">
      <c r="A17" s="84">
        <f>SummeryDetail!A17</f>
        <v>14950</v>
      </c>
      <c r="B17" s="95">
        <f>SummeryDetail!C17</f>
        <v>612.6</v>
      </c>
      <c r="C17" s="2"/>
      <c r="D17" s="2"/>
      <c r="E17" s="2"/>
      <c r="F17" s="2"/>
      <c r="G17" s="2"/>
      <c r="H17" s="2"/>
      <c r="I17" s="2"/>
      <c r="J17" s="2"/>
      <c r="K17" s="2"/>
      <c r="L17" s="31">
        <v>13650</v>
      </c>
      <c r="M17" s="35">
        <v>-56</v>
      </c>
      <c r="N17" s="36">
        <v>-201.3</v>
      </c>
      <c r="O17" s="37">
        <v>-145.30000000000001</v>
      </c>
      <c r="P17" s="2"/>
      <c r="Q17" s="2"/>
      <c r="R17" s="25">
        <v>-145.30000000000001</v>
      </c>
    </row>
    <row r="18" spans="1:19" ht="39.9" customHeight="1" x14ac:dyDescent="0.35">
      <c r="A18" s="84">
        <f>SummeryDetail!A18</f>
        <v>14900</v>
      </c>
      <c r="B18" s="95">
        <f>SummeryDetail!C18</f>
        <v>-19.100000000000001</v>
      </c>
      <c r="C18" s="2"/>
      <c r="D18" s="2"/>
      <c r="E18" s="2"/>
      <c r="F18" s="2"/>
      <c r="G18" s="2"/>
      <c r="H18" s="2"/>
      <c r="I18" s="2"/>
      <c r="J18" s="2"/>
      <c r="K18" s="2"/>
      <c r="L18" s="31">
        <v>13600</v>
      </c>
      <c r="M18" s="35">
        <v>-1225.6000000000004</v>
      </c>
      <c r="N18" s="36">
        <v>-2093.7000000000003</v>
      </c>
      <c r="O18" s="37">
        <v>-868.1</v>
      </c>
      <c r="P18" s="2"/>
      <c r="Q18" s="2"/>
      <c r="R18" s="25">
        <v>-868.1</v>
      </c>
    </row>
    <row r="19" spans="1:19" ht="39.9" customHeight="1" x14ac:dyDescent="0.35">
      <c r="A19" s="84">
        <f>SummeryDetail!A19</f>
        <v>14850</v>
      </c>
      <c r="B19" s="95">
        <f>SummeryDetail!C19</f>
        <v>14.5</v>
      </c>
      <c r="C19" s="2"/>
      <c r="D19" s="2"/>
      <c r="E19" s="2"/>
      <c r="F19" s="2"/>
      <c r="G19" s="2"/>
      <c r="H19" s="2"/>
      <c r="I19" s="2"/>
      <c r="J19" s="2"/>
      <c r="K19" s="2"/>
      <c r="L19" s="31">
        <v>13550</v>
      </c>
      <c r="M19" s="35">
        <v>-12.800000000000011</v>
      </c>
      <c r="N19" s="36">
        <v>-456.20000000000005</v>
      </c>
      <c r="O19" s="37">
        <v>-443.40000000000003</v>
      </c>
      <c r="P19" s="2"/>
      <c r="Q19" s="2"/>
      <c r="R19" s="25">
        <v>-443.40000000000003</v>
      </c>
    </row>
    <row r="20" spans="1:19" ht="39.9" customHeight="1" x14ac:dyDescent="0.35">
      <c r="A20" s="84">
        <f>SummeryDetail!A20</f>
        <v>14800</v>
      </c>
      <c r="B20" s="95">
        <f>SummeryDetail!C20</f>
        <v>846.2</v>
      </c>
      <c r="C20" s="2"/>
      <c r="D20" s="2"/>
      <c r="E20" s="2"/>
      <c r="F20" s="2"/>
      <c r="G20" s="2"/>
      <c r="H20" s="2"/>
      <c r="I20" s="2"/>
      <c r="J20" s="2"/>
      <c r="K20" s="2"/>
      <c r="L20" s="31">
        <v>13500</v>
      </c>
      <c r="M20" s="35">
        <v>-390.40000000000009</v>
      </c>
      <c r="N20" s="36">
        <v>-2520.2000000000003</v>
      </c>
      <c r="O20" s="37">
        <v>-2129.8000000000002</v>
      </c>
      <c r="P20" s="2"/>
      <c r="Q20" s="2"/>
      <c r="R20" s="25">
        <v>-2129.8000000000002</v>
      </c>
    </row>
    <row r="21" spans="1:19" ht="39.9" customHeight="1" x14ac:dyDescent="0.35">
      <c r="A21" s="84">
        <f>SummeryDetail!A21</f>
        <v>14750</v>
      </c>
      <c r="B21" s="95">
        <f>SummeryDetail!C21</f>
        <v>58.1</v>
      </c>
      <c r="C21" s="2"/>
      <c r="D21" s="2"/>
      <c r="E21" s="2"/>
      <c r="F21" s="2"/>
      <c r="G21" s="2"/>
      <c r="H21" s="2"/>
      <c r="I21" s="2"/>
      <c r="J21" s="2"/>
      <c r="K21" s="2"/>
      <c r="L21" s="31">
        <v>13450</v>
      </c>
      <c r="M21" s="35">
        <v>8.2999999999999545</v>
      </c>
      <c r="N21" s="36">
        <v>-346.70000000000005</v>
      </c>
      <c r="O21" s="37">
        <v>-355</v>
      </c>
      <c r="P21" s="2"/>
      <c r="Q21" s="2"/>
      <c r="R21" s="25">
        <v>-355</v>
      </c>
    </row>
    <row r="22" spans="1:19" ht="39.9" customHeight="1" x14ac:dyDescent="0.35">
      <c r="A22" s="84">
        <f>SummeryDetail!A22</f>
        <v>14700</v>
      </c>
      <c r="B22" s="95">
        <f>SummeryDetail!C22</f>
        <v>215.60000000000002</v>
      </c>
      <c r="C22" s="2"/>
      <c r="D22" s="2"/>
      <c r="E22" s="2"/>
      <c r="F22" s="2"/>
      <c r="G22" s="2"/>
      <c r="H22" s="2"/>
      <c r="I22" s="2"/>
      <c r="J22" s="2"/>
      <c r="K22" s="2"/>
      <c r="L22" s="31">
        <v>13400</v>
      </c>
      <c r="M22" s="35">
        <v>143.40000000000009</v>
      </c>
      <c r="N22" s="36">
        <v>-1084</v>
      </c>
      <c r="O22" s="37">
        <v>-1227.4000000000001</v>
      </c>
      <c r="P22" s="2"/>
      <c r="Q22" s="2"/>
      <c r="R22" s="25">
        <v>-1227.4000000000001</v>
      </c>
    </row>
    <row r="23" spans="1:19" ht="39.9" customHeight="1" x14ac:dyDescent="0.35">
      <c r="A23" s="84">
        <f>SummeryDetail!A23</f>
        <v>14650</v>
      </c>
      <c r="B23" s="95">
        <f>SummeryDetail!C23</f>
        <v>115.9</v>
      </c>
      <c r="C23" s="2"/>
      <c r="D23" s="2"/>
      <c r="E23" s="2"/>
      <c r="F23" s="2"/>
      <c r="G23" s="2"/>
      <c r="H23" s="2"/>
      <c r="I23" s="2"/>
      <c r="J23" s="2"/>
      <c r="K23" s="2"/>
      <c r="L23" s="31">
        <v>13350</v>
      </c>
      <c r="M23" s="35">
        <v>-18.600000000000023</v>
      </c>
      <c r="N23" s="36">
        <v>-491.40000000000003</v>
      </c>
      <c r="O23" s="37">
        <v>-472.8</v>
      </c>
      <c r="P23" s="2"/>
      <c r="Q23" s="2"/>
      <c r="R23" s="25">
        <v>-472.8</v>
      </c>
    </row>
    <row r="24" spans="1:19" ht="39.9" customHeight="1" x14ac:dyDescent="0.35">
      <c r="A24" s="84">
        <f>SummeryDetail!A24</f>
        <v>14600</v>
      </c>
      <c r="B24" s="95">
        <f>SummeryDetail!C24</f>
        <v>324.70000000000005</v>
      </c>
      <c r="C24" s="2"/>
      <c r="D24" s="2"/>
      <c r="E24" s="2"/>
      <c r="F24" s="2"/>
      <c r="G24" s="2"/>
      <c r="H24" s="2"/>
      <c r="I24" s="2"/>
      <c r="J24" s="2"/>
      <c r="K24" s="2"/>
      <c r="L24" s="31">
        <v>13300</v>
      </c>
      <c r="M24" s="35">
        <v>-35.899999999999864</v>
      </c>
      <c r="N24" s="36">
        <v>-1618.2</v>
      </c>
      <c r="O24" s="37">
        <v>-1582.3000000000002</v>
      </c>
      <c r="P24" s="2"/>
      <c r="Q24" s="2"/>
      <c r="R24" s="25">
        <v>-1582.3000000000002</v>
      </c>
    </row>
    <row r="25" spans="1:19" ht="39.9" customHeight="1" x14ac:dyDescent="0.35">
      <c r="A25" s="84">
        <f>SummeryDetail!A25</f>
        <v>14550</v>
      </c>
      <c r="B25" s="95">
        <f>SummeryDetail!C25</f>
        <v>26.8</v>
      </c>
      <c r="C25" s="2"/>
      <c r="D25" s="2"/>
      <c r="E25" s="2"/>
      <c r="F25" s="2"/>
      <c r="G25" s="2"/>
      <c r="H25" s="2"/>
      <c r="I25" s="2"/>
      <c r="J25" s="2"/>
      <c r="K25" s="2"/>
      <c r="L25" s="31">
        <v>13250</v>
      </c>
      <c r="M25" s="35">
        <v>89.100000000000023</v>
      </c>
      <c r="N25" s="36">
        <v>-594.6</v>
      </c>
      <c r="O25" s="37">
        <v>-683.7</v>
      </c>
      <c r="P25" s="2"/>
      <c r="Q25" s="2"/>
      <c r="R25" s="25">
        <v>-683.7</v>
      </c>
    </row>
    <row r="26" spans="1:19" ht="39.9" customHeight="1" x14ac:dyDescent="0.35">
      <c r="A26" s="84">
        <f>SummeryDetail!A26</f>
        <v>14500</v>
      </c>
      <c r="B26" s="95">
        <f>SummeryDetail!C26</f>
        <v>284</v>
      </c>
      <c r="C26" s="2"/>
      <c r="D26" s="2"/>
      <c r="E26" s="2"/>
      <c r="F26" s="2"/>
      <c r="G26" s="2"/>
      <c r="H26" s="2"/>
      <c r="I26" s="2"/>
      <c r="J26" s="2"/>
      <c r="K26" s="2"/>
      <c r="L26" s="31">
        <v>13200</v>
      </c>
      <c r="M26" s="35">
        <v>354.29999999999995</v>
      </c>
      <c r="N26" s="36">
        <v>-1618.7</v>
      </c>
      <c r="O26" s="37">
        <v>-1973</v>
      </c>
      <c r="P26" s="2"/>
      <c r="Q26" s="2"/>
      <c r="R26" s="25">
        <v>-1973</v>
      </c>
    </row>
    <row r="27" spans="1:19" ht="39.9" customHeight="1" x14ac:dyDescent="0.35">
      <c r="A27" s="84">
        <f>SummeryDetail!A27</f>
        <v>14450</v>
      </c>
      <c r="B27" s="95">
        <f>SummeryDetail!C27</f>
        <v>97.100000000000009</v>
      </c>
      <c r="C27" s="2"/>
      <c r="D27" s="2"/>
      <c r="E27" s="2"/>
      <c r="F27" s="2"/>
      <c r="G27" s="2"/>
      <c r="H27" s="2"/>
      <c r="I27" s="2"/>
      <c r="J27" s="2"/>
      <c r="K27" s="2"/>
      <c r="L27" s="31">
        <v>13150</v>
      </c>
      <c r="M27" s="35">
        <v>64.099999999999966</v>
      </c>
      <c r="N27" s="36">
        <v>-483.90000000000003</v>
      </c>
      <c r="O27" s="37">
        <v>-548</v>
      </c>
      <c r="P27" s="2"/>
      <c r="Q27" s="2"/>
      <c r="R27" s="25">
        <v>-548</v>
      </c>
    </row>
    <row r="28" spans="1:19" ht="39.9" customHeight="1" x14ac:dyDescent="0.35">
      <c r="A28" s="84">
        <f>SummeryDetail!A28</f>
        <v>14400</v>
      </c>
      <c r="B28" s="95">
        <f>SummeryDetail!C28</f>
        <v>186.8</v>
      </c>
      <c r="C28" s="2"/>
      <c r="D28" s="2"/>
      <c r="E28" s="2"/>
      <c r="F28" s="2"/>
      <c r="G28" s="2"/>
      <c r="H28" s="2"/>
      <c r="I28" s="2"/>
      <c r="J28" s="2"/>
      <c r="K28" s="2"/>
      <c r="L28" s="31">
        <v>13100</v>
      </c>
      <c r="M28" s="35">
        <v>-24.400000000000091</v>
      </c>
      <c r="N28" s="36">
        <v>-1879.4</v>
      </c>
      <c r="O28" s="37">
        <v>-1855</v>
      </c>
      <c r="P28" s="2"/>
      <c r="Q28" s="2"/>
      <c r="R28" s="25">
        <v>-1855</v>
      </c>
    </row>
    <row r="29" spans="1:19" ht="39.9" customHeight="1" x14ac:dyDescent="0.35">
      <c r="A29" s="84">
        <f>SummeryDetail!A29</f>
        <v>14350</v>
      </c>
      <c r="B29" s="95">
        <f>SummeryDetail!C29</f>
        <v>36.4</v>
      </c>
      <c r="C29" s="2"/>
      <c r="D29" s="2"/>
      <c r="E29" s="2"/>
      <c r="F29" s="2"/>
      <c r="G29" s="2"/>
      <c r="H29" s="2"/>
      <c r="I29" s="2"/>
      <c r="J29" s="2"/>
      <c r="K29" s="2"/>
      <c r="L29" s="31">
        <v>13050</v>
      </c>
      <c r="M29" s="35">
        <v>10.599999999999994</v>
      </c>
      <c r="N29" s="36">
        <v>-193.10000000000002</v>
      </c>
      <c r="O29" s="37">
        <v>-203.70000000000002</v>
      </c>
      <c r="P29" s="2"/>
      <c r="Q29" s="2"/>
      <c r="R29" s="25">
        <v>-203.70000000000002</v>
      </c>
    </row>
    <row r="30" spans="1:19" ht="39.9" customHeight="1" thickBot="1" x14ac:dyDescent="0.4">
      <c r="A30" s="88">
        <f>SummeryDetail!A30</f>
        <v>14300</v>
      </c>
      <c r="B30" s="96">
        <f>SummeryDetail!C30</f>
        <v>124.80000000000001</v>
      </c>
      <c r="C30" s="2"/>
      <c r="D30" s="2"/>
      <c r="E30" s="2"/>
      <c r="F30" s="2"/>
      <c r="G30" s="2"/>
      <c r="H30" s="2"/>
      <c r="I30" s="2"/>
      <c r="J30" s="2"/>
      <c r="K30" s="2"/>
      <c r="L30" s="31">
        <v>13000</v>
      </c>
      <c r="M30" s="35">
        <v>77.100000000000023</v>
      </c>
      <c r="N30" s="36">
        <v>-998.80000000000007</v>
      </c>
      <c r="O30" s="37">
        <v>-1075.9000000000001</v>
      </c>
      <c r="P30" s="2"/>
      <c r="Q30" s="2"/>
      <c r="R30" s="25">
        <v>-1075.9000000000001</v>
      </c>
    </row>
    <row r="31" spans="1:19" ht="18.600000000000001" thickBot="1" x14ac:dyDescent="0.4">
      <c r="A31" s="21"/>
      <c r="B31" s="2"/>
      <c r="C31" s="2"/>
      <c r="D31" s="2"/>
      <c r="E31" s="2"/>
      <c r="F31" s="2"/>
      <c r="G31" s="2"/>
      <c r="H31" s="2"/>
      <c r="I31" s="2"/>
      <c r="J31" s="2"/>
      <c r="K31" s="2"/>
      <c r="L31" s="2"/>
      <c r="M31" s="2"/>
      <c r="N31" s="2"/>
      <c r="O31" s="44"/>
      <c r="P31" s="44"/>
      <c r="Q31" s="44"/>
      <c r="R31" s="2"/>
      <c r="S31" s="2"/>
    </row>
    <row r="32" spans="1:19" ht="60.75" customHeight="1" thickBot="1" x14ac:dyDescent="0.35">
      <c r="A32" s="21"/>
      <c r="B32" s="162" t="s">
        <v>198</v>
      </c>
      <c r="C32" s="163"/>
      <c r="D32" s="164"/>
      <c r="E32" s="2"/>
      <c r="F32" s="2"/>
      <c r="G32" s="2"/>
      <c r="H32" s="2"/>
      <c r="I32" s="2"/>
      <c r="J32" s="2"/>
      <c r="K32" s="2"/>
      <c r="L32" s="2"/>
      <c r="M32" s="2"/>
      <c r="N32" s="2"/>
      <c r="O32" s="162" t="s">
        <v>38</v>
      </c>
      <c r="P32" s="163"/>
      <c r="Q32" s="164"/>
      <c r="R32" s="2"/>
      <c r="S32" s="2"/>
    </row>
    <row r="33" spans="1:19" x14ac:dyDescent="0.3">
      <c r="A33" s="21"/>
      <c r="B33" s="2"/>
      <c r="C33" s="2"/>
      <c r="D33" s="2"/>
      <c r="E33" s="2"/>
      <c r="F33" s="2"/>
      <c r="G33" s="2"/>
      <c r="H33" s="2"/>
      <c r="I33" s="2"/>
      <c r="J33" s="2"/>
      <c r="K33" s="2"/>
      <c r="L33" s="2"/>
      <c r="M33" s="2"/>
      <c r="N33" s="2"/>
      <c r="O33" s="2"/>
      <c r="P33" s="2"/>
      <c r="Q33" s="2"/>
      <c r="R33" s="2"/>
      <c r="S33" s="2"/>
    </row>
    <row r="34" spans="1:19" ht="18" x14ac:dyDescent="0.35">
      <c r="A34" s="42" t="s">
        <v>36</v>
      </c>
      <c r="B34" s="42"/>
      <c r="C34" s="42"/>
      <c r="D34" s="42"/>
      <c r="E34" s="28"/>
      <c r="F34" s="28"/>
      <c r="G34" s="28"/>
      <c r="H34" s="28"/>
      <c r="I34" s="2"/>
      <c r="J34" s="2"/>
      <c r="K34" s="2"/>
      <c r="L34" s="2"/>
      <c r="M34" s="2"/>
      <c r="N34" s="42" t="s">
        <v>36</v>
      </c>
      <c r="O34" s="42"/>
      <c r="P34" s="42"/>
      <c r="Q34" s="42"/>
      <c r="R34" s="2"/>
      <c r="S34" s="2"/>
    </row>
    <row r="35" spans="1:19" ht="18" x14ac:dyDescent="0.35">
      <c r="A35" s="43" t="s">
        <v>37</v>
      </c>
      <c r="B35" s="43"/>
      <c r="C35" s="43"/>
      <c r="D35" s="43"/>
      <c r="E35" s="28"/>
      <c r="F35" s="28"/>
      <c r="G35" s="71" t="s">
        <v>141</v>
      </c>
      <c r="H35" s="28"/>
      <c r="I35" s="2"/>
      <c r="J35" s="2"/>
      <c r="K35" s="2"/>
      <c r="L35" s="2"/>
      <c r="M35" s="2"/>
      <c r="N35" s="43" t="s">
        <v>37</v>
      </c>
      <c r="O35" s="43"/>
      <c r="P35" s="43"/>
      <c r="Q35" s="43"/>
      <c r="R35" s="2"/>
      <c r="S35" s="2"/>
    </row>
    <row r="36" spans="1:19" x14ac:dyDescent="0.3">
      <c r="A36" s="28"/>
      <c r="B36" s="28"/>
      <c r="C36" s="28"/>
      <c r="D36" s="28"/>
      <c r="E36" s="28"/>
      <c r="F36" s="28"/>
      <c r="G36" s="28"/>
      <c r="H36" s="28"/>
      <c r="I36" s="2"/>
      <c r="J36" s="2"/>
      <c r="K36" s="2"/>
      <c r="L36" s="2"/>
      <c r="M36" s="2"/>
      <c r="N36" s="2"/>
      <c r="O36" s="2"/>
      <c r="P36" s="2"/>
      <c r="Q36" s="2"/>
      <c r="R36" s="2"/>
      <c r="S36" s="2"/>
    </row>
    <row r="37" spans="1:19" ht="117.75" customHeight="1" x14ac:dyDescent="0.3">
      <c r="A37" s="180" t="s">
        <v>105</v>
      </c>
      <c r="B37" s="181"/>
      <c r="C37" s="181"/>
      <c r="D37" s="181"/>
      <c r="E37" s="181"/>
      <c r="F37" s="181"/>
      <c r="G37" s="181"/>
      <c r="H37" s="181"/>
      <c r="I37" s="181"/>
      <c r="J37" s="2"/>
      <c r="K37" s="2"/>
      <c r="L37" s="2"/>
      <c r="M37" s="2"/>
      <c r="N37" s="161" t="s">
        <v>43</v>
      </c>
      <c r="O37" s="161"/>
      <c r="P37" s="161"/>
      <c r="Q37" s="161"/>
      <c r="R37" s="2"/>
      <c r="S37" s="2"/>
    </row>
    <row r="38" spans="1:19" x14ac:dyDescent="0.3">
      <c r="A38" s="28"/>
      <c r="B38" s="28"/>
      <c r="C38" s="28"/>
      <c r="D38" s="28"/>
      <c r="E38" s="28"/>
      <c r="F38" s="28"/>
      <c r="G38" s="28"/>
      <c r="H38" s="28"/>
      <c r="I38" s="2"/>
      <c r="J38" s="2"/>
      <c r="K38" s="2"/>
      <c r="L38" s="2"/>
      <c r="M38" s="2"/>
      <c r="N38" s="2"/>
      <c r="O38" s="2"/>
      <c r="P38" s="2"/>
      <c r="Q38" s="2"/>
      <c r="R38" s="2"/>
      <c r="S38" s="2"/>
    </row>
    <row r="39" spans="1:19" x14ac:dyDescent="0.3">
      <c r="A39" s="28"/>
      <c r="B39" s="28"/>
      <c r="C39" s="28"/>
      <c r="D39" s="28"/>
      <c r="E39" s="28"/>
      <c r="F39" s="28"/>
      <c r="G39" s="28"/>
      <c r="H39" s="28"/>
      <c r="I39" s="2"/>
      <c r="J39" s="2"/>
      <c r="K39" s="2"/>
      <c r="L39" s="2"/>
      <c r="M39" s="2"/>
      <c r="N39" s="2"/>
      <c r="O39" s="2"/>
      <c r="P39" s="2"/>
      <c r="Q39" s="2"/>
      <c r="R39" s="2"/>
      <c r="S39" s="2"/>
    </row>
    <row r="40" spans="1:19" x14ac:dyDescent="0.3">
      <c r="A40" s="28"/>
      <c r="B40" s="28"/>
      <c r="C40" s="28"/>
      <c r="D40" s="28"/>
      <c r="E40" s="28"/>
      <c r="F40" s="28"/>
      <c r="G40" s="28"/>
      <c r="H40" s="28"/>
      <c r="I40" s="2"/>
      <c r="J40" s="2"/>
      <c r="K40" s="2"/>
      <c r="L40" s="2"/>
      <c r="M40" s="2"/>
      <c r="N40" s="2"/>
      <c r="O40" s="2"/>
      <c r="P40" s="2"/>
      <c r="Q40" s="2"/>
      <c r="R40" s="2"/>
      <c r="S40" s="2"/>
    </row>
    <row r="41" spans="1:19" x14ac:dyDescent="0.3">
      <c r="A41" s="28"/>
      <c r="B41" s="28"/>
      <c r="C41" s="28"/>
      <c r="D41" s="28"/>
      <c r="E41" s="28"/>
      <c r="F41" s="28"/>
      <c r="G41" s="28"/>
      <c r="H41" s="28"/>
      <c r="I41" s="2"/>
      <c r="J41" s="2"/>
      <c r="K41" s="2"/>
      <c r="L41" s="2"/>
      <c r="M41" s="2"/>
      <c r="N41" s="2"/>
      <c r="O41" s="2"/>
      <c r="P41" s="2"/>
      <c r="Q41" s="2"/>
      <c r="R41" s="2"/>
      <c r="S41" s="2"/>
    </row>
    <row r="42" spans="1:19" x14ac:dyDescent="0.3">
      <c r="A42" s="28"/>
      <c r="B42" s="28"/>
      <c r="C42" s="28"/>
      <c r="D42" s="28"/>
      <c r="E42" s="28"/>
      <c r="F42" s="28"/>
      <c r="G42" s="28"/>
      <c r="H42" s="28"/>
      <c r="I42" s="2"/>
      <c r="J42" s="2"/>
      <c r="K42" s="2"/>
      <c r="L42" s="2"/>
      <c r="M42" s="2"/>
      <c r="N42" s="2"/>
      <c r="O42" s="2"/>
      <c r="P42" s="2"/>
      <c r="Q42" s="2"/>
      <c r="R42" s="2"/>
      <c r="S42" s="2"/>
    </row>
    <row r="43" spans="1:19" x14ac:dyDescent="0.3">
      <c r="A43" s="28"/>
      <c r="B43" s="28"/>
      <c r="C43" s="28"/>
      <c r="D43" s="28"/>
      <c r="E43" s="28"/>
      <c r="F43" s="28"/>
      <c r="G43" s="28"/>
      <c r="H43" s="28"/>
      <c r="I43" s="2"/>
      <c r="J43" s="2"/>
      <c r="K43" s="2"/>
      <c r="L43" s="2"/>
      <c r="M43" s="2"/>
      <c r="N43" s="2"/>
      <c r="O43" s="2"/>
      <c r="P43" s="2"/>
      <c r="Q43" s="2"/>
      <c r="R43" s="2"/>
      <c r="S43" s="2"/>
    </row>
    <row r="44" spans="1:19" x14ac:dyDescent="0.3">
      <c r="A44" s="28"/>
      <c r="B44" s="28"/>
      <c r="C44" s="28"/>
      <c r="D44" s="28"/>
      <c r="E44" s="28"/>
      <c r="F44" s="28"/>
      <c r="G44" s="28"/>
      <c r="H44" s="28"/>
      <c r="I44" s="2"/>
      <c r="J44" s="2"/>
      <c r="K44" s="2"/>
      <c r="L44" s="2"/>
      <c r="M44" s="2"/>
      <c r="N44" s="2"/>
      <c r="O44" s="2"/>
      <c r="P44" s="2"/>
      <c r="Q44" s="2"/>
      <c r="R44" s="2"/>
      <c r="S44" s="2"/>
    </row>
    <row r="45" spans="1:19" x14ac:dyDescent="0.3">
      <c r="A45" s="21"/>
      <c r="B45" s="2"/>
      <c r="C45" s="2"/>
      <c r="D45" s="2"/>
      <c r="E45" s="2"/>
      <c r="F45" s="2"/>
      <c r="G45" s="2"/>
      <c r="H45" s="2"/>
      <c r="I45" s="2"/>
      <c r="J45" s="2"/>
      <c r="K45" s="2"/>
      <c r="L45" s="2"/>
      <c r="M45" s="2"/>
      <c r="N45" s="2"/>
      <c r="O45" s="2"/>
      <c r="P45" s="2"/>
      <c r="Q45" s="2"/>
      <c r="R45" s="2"/>
      <c r="S45" s="2"/>
    </row>
    <row r="46" spans="1:19" x14ac:dyDescent="0.3">
      <c r="A46" s="21"/>
      <c r="B46" s="2"/>
      <c r="C46" s="2"/>
      <c r="D46" s="2"/>
      <c r="E46" s="2"/>
      <c r="F46" s="2"/>
      <c r="G46" s="2"/>
      <c r="H46" s="2"/>
      <c r="I46" s="2"/>
      <c r="J46" s="2"/>
      <c r="K46" s="2"/>
      <c r="L46" s="2"/>
      <c r="M46" s="2"/>
      <c r="N46" s="2"/>
      <c r="O46" s="2"/>
      <c r="P46" s="2"/>
      <c r="Q46" s="2"/>
      <c r="R46" s="2"/>
      <c r="S46" s="2"/>
    </row>
    <row r="47" spans="1:19" x14ac:dyDescent="0.3">
      <c r="A47" s="21"/>
      <c r="B47" s="2"/>
      <c r="C47" s="2"/>
      <c r="D47" s="2"/>
      <c r="E47" s="2"/>
      <c r="F47" s="2"/>
      <c r="G47" s="2"/>
      <c r="H47" s="2"/>
      <c r="I47" s="2"/>
      <c r="J47" s="2"/>
      <c r="K47" s="2"/>
      <c r="L47" s="2"/>
      <c r="M47" s="2"/>
      <c r="N47" s="2"/>
      <c r="O47" s="2"/>
      <c r="P47" s="2"/>
      <c r="Q47" s="2"/>
      <c r="R47" s="2"/>
      <c r="S47" s="2"/>
    </row>
    <row r="48" spans="1:19" x14ac:dyDescent="0.3">
      <c r="A48" s="21"/>
      <c r="B48" s="2"/>
      <c r="C48" s="2"/>
      <c r="D48" s="2"/>
      <c r="E48" s="2"/>
      <c r="F48" s="2"/>
      <c r="G48" s="2"/>
      <c r="H48" s="2"/>
      <c r="I48" s="2"/>
      <c r="J48" s="2"/>
      <c r="K48" s="2"/>
      <c r="L48" s="2"/>
      <c r="M48" s="2"/>
      <c r="N48" s="2"/>
      <c r="O48" s="2"/>
      <c r="P48" s="2"/>
      <c r="Q48" s="2"/>
      <c r="R48" s="2"/>
      <c r="S48" s="2"/>
    </row>
    <row r="49" spans="1:19" x14ac:dyDescent="0.3">
      <c r="A49" s="21"/>
      <c r="B49" s="2"/>
      <c r="C49" s="2"/>
      <c r="D49" s="2"/>
      <c r="E49" s="2"/>
      <c r="F49" s="2"/>
      <c r="G49" s="2"/>
      <c r="H49" s="2"/>
      <c r="I49" s="2"/>
      <c r="J49" s="2"/>
      <c r="K49" s="2"/>
      <c r="L49" s="2"/>
      <c r="M49" s="2"/>
      <c r="N49" s="2"/>
      <c r="O49" s="2"/>
      <c r="P49" s="2"/>
      <c r="Q49" s="2"/>
      <c r="R49" s="2"/>
      <c r="S49" s="2"/>
    </row>
    <row r="50" spans="1:19" x14ac:dyDescent="0.3">
      <c r="A50" s="21"/>
      <c r="B50" s="2"/>
      <c r="C50" s="2"/>
      <c r="D50" s="2"/>
      <c r="E50" s="2"/>
      <c r="F50" s="2"/>
      <c r="G50" s="2"/>
      <c r="H50" s="2"/>
      <c r="I50" s="2"/>
      <c r="J50" s="2"/>
      <c r="K50" s="2"/>
      <c r="L50" s="2"/>
      <c r="M50" s="2"/>
      <c r="N50" s="2"/>
      <c r="O50" s="2"/>
      <c r="P50" s="2"/>
      <c r="Q50" s="2"/>
      <c r="R50" s="2"/>
      <c r="S50" s="2"/>
    </row>
    <row r="51" spans="1:19" x14ac:dyDescent="0.3">
      <c r="A51" s="21"/>
      <c r="B51" s="2"/>
      <c r="C51" s="2"/>
      <c r="D51" s="2"/>
      <c r="E51" s="2"/>
      <c r="F51" s="2"/>
      <c r="G51" s="2"/>
      <c r="H51" s="2"/>
      <c r="I51" s="2"/>
      <c r="J51" s="2"/>
      <c r="K51" s="2"/>
      <c r="L51" s="2"/>
      <c r="M51" s="2"/>
      <c r="N51" s="2"/>
      <c r="O51" s="2"/>
      <c r="P51" s="2"/>
      <c r="Q51" s="2"/>
      <c r="R51" s="2"/>
      <c r="S51" s="2"/>
    </row>
    <row r="52" spans="1:19" x14ac:dyDescent="0.3">
      <c r="A52" s="21"/>
      <c r="B52" s="2"/>
      <c r="C52" s="2"/>
      <c r="D52" s="2"/>
      <c r="E52" s="2"/>
      <c r="F52" s="2"/>
      <c r="G52" s="2"/>
      <c r="H52" s="2"/>
      <c r="I52" s="2"/>
      <c r="J52" s="2"/>
      <c r="K52" s="2"/>
      <c r="L52" s="2"/>
      <c r="M52" s="2"/>
      <c r="N52" s="2"/>
      <c r="O52" s="2"/>
      <c r="P52" s="2"/>
      <c r="Q52" s="2"/>
      <c r="R52" s="2"/>
      <c r="S52" s="2"/>
    </row>
    <row r="53" spans="1:19" x14ac:dyDescent="0.3">
      <c r="A53" s="21"/>
      <c r="B53" s="2"/>
      <c r="C53" s="2"/>
      <c r="D53" s="2"/>
      <c r="E53" s="2"/>
      <c r="F53" s="2"/>
      <c r="G53" s="2"/>
      <c r="H53" s="2"/>
      <c r="I53" s="2"/>
      <c r="J53" s="2"/>
      <c r="K53" s="2"/>
      <c r="L53" s="2"/>
      <c r="M53" s="2"/>
      <c r="N53" s="2"/>
      <c r="O53" s="2"/>
      <c r="P53" s="2"/>
      <c r="Q53" s="2"/>
      <c r="R53" s="2"/>
      <c r="S53" s="2"/>
    </row>
    <row r="54" spans="1:19" x14ac:dyDescent="0.3">
      <c r="A54" s="21"/>
      <c r="B54" s="2"/>
      <c r="C54" s="2"/>
      <c r="D54" s="2"/>
      <c r="E54" s="2"/>
      <c r="F54" s="2"/>
      <c r="G54" s="2"/>
      <c r="H54" s="2"/>
      <c r="I54" s="2"/>
      <c r="J54" s="2"/>
      <c r="K54" s="2"/>
      <c r="L54" s="2"/>
      <c r="M54" s="2"/>
      <c r="N54" s="2"/>
      <c r="O54" s="2"/>
      <c r="P54" s="2"/>
      <c r="Q54" s="2"/>
      <c r="R54" s="2"/>
      <c r="S54" s="2"/>
    </row>
    <row r="55" spans="1:19" x14ac:dyDescent="0.3">
      <c r="A55" s="21"/>
      <c r="B55" s="2"/>
      <c r="C55" s="2"/>
      <c r="D55" s="2"/>
      <c r="E55" s="2"/>
      <c r="F55" s="2"/>
      <c r="G55" s="2"/>
      <c r="H55" s="2"/>
      <c r="I55" s="2"/>
      <c r="J55" s="2"/>
      <c r="K55" s="2"/>
      <c r="L55" s="2"/>
      <c r="M55" s="2"/>
      <c r="N55" s="2"/>
      <c r="O55" s="2"/>
      <c r="P55" s="2"/>
      <c r="Q55" s="2"/>
      <c r="R55" s="2"/>
      <c r="S55" s="2"/>
    </row>
    <row r="56" spans="1:19" x14ac:dyDescent="0.3">
      <c r="A56" s="21"/>
      <c r="B56" s="2"/>
      <c r="C56" s="2"/>
      <c r="D56" s="2"/>
      <c r="E56" s="2"/>
      <c r="F56" s="2"/>
      <c r="G56" s="2"/>
      <c r="H56" s="2"/>
      <c r="I56" s="2"/>
      <c r="J56" s="2"/>
      <c r="K56" s="2"/>
      <c r="L56" s="2"/>
      <c r="M56" s="2"/>
      <c r="N56" s="2"/>
      <c r="O56" s="2"/>
      <c r="P56" s="2"/>
      <c r="Q56" s="2"/>
      <c r="R56" s="2"/>
      <c r="S56" s="2"/>
    </row>
    <row r="57" spans="1:19" x14ac:dyDescent="0.3">
      <c r="A57" s="21"/>
      <c r="B57" s="2"/>
      <c r="C57" s="2"/>
      <c r="D57" s="2"/>
      <c r="E57" s="2"/>
      <c r="F57" s="2"/>
      <c r="G57" s="2"/>
      <c r="H57" s="2"/>
      <c r="I57" s="2"/>
      <c r="J57" s="2"/>
      <c r="K57" s="2"/>
      <c r="L57" s="2"/>
      <c r="M57" s="2"/>
      <c r="N57" s="2"/>
      <c r="O57" s="2"/>
      <c r="P57" s="2"/>
      <c r="Q57" s="2"/>
      <c r="R57" s="2"/>
      <c r="S57" s="2"/>
    </row>
    <row r="58" spans="1:19" x14ac:dyDescent="0.3">
      <c r="A58" s="21"/>
      <c r="B58" s="2"/>
      <c r="C58" s="2"/>
      <c r="D58" s="2"/>
      <c r="E58" s="2"/>
      <c r="F58" s="2"/>
      <c r="G58" s="2"/>
      <c r="H58" s="2"/>
      <c r="I58" s="2"/>
      <c r="J58" s="2"/>
      <c r="K58" s="2"/>
      <c r="L58" s="2"/>
      <c r="M58" s="2"/>
      <c r="N58" s="2"/>
      <c r="O58" s="2"/>
      <c r="P58" s="2"/>
      <c r="Q58" s="2"/>
      <c r="R58" s="2"/>
      <c r="S58" s="2"/>
    </row>
    <row r="59" spans="1:19" x14ac:dyDescent="0.3">
      <c r="A59" s="21"/>
      <c r="B59" s="2"/>
      <c r="C59" s="2"/>
      <c r="D59" s="2"/>
      <c r="E59" s="2"/>
      <c r="F59" s="2"/>
      <c r="G59" s="2"/>
      <c r="H59" s="2"/>
      <c r="I59" s="2"/>
      <c r="J59" s="2"/>
      <c r="K59" s="2"/>
      <c r="L59" s="2"/>
      <c r="M59" s="2"/>
      <c r="N59" s="2"/>
      <c r="O59" s="2"/>
      <c r="P59" s="2"/>
      <c r="Q59" s="2"/>
      <c r="R59" s="2"/>
      <c r="S59" s="2"/>
    </row>
    <row r="60" spans="1:19" x14ac:dyDescent="0.3">
      <c r="A60" s="21"/>
      <c r="B60" s="2"/>
      <c r="C60" s="2"/>
      <c r="D60" s="2"/>
      <c r="E60" s="2"/>
      <c r="F60" s="2"/>
      <c r="G60" s="2"/>
      <c r="H60" s="2"/>
      <c r="I60" s="2"/>
      <c r="J60" s="2"/>
      <c r="K60" s="2"/>
      <c r="L60" s="2"/>
      <c r="M60" s="2"/>
      <c r="N60" s="2"/>
      <c r="O60" s="2"/>
      <c r="P60" s="2"/>
      <c r="Q60" s="2"/>
      <c r="R60" s="2"/>
      <c r="S60" s="2"/>
    </row>
    <row r="61" spans="1:19" x14ac:dyDescent="0.3">
      <c r="A61" s="21"/>
      <c r="B61" s="2"/>
      <c r="C61" s="2"/>
      <c r="D61" s="2"/>
      <c r="E61" s="2"/>
      <c r="F61" s="2"/>
      <c r="G61" s="2"/>
      <c r="H61" s="2"/>
      <c r="I61" s="2"/>
      <c r="J61" s="2"/>
      <c r="K61" s="2"/>
      <c r="L61" s="2"/>
      <c r="M61" s="2"/>
      <c r="N61" s="2"/>
      <c r="O61" s="2"/>
      <c r="P61" s="2"/>
      <c r="Q61" s="2"/>
      <c r="R61" s="2"/>
      <c r="S61" s="2"/>
    </row>
    <row r="62" spans="1:19" x14ac:dyDescent="0.3">
      <c r="A62" s="21"/>
      <c r="B62" s="2"/>
      <c r="C62" s="2"/>
      <c r="D62" s="2"/>
      <c r="E62" s="2"/>
      <c r="F62" s="2"/>
      <c r="G62" s="2"/>
      <c r="H62" s="2"/>
      <c r="I62" s="2"/>
      <c r="J62" s="2"/>
      <c r="K62" s="2"/>
      <c r="L62" s="2"/>
      <c r="M62" s="2"/>
      <c r="N62" s="2"/>
      <c r="O62" s="2"/>
      <c r="P62" s="2"/>
      <c r="Q62" s="2"/>
      <c r="R62" s="2"/>
      <c r="S62" s="2"/>
    </row>
    <row r="63" spans="1:19" x14ac:dyDescent="0.3">
      <c r="A63" s="21"/>
      <c r="B63" s="2"/>
      <c r="C63" s="2"/>
      <c r="D63" s="2"/>
      <c r="E63" s="2"/>
      <c r="F63" s="2"/>
      <c r="G63" s="2"/>
      <c r="H63" s="2"/>
      <c r="I63" s="2"/>
      <c r="J63" s="2"/>
      <c r="K63" s="2"/>
      <c r="L63" s="2"/>
      <c r="M63" s="2"/>
      <c r="N63" s="2"/>
      <c r="O63" s="2"/>
      <c r="P63" s="2"/>
      <c r="Q63" s="2"/>
      <c r="R63" s="2"/>
      <c r="S63" s="2"/>
    </row>
    <row r="64" spans="1:19" x14ac:dyDescent="0.3">
      <c r="A64" s="21"/>
      <c r="B64" s="2"/>
      <c r="C64" s="2"/>
      <c r="D64" s="2"/>
      <c r="E64" s="2"/>
      <c r="F64" s="2"/>
      <c r="G64" s="2"/>
      <c r="H64" s="2"/>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B10:B30">
    <cfRule type="cellIs" dxfId="23" priority="9" operator="lessThan">
      <formula>0</formula>
    </cfRule>
    <cfRule type="cellIs" dxfId="22" priority="10" operator="greaterThan">
      <formula>0</formula>
    </cfRule>
  </conditionalFormatting>
  <conditionalFormatting sqref="N10:O30">
    <cfRule type="cellIs" dxfId="21" priority="7" operator="lessThan">
      <formula>0</formula>
    </cfRule>
    <cfRule type="cellIs" dxfId="20" priority="8" operator="greaterThan">
      <formula>0</formula>
    </cfRule>
  </conditionalFormatting>
  <conditionalFormatting sqref="M10:M30">
    <cfRule type="colorScale" priority="5">
      <colorScale>
        <cfvo type="num" val="-100"/>
        <cfvo type="num" val="0"/>
        <cfvo type="num" val="100"/>
        <color rgb="FFF8696B"/>
        <color rgb="FFFCFCFF"/>
        <color rgb="FF5A8AC6"/>
      </colorScale>
    </cfRule>
  </conditionalFormatting>
  <conditionalFormatting sqref="F3">
    <cfRule type="cellIs" dxfId="19" priority="3" operator="lessThan">
      <formula>0.55</formula>
    </cfRule>
    <cfRule type="cellIs" dxfId="18" priority="4" operator="greaterThan">
      <formula>0.6</formula>
    </cfRule>
  </conditionalFormatting>
  <pageMargins left="0.70866141732283472" right="0.70866141732283472" top="0.59055118110236227" bottom="0.39370078740157483" header="0.31496062992125984" footer="0.31496062992125984"/>
  <pageSetup paperSize="9" scale="20" fitToHeight="0" orientation="portrait" r:id="rId1"/>
  <rowBreaks count="2" manualBreakCount="2">
    <brk id="35" max="10" man="1"/>
    <brk id="40" max="10"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57E0A-7B10-45BD-8E52-DC0C411419E6}">
  <sheetPr codeName="Tabelle28">
    <pageSetUpPr fitToPage="1"/>
  </sheetPr>
  <dimension ref="A1:Z180"/>
  <sheetViews>
    <sheetView view="pageBreakPreview" topLeftCell="O1" zoomScale="60" zoomScaleNormal="70"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6" ht="65.25" customHeight="1" x14ac:dyDescent="0.3">
      <c r="A1" s="168" t="s">
        <v>42</v>
      </c>
      <c r="B1" s="169"/>
      <c r="C1" s="169"/>
      <c r="D1" s="169"/>
      <c r="E1" s="169"/>
      <c r="F1" s="169"/>
      <c r="G1" s="170">
        <f>Ueberhaenge!G1</f>
        <v>45222</v>
      </c>
      <c r="H1" s="171"/>
      <c r="I1" s="54"/>
      <c r="Z1">
        <v>12747</v>
      </c>
    </row>
    <row r="2" spans="1:26" x14ac:dyDescent="0.3">
      <c r="A2" s="52"/>
      <c r="B2" s="45"/>
      <c r="C2" s="45"/>
      <c r="D2" s="45"/>
      <c r="E2" s="45"/>
      <c r="F2" s="45"/>
      <c r="G2" s="45"/>
      <c r="H2" s="45"/>
      <c r="I2" s="45"/>
      <c r="Z2">
        <v>13747</v>
      </c>
    </row>
    <row r="3" spans="1:26" ht="18" x14ac:dyDescent="0.35">
      <c r="A3" s="25" t="s">
        <v>35</v>
      </c>
      <c r="C3" s="27">
        <f>Ueberhaenge!G2</f>
        <v>25</v>
      </c>
      <c r="D3" s="45"/>
      <c r="E3" s="53" t="s">
        <v>40</v>
      </c>
      <c r="F3" s="30">
        <f>Summery!F3</f>
        <v>0.5</v>
      </c>
      <c r="G3" s="45"/>
      <c r="H3" s="45" t="str">
        <f>IF(F3&gt;0.9,SummeryVerfall!H3,"")</f>
        <v/>
      </c>
      <c r="I3" s="45"/>
      <c r="Z3">
        <v>20</v>
      </c>
    </row>
    <row r="4" spans="1:26" x14ac:dyDescent="0.3">
      <c r="A4" s="21"/>
      <c r="B4" s="2"/>
      <c r="C4" s="2"/>
      <c r="D4" s="2"/>
      <c r="E4" s="2"/>
      <c r="F4" s="2"/>
      <c r="G4" s="2"/>
      <c r="H4" s="2"/>
      <c r="I4" s="45"/>
      <c r="J4" s="2"/>
      <c r="K4" s="2"/>
      <c r="L4" s="2"/>
      <c r="M4" s="2"/>
      <c r="N4" s="2"/>
      <c r="O4" s="2"/>
      <c r="P4" s="2"/>
      <c r="Q4" s="2"/>
      <c r="R4" s="2"/>
      <c r="S4" s="2"/>
    </row>
    <row r="5" spans="1:26" ht="5.25" customHeight="1" x14ac:dyDescent="0.3">
      <c r="A5" s="21"/>
      <c r="B5" s="2"/>
      <c r="C5" s="2"/>
      <c r="D5" s="2"/>
      <c r="E5" s="2"/>
      <c r="F5" s="2"/>
      <c r="G5" s="2"/>
      <c r="H5" s="2"/>
      <c r="I5" s="2"/>
      <c r="J5" s="2"/>
      <c r="K5" s="2"/>
      <c r="L5" s="2"/>
      <c r="M5" s="2"/>
      <c r="N5" s="2"/>
      <c r="O5" s="2"/>
      <c r="P5" s="2"/>
      <c r="Q5" s="2"/>
      <c r="R5" s="2"/>
      <c r="S5" s="2"/>
    </row>
    <row r="6" spans="1:26" ht="50.25" customHeight="1" x14ac:dyDescent="0.3">
      <c r="A6" s="172" t="s">
        <v>41</v>
      </c>
      <c r="B6" s="173"/>
      <c r="C6" s="173"/>
      <c r="D6" s="173"/>
      <c r="E6" s="173"/>
      <c r="F6" s="173"/>
      <c r="G6" s="173"/>
      <c r="H6" s="173"/>
      <c r="I6" s="173"/>
      <c r="J6" s="2"/>
      <c r="K6" s="2"/>
      <c r="L6" s="2"/>
      <c r="M6" s="2"/>
      <c r="N6" s="179" t="s">
        <v>41</v>
      </c>
      <c r="O6" s="179"/>
      <c r="P6" s="179"/>
      <c r="Q6" s="179"/>
      <c r="R6" s="2"/>
      <c r="S6" s="2"/>
    </row>
    <row r="7" spans="1:26" ht="32.25" customHeight="1" thickBot="1" x14ac:dyDescent="0.65">
      <c r="A7" s="183" t="s">
        <v>3</v>
      </c>
      <c r="B7" s="186" t="str">
        <f xml:space="preserve"> "Front: " &amp; Ueberhaenge!D8 &amp; " Detail"</f>
        <v>Front: 2023-11 Detail</v>
      </c>
      <c r="C7" s="186"/>
      <c r="D7" s="187"/>
      <c r="E7" s="26"/>
      <c r="F7" s="26"/>
      <c r="G7" s="26"/>
      <c r="H7" s="45"/>
      <c r="J7" s="2"/>
      <c r="K7" s="2"/>
      <c r="L7" s="2"/>
      <c r="M7" s="2"/>
      <c r="N7" s="179"/>
      <c r="O7" s="179"/>
      <c r="P7" s="179"/>
      <c r="Q7" s="179"/>
      <c r="R7" s="51"/>
      <c r="S7" s="51"/>
      <c r="T7" s="50"/>
      <c r="U7" s="50"/>
      <c r="V7" s="50"/>
    </row>
    <row r="8" spans="1:26" ht="21.6" thickBot="1" x14ac:dyDescent="0.45">
      <c r="A8" s="184"/>
      <c r="B8" s="175"/>
      <c r="C8" s="175"/>
      <c r="D8" s="188"/>
      <c r="E8" s="22"/>
      <c r="I8" s="2"/>
      <c r="J8" s="2"/>
      <c r="K8" s="2"/>
      <c r="L8" s="2"/>
      <c r="M8" s="2"/>
      <c r="N8" s="48"/>
      <c r="O8" s="165" t="str">
        <f xml:space="preserve"> "Summe: " &amp; Ueberhaenge!D8 &amp; " bis " &amp; Ueberhaenge!I8</f>
        <v>Summe: 2023-11 bis -</v>
      </c>
      <c r="P8" s="166"/>
      <c r="Q8" s="167"/>
      <c r="R8" s="2"/>
      <c r="S8" s="2"/>
    </row>
    <row r="9" spans="1:26" ht="18.600000000000001" thickBot="1" x14ac:dyDescent="0.4">
      <c r="A9" s="185"/>
      <c r="B9" s="47" t="s">
        <v>34</v>
      </c>
      <c r="C9" s="46">
        <f>Ueberhaenge!G5</f>
        <v>45222</v>
      </c>
      <c r="D9" s="81">
        <f>IF(WEEKDAY(C9,2)=1,C9-3,C9-1)</f>
        <v>45219</v>
      </c>
      <c r="E9" s="22"/>
      <c r="I9" s="2"/>
      <c r="J9" s="2"/>
      <c r="K9" s="2"/>
      <c r="L9" s="2"/>
      <c r="M9" s="2"/>
      <c r="N9" s="49" t="s">
        <v>3</v>
      </c>
      <c r="O9" s="24" t="s">
        <v>34</v>
      </c>
      <c r="P9" s="23">
        <f>C9</f>
        <v>45222</v>
      </c>
      <c r="Q9" s="23">
        <f>D9</f>
        <v>45219</v>
      </c>
      <c r="R9" s="2"/>
      <c r="S9" s="2"/>
    </row>
    <row r="10" spans="1:26" ht="39.9" customHeight="1" x14ac:dyDescent="0.35">
      <c r="A10" s="82">
        <f>SummeryDetail!A10</f>
        <v>15300</v>
      </c>
      <c r="B10" s="76">
        <f>SummeryDetail!B10</f>
        <v>-5.0999999999999979</v>
      </c>
      <c r="C10" s="75">
        <f>SummeryDetail!C10</f>
        <v>22.700000000000003</v>
      </c>
      <c r="D10" s="83">
        <f>SummeryDetail!D10</f>
        <v>27.8</v>
      </c>
      <c r="E10" s="2"/>
      <c r="F10" s="2"/>
      <c r="G10" s="2"/>
      <c r="H10" s="2"/>
      <c r="I10" s="2"/>
      <c r="J10" s="2"/>
      <c r="K10" s="2"/>
      <c r="L10" s="2"/>
      <c r="M10" s="2">
        <v>35</v>
      </c>
      <c r="N10" s="31">
        <v>14000</v>
      </c>
      <c r="O10" s="35">
        <v>87.900000000000091</v>
      </c>
      <c r="P10" s="36">
        <v>-1343.2</v>
      </c>
      <c r="Q10" s="37">
        <v>-1431.1000000000001</v>
      </c>
      <c r="R10" s="2"/>
      <c r="S10" s="2"/>
      <c r="T10" s="25">
        <v>-1431.1000000000001</v>
      </c>
    </row>
    <row r="11" spans="1:26" ht="39.9" customHeight="1" x14ac:dyDescent="0.35">
      <c r="A11" s="84">
        <f>SummeryDetail!A11</f>
        <v>15250</v>
      </c>
      <c r="B11" s="78">
        <f>SummeryDetail!B11</f>
        <v>-6.1999999999999993</v>
      </c>
      <c r="C11" s="79">
        <f>SummeryDetail!C11</f>
        <v>23.700000000000003</v>
      </c>
      <c r="D11" s="85">
        <f>SummeryDetail!D11</f>
        <v>29.900000000000002</v>
      </c>
      <c r="E11" s="2"/>
      <c r="F11" s="2"/>
      <c r="G11" s="2"/>
      <c r="H11" s="2"/>
      <c r="I11" s="2"/>
      <c r="J11" s="2"/>
      <c r="K11" s="2"/>
      <c r="L11" s="2"/>
      <c r="M11" s="2">
        <v>34</v>
      </c>
      <c r="N11" s="31">
        <v>13950</v>
      </c>
      <c r="O11" s="35">
        <v>-18.700000000000003</v>
      </c>
      <c r="P11" s="36">
        <v>-125.30000000000001</v>
      </c>
      <c r="Q11" s="37">
        <v>-106.60000000000001</v>
      </c>
      <c r="R11" s="2"/>
      <c r="S11" s="2"/>
      <c r="T11" s="25">
        <v>-106.60000000000001</v>
      </c>
    </row>
    <row r="12" spans="1:26" ht="39.9" customHeight="1" x14ac:dyDescent="0.35">
      <c r="A12" s="84">
        <f>SummeryDetail!A12</f>
        <v>15200</v>
      </c>
      <c r="B12" s="78">
        <f>SummeryDetail!B12</f>
        <v>-19.400000000000002</v>
      </c>
      <c r="C12" s="79">
        <f>SummeryDetail!C12</f>
        <v>5</v>
      </c>
      <c r="D12" s="85">
        <f>SummeryDetail!D12</f>
        <v>24.400000000000002</v>
      </c>
      <c r="E12" s="2"/>
      <c r="F12" s="2"/>
      <c r="G12" s="2"/>
      <c r="H12" s="2"/>
      <c r="I12" s="2"/>
      <c r="J12" s="2"/>
      <c r="K12" s="2"/>
      <c r="L12" s="2"/>
      <c r="M12" s="2">
        <v>33</v>
      </c>
      <c r="N12" s="31">
        <v>13900</v>
      </c>
      <c r="O12" s="35">
        <v>2.5</v>
      </c>
      <c r="P12" s="36">
        <v>-575.9</v>
      </c>
      <c r="Q12" s="37">
        <v>-578.4</v>
      </c>
      <c r="R12" s="2"/>
      <c r="S12" s="2"/>
      <c r="T12" s="25">
        <v>-578.4</v>
      </c>
    </row>
    <row r="13" spans="1:26" ht="39.9" customHeight="1" x14ac:dyDescent="0.35">
      <c r="A13" s="84">
        <f>SummeryDetail!A13</f>
        <v>15150</v>
      </c>
      <c r="B13" s="78">
        <f>SummeryDetail!B13</f>
        <v>-1.3000000000000114</v>
      </c>
      <c r="C13" s="79">
        <f>SummeryDetail!C13</f>
        <v>69.3</v>
      </c>
      <c r="D13" s="85">
        <f>SummeryDetail!D13</f>
        <v>70.600000000000009</v>
      </c>
      <c r="E13" s="2"/>
      <c r="F13" s="2"/>
      <c r="G13" s="2"/>
      <c r="H13" s="2"/>
      <c r="I13" s="2"/>
      <c r="J13" s="2"/>
      <c r="K13" s="2"/>
      <c r="L13" s="2"/>
      <c r="M13" s="2">
        <v>32</v>
      </c>
      <c r="N13" s="31">
        <v>13850</v>
      </c>
      <c r="O13" s="35">
        <v>-1.3999999999999986</v>
      </c>
      <c r="P13" s="36">
        <v>-58.2</v>
      </c>
      <c r="Q13" s="37">
        <v>-56.800000000000004</v>
      </c>
      <c r="R13" s="2"/>
      <c r="S13" s="2"/>
      <c r="T13" s="25">
        <v>-56.800000000000004</v>
      </c>
    </row>
    <row r="14" spans="1:26" ht="39.9" customHeight="1" x14ac:dyDescent="0.35">
      <c r="A14" s="84">
        <f>SummeryDetail!A14</f>
        <v>15100</v>
      </c>
      <c r="B14" s="78">
        <f>SummeryDetail!B14</f>
        <v>-58</v>
      </c>
      <c r="C14" s="79">
        <f>SummeryDetail!C14</f>
        <v>76.800000000000011</v>
      </c>
      <c r="D14" s="85">
        <f>SummeryDetail!D14</f>
        <v>134.80000000000001</v>
      </c>
      <c r="E14" s="2"/>
      <c r="F14" s="2"/>
      <c r="G14" s="2"/>
      <c r="H14" s="2"/>
      <c r="I14" s="2"/>
      <c r="J14" s="2"/>
      <c r="K14" s="2"/>
      <c r="L14" s="2"/>
      <c r="M14" s="2">
        <v>31</v>
      </c>
      <c r="N14" s="31">
        <v>13800</v>
      </c>
      <c r="O14" s="35">
        <v>-87.100000000000136</v>
      </c>
      <c r="P14" s="36">
        <v>-1558.6000000000001</v>
      </c>
      <c r="Q14" s="37">
        <v>-1471.5</v>
      </c>
      <c r="R14" s="2"/>
      <c r="S14" s="2"/>
      <c r="T14" s="25">
        <v>-1471.5</v>
      </c>
    </row>
    <row r="15" spans="1:26" ht="39.9" customHeight="1" x14ac:dyDescent="0.35">
      <c r="A15" s="84">
        <f>SummeryDetail!A15</f>
        <v>15050</v>
      </c>
      <c r="B15" s="78">
        <f>SummeryDetail!B15</f>
        <v>-15.800000000000011</v>
      </c>
      <c r="C15" s="79">
        <f>SummeryDetail!C15</f>
        <v>275.3</v>
      </c>
      <c r="D15" s="85">
        <f>SummeryDetail!D15</f>
        <v>291.10000000000002</v>
      </c>
      <c r="E15" s="2"/>
      <c r="F15" s="2"/>
      <c r="G15" s="2"/>
      <c r="H15" s="2"/>
      <c r="I15" s="2"/>
      <c r="J15" s="2"/>
      <c r="K15" s="2"/>
      <c r="L15" s="2"/>
      <c r="M15" s="2">
        <v>30</v>
      </c>
      <c r="N15" s="31">
        <v>13750</v>
      </c>
      <c r="O15" s="35">
        <v>23.300000000000182</v>
      </c>
      <c r="P15" s="36">
        <v>-2708.4</v>
      </c>
      <c r="Q15" s="37">
        <v>-2731.7000000000003</v>
      </c>
      <c r="R15" s="2"/>
      <c r="S15" s="2"/>
      <c r="T15" s="25">
        <v>-2731.7000000000003</v>
      </c>
    </row>
    <row r="16" spans="1:26" ht="39.9" customHeight="1" x14ac:dyDescent="0.35">
      <c r="A16" s="84">
        <f>SummeryDetail!A16</f>
        <v>15000</v>
      </c>
      <c r="B16" s="78">
        <f>SummeryDetail!B16</f>
        <v>-53.299999999999955</v>
      </c>
      <c r="C16" s="79">
        <f>SummeryDetail!C16</f>
        <v>1313.1000000000001</v>
      </c>
      <c r="D16" s="85">
        <f>SummeryDetail!D16</f>
        <v>1366.4</v>
      </c>
      <c r="E16" s="2"/>
      <c r="F16" s="2"/>
      <c r="G16" s="2"/>
      <c r="H16" s="2"/>
      <c r="I16" s="2"/>
      <c r="J16" s="2"/>
      <c r="K16" s="2"/>
      <c r="L16" s="2"/>
      <c r="M16" s="2">
        <v>29</v>
      </c>
      <c r="N16" s="31">
        <v>13700</v>
      </c>
      <c r="O16" s="35">
        <v>-20.099999999999909</v>
      </c>
      <c r="P16" s="36">
        <v>-1614.5</v>
      </c>
      <c r="Q16" s="37">
        <v>-1594.4</v>
      </c>
      <c r="R16" s="2"/>
      <c r="S16" s="2"/>
      <c r="T16" s="25">
        <v>-1594.4</v>
      </c>
    </row>
    <row r="17" spans="1:20" ht="39.9" customHeight="1" x14ac:dyDescent="0.35">
      <c r="A17" s="84">
        <f>SummeryDetail!A17</f>
        <v>14950</v>
      </c>
      <c r="B17" s="78">
        <f>SummeryDetail!B17</f>
        <v>-105.89999999999998</v>
      </c>
      <c r="C17" s="79">
        <f>SummeryDetail!C17</f>
        <v>612.6</v>
      </c>
      <c r="D17" s="85">
        <f>SummeryDetail!D17</f>
        <v>718.5</v>
      </c>
      <c r="E17" s="2"/>
      <c r="F17" s="2"/>
      <c r="G17" s="2"/>
      <c r="H17" s="2"/>
      <c r="I17" s="2"/>
      <c r="J17" s="2"/>
      <c r="K17" s="2"/>
      <c r="L17" s="2"/>
      <c r="M17" s="2">
        <v>28</v>
      </c>
      <c r="N17" s="31">
        <v>13650</v>
      </c>
      <c r="O17" s="35">
        <v>-56</v>
      </c>
      <c r="P17" s="36">
        <v>-201.3</v>
      </c>
      <c r="Q17" s="37">
        <v>-145.30000000000001</v>
      </c>
      <c r="R17" s="2"/>
      <c r="S17" s="2"/>
      <c r="T17" s="25">
        <v>-145.30000000000001</v>
      </c>
    </row>
    <row r="18" spans="1:20" ht="39.9" customHeight="1" x14ac:dyDescent="0.35">
      <c r="A18" s="84">
        <f>SummeryDetail!A18</f>
        <v>14900</v>
      </c>
      <c r="B18" s="78">
        <f>SummeryDetail!B18</f>
        <v>-109.20000000000002</v>
      </c>
      <c r="C18" s="79">
        <f>SummeryDetail!C18</f>
        <v>-19.100000000000001</v>
      </c>
      <c r="D18" s="85">
        <f>SummeryDetail!D18</f>
        <v>90.100000000000009</v>
      </c>
      <c r="E18" s="2"/>
      <c r="F18" s="2"/>
      <c r="G18" s="2"/>
      <c r="H18" s="2"/>
      <c r="I18" s="2"/>
      <c r="J18" s="2"/>
      <c r="K18" s="2"/>
      <c r="L18" s="2"/>
      <c r="M18" s="2">
        <v>27</v>
      </c>
      <c r="N18" s="31">
        <v>13600</v>
      </c>
      <c r="O18" s="35">
        <v>-1225.6000000000004</v>
      </c>
      <c r="P18" s="36">
        <v>-2093.7000000000003</v>
      </c>
      <c r="Q18" s="37">
        <v>-868.1</v>
      </c>
      <c r="R18" s="2"/>
      <c r="S18" s="2"/>
      <c r="T18" s="25">
        <v>-868.1</v>
      </c>
    </row>
    <row r="19" spans="1:20" ht="39.9" customHeight="1" x14ac:dyDescent="0.35">
      <c r="A19" s="84">
        <f>SummeryDetail!A19</f>
        <v>14850</v>
      </c>
      <c r="B19" s="78">
        <f>SummeryDetail!B19</f>
        <v>1.1999999999999993</v>
      </c>
      <c r="C19" s="79">
        <f>SummeryDetail!C19</f>
        <v>14.5</v>
      </c>
      <c r="D19" s="85">
        <f>SummeryDetail!D19</f>
        <v>13.3</v>
      </c>
      <c r="E19" s="2"/>
      <c r="F19" s="2"/>
      <c r="G19" s="2"/>
      <c r="H19" s="2"/>
      <c r="I19" s="2"/>
      <c r="J19" s="2"/>
      <c r="K19" s="2"/>
      <c r="L19" s="2"/>
      <c r="M19" s="2">
        <v>26</v>
      </c>
      <c r="N19" s="31">
        <v>13550</v>
      </c>
      <c r="O19" s="35">
        <v>-12.800000000000011</v>
      </c>
      <c r="P19" s="36">
        <v>-456.20000000000005</v>
      </c>
      <c r="Q19" s="37">
        <v>-443.40000000000003</v>
      </c>
      <c r="R19" s="2"/>
      <c r="S19" s="2"/>
      <c r="T19" s="25">
        <v>-443.40000000000003</v>
      </c>
    </row>
    <row r="20" spans="1:20" ht="39.9" customHeight="1" x14ac:dyDescent="0.35">
      <c r="A20" s="84">
        <f>SummeryDetail!A20</f>
        <v>14800</v>
      </c>
      <c r="B20" s="78">
        <f>SummeryDetail!B20</f>
        <v>148.89999999999998</v>
      </c>
      <c r="C20" s="79">
        <f>SummeryDetail!C20</f>
        <v>846.2</v>
      </c>
      <c r="D20" s="85">
        <f>SummeryDetail!D20</f>
        <v>697.30000000000007</v>
      </c>
      <c r="E20" s="2"/>
      <c r="F20" s="2"/>
      <c r="G20" s="2"/>
      <c r="H20" s="2"/>
      <c r="I20" s="2"/>
      <c r="J20" s="2"/>
      <c r="K20" s="2"/>
      <c r="L20" s="2"/>
      <c r="M20" s="2">
        <v>25</v>
      </c>
      <c r="N20" s="31">
        <v>13500</v>
      </c>
      <c r="O20" s="35">
        <v>-390.40000000000009</v>
      </c>
      <c r="P20" s="36">
        <v>-2520.2000000000003</v>
      </c>
      <c r="Q20" s="37">
        <v>-2129.8000000000002</v>
      </c>
      <c r="R20" s="2"/>
      <c r="S20" s="2"/>
      <c r="T20" s="25">
        <v>-2129.8000000000002</v>
      </c>
    </row>
    <row r="21" spans="1:20" ht="39.9" customHeight="1" x14ac:dyDescent="0.35">
      <c r="A21" s="84">
        <f>SummeryDetail!A21</f>
        <v>14750</v>
      </c>
      <c r="B21" s="78">
        <f>SummeryDetail!B21</f>
        <v>15.799999999999997</v>
      </c>
      <c r="C21" s="79">
        <f>SummeryDetail!C21</f>
        <v>58.1</v>
      </c>
      <c r="D21" s="85">
        <f>SummeryDetail!D21</f>
        <v>42.300000000000004</v>
      </c>
      <c r="E21" s="2"/>
      <c r="F21" s="2"/>
      <c r="G21" s="2"/>
      <c r="H21" s="2"/>
      <c r="I21" s="2"/>
      <c r="J21" s="2"/>
      <c r="K21" s="2"/>
      <c r="L21" s="2"/>
      <c r="M21" s="2">
        <v>24</v>
      </c>
      <c r="N21" s="31">
        <v>13450</v>
      </c>
      <c r="O21" s="35">
        <v>8.2999999999999545</v>
      </c>
      <c r="P21" s="36">
        <v>-346.70000000000005</v>
      </c>
      <c r="Q21" s="37">
        <v>-355</v>
      </c>
      <c r="R21" s="2"/>
      <c r="S21" s="2"/>
      <c r="T21" s="25">
        <v>-355</v>
      </c>
    </row>
    <row r="22" spans="1:20" ht="39.9" customHeight="1" x14ac:dyDescent="0.35">
      <c r="A22" s="84">
        <f>SummeryDetail!A22</f>
        <v>14700</v>
      </c>
      <c r="B22" s="78">
        <f>SummeryDetail!B22</f>
        <v>42.200000000000017</v>
      </c>
      <c r="C22" s="79">
        <f>SummeryDetail!C22</f>
        <v>215.60000000000002</v>
      </c>
      <c r="D22" s="85">
        <f>SummeryDetail!D22</f>
        <v>173.4</v>
      </c>
      <c r="E22" s="2"/>
      <c r="F22" s="2"/>
      <c r="G22" s="2"/>
      <c r="H22" s="2"/>
      <c r="I22" s="2"/>
      <c r="J22" s="2"/>
      <c r="K22" s="2"/>
      <c r="L22" s="2"/>
      <c r="M22" s="2">
        <v>23</v>
      </c>
      <c r="N22" s="31">
        <v>13400</v>
      </c>
      <c r="O22" s="35">
        <v>143.40000000000009</v>
      </c>
      <c r="P22" s="36">
        <v>-1084</v>
      </c>
      <c r="Q22" s="37">
        <v>-1227.4000000000001</v>
      </c>
      <c r="R22" s="2"/>
      <c r="S22" s="2"/>
      <c r="T22" s="25">
        <v>-1227.4000000000001</v>
      </c>
    </row>
    <row r="23" spans="1:20" ht="39.9" customHeight="1" x14ac:dyDescent="0.35">
      <c r="A23" s="84">
        <f>SummeryDetail!A23</f>
        <v>14650</v>
      </c>
      <c r="B23" s="78">
        <f>SummeryDetail!B23</f>
        <v>96.600000000000009</v>
      </c>
      <c r="C23" s="79">
        <f>SummeryDetail!C23</f>
        <v>115.9</v>
      </c>
      <c r="D23" s="85">
        <f>SummeryDetail!D23</f>
        <v>19.3</v>
      </c>
      <c r="E23" s="2"/>
      <c r="F23" s="2"/>
      <c r="G23" s="2"/>
      <c r="H23" s="2"/>
      <c r="I23" s="2"/>
      <c r="J23" s="2"/>
      <c r="K23" s="2"/>
      <c r="L23" s="2"/>
      <c r="M23" s="2">
        <v>22</v>
      </c>
      <c r="N23" s="31">
        <v>13350</v>
      </c>
      <c r="O23" s="35">
        <v>-18.600000000000023</v>
      </c>
      <c r="P23" s="36">
        <v>-491.40000000000003</v>
      </c>
      <c r="Q23" s="37">
        <v>-472.8</v>
      </c>
      <c r="R23" s="2"/>
      <c r="S23" s="2"/>
      <c r="T23" s="25">
        <v>-472.8</v>
      </c>
    </row>
    <row r="24" spans="1:20" ht="39.9" customHeight="1" x14ac:dyDescent="0.35">
      <c r="A24" s="84">
        <f>SummeryDetail!A24</f>
        <v>14600</v>
      </c>
      <c r="B24" s="78">
        <f>SummeryDetail!B24</f>
        <v>16</v>
      </c>
      <c r="C24" s="79">
        <f>SummeryDetail!C24</f>
        <v>324.70000000000005</v>
      </c>
      <c r="D24" s="85">
        <f>SummeryDetail!D24</f>
        <v>308.70000000000005</v>
      </c>
      <c r="E24" s="2"/>
      <c r="F24" s="2"/>
      <c r="G24" s="2"/>
      <c r="H24" s="2"/>
      <c r="I24" s="2"/>
      <c r="J24" s="2"/>
      <c r="K24" s="2"/>
      <c r="L24" s="2"/>
      <c r="M24" s="2">
        <v>21</v>
      </c>
      <c r="N24" s="31">
        <v>13300</v>
      </c>
      <c r="O24" s="35">
        <v>-35.899999999999864</v>
      </c>
      <c r="P24" s="36">
        <v>-1618.2</v>
      </c>
      <c r="Q24" s="37">
        <v>-1582.3000000000002</v>
      </c>
      <c r="R24" s="2"/>
      <c r="S24" s="2"/>
      <c r="T24" s="25">
        <v>-1582.3000000000002</v>
      </c>
    </row>
    <row r="25" spans="1:20" ht="39.9" customHeight="1" x14ac:dyDescent="0.35">
      <c r="A25" s="84">
        <f>SummeryDetail!A25</f>
        <v>14550</v>
      </c>
      <c r="B25" s="78">
        <f>SummeryDetail!B25</f>
        <v>-1.6000000000000014</v>
      </c>
      <c r="C25" s="79">
        <f>SummeryDetail!C25</f>
        <v>26.8</v>
      </c>
      <c r="D25" s="85">
        <f>SummeryDetail!D25</f>
        <v>28.400000000000002</v>
      </c>
      <c r="E25" s="2"/>
      <c r="F25" s="2"/>
      <c r="G25" s="2"/>
      <c r="H25" s="2"/>
      <c r="I25" s="2"/>
      <c r="J25" s="2"/>
      <c r="K25" s="2"/>
      <c r="L25" s="2"/>
      <c r="M25" s="2">
        <v>20</v>
      </c>
      <c r="N25" s="31">
        <v>13250</v>
      </c>
      <c r="O25" s="35">
        <v>89.100000000000023</v>
      </c>
      <c r="P25" s="36">
        <v>-594.6</v>
      </c>
      <c r="Q25" s="37">
        <v>-683.7</v>
      </c>
      <c r="R25" s="2"/>
      <c r="S25" s="2"/>
      <c r="T25" s="25">
        <v>-683.7</v>
      </c>
    </row>
    <row r="26" spans="1:20" ht="39.9" customHeight="1" x14ac:dyDescent="0.35">
      <c r="A26" s="84">
        <f>SummeryDetail!A26</f>
        <v>14500</v>
      </c>
      <c r="B26" s="78">
        <f>SummeryDetail!B26</f>
        <v>0.80000000000001137</v>
      </c>
      <c r="C26" s="79">
        <f>SummeryDetail!C26</f>
        <v>284</v>
      </c>
      <c r="D26" s="85">
        <f>SummeryDetail!D26</f>
        <v>283.2</v>
      </c>
      <c r="E26" s="2"/>
      <c r="F26" s="2"/>
      <c r="G26" s="2"/>
      <c r="H26" s="2"/>
      <c r="I26" s="2"/>
      <c r="J26" s="2"/>
      <c r="K26" s="2"/>
      <c r="L26" s="2"/>
      <c r="M26" s="2">
        <v>19</v>
      </c>
      <c r="N26" s="31">
        <v>13200</v>
      </c>
      <c r="O26" s="35">
        <v>354.29999999999995</v>
      </c>
      <c r="P26" s="36">
        <v>-1618.7</v>
      </c>
      <c r="Q26" s="37">
        <v>-1973</v>
      </c>
      <c r="R26" s="2"/>
      <c r="S26" s="2"/>
      <c r="T26" s="25">
        <v>-1973</v>
      </c>
    </row>
    <row r="27" spans="1:20" ht="39.9" customHeight="1" x14ac:dyDescent="0.35">
      <c r="A27" s="84">
        <f>SummeryDetail!A27</f>
        <v>14450</v>
      </c>
      <c r="B27" s="78">
        <f>SummeryDetail!B27</f>
        <v>10</v>
      </c>
      <c r="C27" s="79">
        <f>SummeryDetail!C27</f>
        <v>97.100000000000009</v>
      </c>
      <c r="D27" s="85">
        <f>SummeryDetail!D27</f>
        <v>87.100000000000009</v>
      </c>
      <c r="E27" s="2"/>
      <c r="F27" s="2"/>
      <c r="G27" s="2"/>
      <c r="H27" s="2"/>
      <c r="I27" s="2"/>
      <c r="J27" s="2"/>
      <c r="K27" s="2"/>
      <c r="L27" s="2"/>
      <c r="M27" s="2">
        <v>18</v>
      </c>
      <c r="N27" s="31">
        <v>13150</v>
      </c>
      <c r="O27" s="35">
        <v>64.099999999999966</v>
      </c>
      <c r="P27" s="36">
        <v>-483.90000000000003</v>
      </c>
      <c r="Q27" s="37">
        <v>-548</v>
      </c>
      <c r="R27" s="2"/>
      <c r="S27" s="2"/>
      <c r="T27" s="25">
        <v>-548</v>
      </c>
    </row>
    <row r="28" spans="1:20" ht="39.9" customHeight="1" x14ac:dyDescent="0.35">
      <c r="A28" s="84">
        <f>SummeryDetail!A28</f>
        <v>14400</v>
      </c>
      <c r="B28" s="78">
        <f>SummeryDetail!B28</f>
        <v>8.8000000000000114</v>
      </c>
      <c r="C28" s="79">
        <f>SummeryDetail!C28</f>
        <v>186.8</v>
      </c>
      <c r="D28" s="85">
        <f>SummeryDetail!D28</f>
        <v>178</v>
      </c>
      <c r="E28" s="2"/>
      <c r="F28" s="2"/>
      <c r="G28" s="2"/>
      <c r="H28" s="2"/>
      <c r="I28" s="2"/>
      <c r="J28" s="2"/>
      <c r="K28" s="2"/>
      <c r="L28" s="2"/>
      <c r="M28" s="2">
        <v>17</v>
      </c>
      <c r="N28" s="31">
        <v>13100</v>
      </c>
      <c r="O28" s="35">
        <v>-24.400000000000091</v>
      </c>
      <c r="P28" s="36">
        <v>-1879.4</v>
      </c>
      <c r="Q28" s="37">
        <v>-1855</v>
      </c>
      <c r="R28" s="2"/>
      <c r="S28" s="2"/>
      <c r="T28" s="25">
        <v>-1855</v>
      </c>
    </row>
    <row r="29" spans="1:20" ht="39.9" customHeight="1" x14ac:dyDescent="0.35">
      <c r="A29" s="84">
        <f>SummeryDetail!A29</f>
        <v>14350</v>
      </c>
      <c r="B29" s="78">
        <f>SummeryDetail!B29</f>
        <v>16.799999999999997</v>
      </c>
      <c r="C29" s="79">
        <f>SummeryDetail!C29</f>
        <v>36.4</v>
      </c>
      <c r="D29" s="85">
        <f>SummeryDetail!D29</f>
        <v>19.600000000000001</v>
      </c>
      <c r="E29" s="2"/>
      <c r="F29" s="2"/>
      <c r="G29" s="2"/>
      <c r="H29" s="2"/>
      <c r="I29" s="2"/>
      <c r="J29" s="2"/>
      <c r="K29" s="2"/>
      <c r="L29" s="2"/>
      <c r="M29" s="2">
        <v>16</v>
      </c>
      <c r="N29" s="31">
        <v>13050</v>
      </c>
      <c r="O29" s="35">
        <v>10.599999999999994</v>
      </c>
      <c r="P29" s="36">
        <v>-193.10000000000002</v>
      </c>
      <c r="Q29" s="37">
        <v>-203.70000000000002</v>
      </c>
      <c r="R29" s="2"/>
      <c r="S29" s="2"/>
      <c r="T29" s="25">
        <v>-203.70000000000002</v>
      </c>
    </row>
    <row r="30" spans="1:20" ht="39.9" customHeight="1" x14ac:dyDescent="0.35">
      <c r="A30" s="88">
        <f>SummeryDetail!A30</f>
        <v>14300</v>
      </c>
      <c r="B30" s="89">
        <f>SummeryDetail!B30</f>
        <v>0.60000000000000853</v>
      </c>
      <c r="C30" s="90">
        <f>SummeryDetail!C30</f>
        <v>124.80000000000001</v>
      </c>
      <c r="D30" s="91">
        <f>SummeryDetail!D30</f>
        <v>124.2</v>
      </c>
      <c r="E30" s="2"/>
      <c r="F30" s="2"/>
      <c r="G30" s="2"/>
      <c r="H30" s="2"/>
      <c r="I30" s="2"/>
      <c r="J30" s="2"/>
      <c r="K30" s="2"/>
      <c r="L30" s="2"/>
      <c r="M30" s="2">
        <v>15</v>
      </c>
      <c r="N30" s="31">
        <v>13000</v>
      </c>
      <c r="O30" s="35">
        <v>77.100000000000023</v>
      </c>
      <c r="P30" s="36">
        <v>-998.80000000000007</v>
      </c>
      <c r="Q30" s="37">
        <v>-1075.9000000000001</v>
      </c>
      <c r="R30" s="2"/>
      <c r="S30" s="2"/>
      <c r="T30" s="25">
        <v>-1075.9000000000001</v>
      </c>
    </row>
    <row r="31" spans="1:20" ht="18.600000000000001" thickBot="1" x14ac:dyDescent="0.4">
      <c r="A31" s="21"/>
      <c r="B31" s="2"/>
      <c r="C31" s="2"/>
      <c r="D31" s="2"/>
      <c r="E31" s="2"/>
      <c r="F31" s="2"/>
      <c r="G31" s="2"/>
      <c r="H31" s="2"/>
      <c r="I31" s="2"/>
      <c r="J31" s="2"/>
      <c r="K31" s="2"/>
      <c r="L31" s="2"/>
      <c r="M31" s="2"/>
      <c r="N31" s="2"/>
      <c r="O31" s="44"/>
      <c r="P31" s="44"/>
      <c r="Q31" s="44"/>
      <c r="R31" s="2"/>
      <c r="S31" s="2"/>
    </row>
    <row r="32" spans="1:20" ht="60.75" customHeight="1" thickBot="1" x14ac:dyDescent="0.35">
      <c r="A32" s="21"/>
      <c r="B32" s="162" t="s">
        <v>39</v>
      </c>
      <c r="C32" s="163"/>
      <c r="D32" s="164"/>
      <c r="E32" s="2"/>
      <c r="F32" s="2"/>
      <c r="G32" s="2"/>
      <c r="H32" s="2"/>
      <c r="I32" s="2"/>
      <c r="J32" s="2"/>
      <c r="K32" s="2"/>
      <c r="L32" s="2"/>
      <c r="M32" s="2"/>
      <c r="N32" s="2"/>
      <c r="O32" s="162" t="s">
        <v>38</v>
      </c>
      <c r="P32" s="163"/>
      <c r="Q32" s="164"/>
      <c r="R32" s="2"/>
      <c r="S32" s="2"/>
    </row>
    <row r="33" spans="1:19" x14ac:dyDescent="0.3">
      <c r="A33" s="21"/>
      <c r="B33" s="2"/>
      <c r="C33" s="2"/>
      <c r="D33" s="2"/>
      <c r="E33" s="2"/>
      <c r="F33" s="2"/>
      <c r="G33" s="2"/>
      <c r="H33" s="2" t="str">
        <f>Infos!B33</f>
        <v>2023-11+2023-12</v>
      </c>
      <c r="I33" s="2"/>
      <c r="J33" s="2"/>
      <c r="K33" s="2"/>
      <c r="L33" s="2"/>
      <c r="M33" s="2"/>
      <c r="N33" s="2"/>
      <c r="O33" s="2"/>
      <c r="P33" s="2"/>
      <c r="Q33" s="2"/>
      <c r="R33" s="2"/>
      <c r="S33" s="2"/>
    </row>
    <row r="34" spans="1:19" ht="18" x14ac:dyDescent="0.35">
      <c r="A34" s="42" t="s">
        <v>36</v>
      </c>
      <c r="B34" s="42"/>
      <c r="C34" s="42"/>
      <c r="D34" s="42"/>
      <c r="E34" s="28"/>
      <c r="F34" s="28"/>
      <c r="G34" s="28"/>
      <c r="H34" s="28" t="str">
        <f>Infos!B32</f>
        <v>2023-12</v>
      </c>
      <c r="I34" s="2"/>
      <c r="J34" s="2"/>
      <c r="K34" s="2"/>
      <c r="L34" s="2"/>
      <c r="M34" s="2"/>
      <c r="N34" s="42" t="s">
        <v>36</v>
      </c>
      <c r="O34" s="42"/>
      <c r="P34" s="42"/>
      <c r="Q34" s="42"/>
      <c r="R34" s="2"/>
      <c r="S34" s="2"/>
    </row>
    <row r="35" spans="1:19" ht="18" x14ac:dyDescent="0.35">
      <c r="A35" s="43" t="s">
        <v>37</v>
      </c>
      <c r="B35" s="43"/>
      <c r="C35" s="43"/>
      <c r="D35" s="43"/>
      <c r="E35" s="28"/>
      <c r="F35" s="28"/>
      <c r="G35" s="71" t="s">
        <v>141</v>
      </c>
      <c r="H35" s="28"/>
      <c r="I35" s="2"/>
      <c r="J35" s="2"/>
      <c r="K35" s="2"/>
      <c r="L35" s="2"/>
      <c r="M35" s="2"/>
      <c r="N35" s="43" t="s">
        <v>37</v>
      </c>
      <c r="O35" s="43"/>
      <c r="P35" s="43"/>
      <c r="Q35" s="43"/>
      <c r="R35" s="2"/>
      <c r="S35" s="2"/>
    </row>
    <row r="36" spans="1:19" x14ac:dyDescent="0.3">
      <c r="A36" s="28"/>
      <c r="B36" s="28"/>
      <c r="C36" s="28"/>
      <c r="D36" s="28"/>
      <c r="E36" s="28"/>
      <c r="F36" s="28"/>
      <c r="G36" s="28"/>
      <c r="H36" s="28"/>
      <c r="I36" s="2"/>
      <c r="J36" s="2"/>
      <c r="K36" s="2"/>
      <c r="L36" s="2"/>
      <c r="M36" s="2"/>
      <c r="N36" s="2"/>
      <c r="O36" s="2"/>
      <c r="P36" s="2"/>
      <c r="Q36" s="2"/>
      <c r="R36" s="2"/>
      <c r="S36" s="2"/>
    </row>
    <row r="37" spans="1:19" ht="117.75" customHeight="1" x14ac:dyDescent="0.3">
      <c r="A37" s="180" t="s">
        <v>105</v>
      </c>
      <c r="B37" s="181"/>
      <c r="C37" s="181"/>
      <c r="D37" s="181"/>
      <c r="E37" s="181"/>
      <c r="F37" s="181"/>
      <c r="G37" s="181"/>
      <c r="H37" s="181"/>
      <c r="I37" s="181"/>
      <c r="J37" s="2"/>
      <c r="K37" s="2"/>
      <c r="L37" s="2"/>
      <c r="M37" s="2"/>
      <c r="N37" s="161" t="s">
        <v>43</v>
      </c>
      <c r="O37" s="161"/>
      <c r="P37" s="161"/>
      <c r="Q37" s="161"/>
      <c r="R37" s="2"/>
      <c r="S37" s="2"/>
    </row>
    <row r="38" spans="1:19" x14ac:dyDescent="0.3">
      <c r="A38" s="28"/>
      <c r="B38" s="28"/>
      <c r="C38" s="28"/>
      <c r="D38" s="28"/>
      <c r="E38" s="28"/>
      <c r="F38" s="28"/>
      <c r="G38" s="28"/>
      <c r="H38" s="28"/>
      <c r="I38" s="2"/>
      <c r="J38" s="2"/>
      <c r="K38" s="2"/>
      <c r="L38" s="2"/>
      <c r="M38" s="2"/>
      <c r="N38" s="2"/>
      <c r="O38" s="2"/>
      <c r="P38" s="2"/>
      <c r="Q38" s="2"/>
      <c r="R38" s="2"/>
      <c r="S38" s="2"/>
    </row>
    <row r="39" spans="1:19" x14ac:dyDescent="0.3">
      <c r="A39" s="28"/>
      <c r="B39" s="28"/>
      <c r="C39" s="28"/>
      <c r="D39" s="28"/>
      <c r="E39" s="28"/>
      <c r="F39" s="28"/>
      <c r="G39" s="28"/>
      <c r="H39" s="28"/>
      <c r="I39" s="2"/>
      <c r="J39" s="2"/>
      <c r="K39" s="2"/>
      <c r="L39" s="2"/>
      <c r="M39" s="2"/>
      <c r="N39" s="2"/>
      <c r="O39" s="2"/>
      <c r="P39" s="2"/>
      <c r="Q39" s="2"/>
      <c r="R39" s="2"/>
      <c r="S39" s="2"/>
    </row>
    <row r="40" spans="1:19" x14ac:dyDescent="0.3">
      <c r="A40" s="28"/>
      <c r="B40" s="28"/>
      <c r="C40" s="28"/>
      <c r="D40" s="28"/>
      <c r="E40" s="28"/>
      <c r="F40" s="28"/>
      <c r="G40" s="28"/>
      <c r="H40" s="28"/>
      <c r="I40" s="2"/>
      <c r="J40" s="2"/>
      <c r="K40" s="2"/>
      <c r="L40" s="2"/>
      <c r="M40" s="2"/>
      <c r="N40" s="2"/>
      <c r="O40" s="2"/>
      <c r="P40" s="2"/>
      <c r="Q40" s="2"/>
      <c r="R40" s="2"/>
      <c r="S40" s="2"/>
    </row>
    <row r="41" spans="1:19" x14ac:dyDescent="0.3">
      <c r="A41" s="28"/>
      <c r="B41" s="28"/>
      <c r="C41" s="28"/>
      <c r="D41" s="28"/>
      <c r="E41" s="28"/>
      <c r="F41" s="28"/>
      <c r="G41" s="28"/>
      <c r="H41" s="28"/>
      <c r="I41" s="2"/>
      <c r="J41" s="2"/>
      <c r="K41" s="2"/>
      <c r="L41" s="2"/>
      <c r="M41" s="2"/>
      <c r="N41" s="2"/>
      <c r="O41" s="2"/>
      <c r="P41" s="2"/>
      <c r="Q41" s="2"/>
      <c r="R41" s="2"/>
      <c r="S41" s="2"/>
    </row>
    <row r="42" spans="1:19" x14ac:dyDescent="0.3">
      <c r="A42" s="28"/>
      <c r="B42" s="28"/>
      <c r="C42" s="28"/>
      <c r="D42" s="28"/>
      <c r="E42" s="28"/>
      <c r="F42" s="28"/>
      <c r="G42" s="28"/>
      <c r="H42" s="28"/>
      <c r="I42" s="2"/>
      <c r="J42" s="2"/>
      <c r="K42" s="2"/>
      <c r="L42" s="2"/>
      <c r="M42" s="2"/>
      <c r="N42" s="2"/>
      <c r="O42" s="2"/>
      <c r="P42" s="2"/>
      <c r="Q42" s="2"/>
      <c r="R42" s="2"/>
      <c r="S42" s="2"/>
    </row>
    <row r="43" spans="1:19" x14ac:dyDescent="0.3">
      <c r="A43" s="28"/>
      <c r="B43" s="28"/>
      <c r="C43" s="28"/>
      <c r="D43" s="28"/>
      <c r="E43" s="28"/>
      <c r="F43" s="28"/>
      <c r="G43" s="28"/>
      <c r="H43" s="28"/>
      <c r="I43" s="2"/>
      <c r="J43" s="2"/>
      <c r="K43" s="2"/>
      <c r="L43" s="2"/>
      <c r="M43" s="2"/>
      <c r="N43" s="2"/>
      <c r="O43" s="2"/>
      <c r="P43" s="2"/>
      <c r="Q43" s="2"/>
      <c r="R43" s="2"/>
      <c r="S43" s="2"/>
    </row>
    <row r="44" spans="1:19" x14ac:dyDescent="0.3">
      <c r="A44" s="28"/>
      <c r="B44" s="28"/>
      <c r="C44" s="28"/>
      <c r="D44" s="28"/>
      <c r="E44" s="28"/>
      <c r="F44" s="28"/>
      <c r="G44" s="28"/>
      <c r="H44" s="28"/>
      <c r="I44" s="2"/>
      <c r="J44" s="2"/>
      <c r="K44" s="2"/>
      <c r="L44" s="2"/>
      <c r="M44" s="2"/>
      <c r="N44" s="2"/>
      <c r="O44" s="2"/>
      <c r="P44" s="2"/>
      <c r="Q44" s="2"/>
      <c r="R44" s="2"/>
      <c r="S44" s="2"/>
    </row>
    <row r="45" spans="1:19" x14ac:dyDescent="0.3">
      <c r="A45" s="21"/>
      <c r="B45" s="2"/>
      <c r="C45" s="2"/>
      <c r="D45" s="2"/>
      <c r="E45" s="2"/>
      <c r="F45" s="2"/>
      <c r="G45" s="2"/>
      <c r="H45" s="2"/>
      <c r="I45" s="2"/>
      <c r="J45" s="2"/>
      <c r="K45" s="2"/>
      <c r="L45" s="2"/>
      <c r="M45" s="2"/>
      <c r="N45" s="2"/>
      <c r="O45" s="2"/>
      <c r="P45" s="2"/>
      <c r="Q45" s="2"/>
      <c r="R45" s="2"/>
      <c r="S45" s="2"/>
    </row>
    <row r="46" spans="1:19" x14ac:dyDescent="0.3">
      <c r="A46" s="21"/>
      <c r="B46" s="2"/>
      <c r="C46" s="2"/>
      <c r="D46" s="2"/>
      <c r="E46" s="2"/>
      <c r="F46" s="2"/>
      <c r="G46" s="2"/>
      <c r="H46" s="2"/>
      <c r="I46" s="2"/>
      <c r="J46" s="2"/>
      <c r="K46" s="2"/>
      <c r="L46" s="2"/>
      <c r="M46" s="2"/>
      <c r="N46" s="2"/>
      <c r="O46" s="2"/>
      <c r="P46" s="2"/>
      <c r="Q46" s="2"/>
      <c r="R46" s="2"/>
      <c r="S46" s="2"/>
    </row>
    <row r="47" spans="1:19" x14ac:dyDescent="0.3">
      <c r="A47" s="21"/>
      <c r="B47" s="2"/>
      <c r="C47" s="2"/>
      <c r="D47" s="2"/>
      <c r="E47" s="2"/>
      <c r="F47" s="2"/>
      <c r="G47" s="2"/>
      <c r="H47" s="2"/>
      <c r="I47" s="2"/>
      <c r="J47" s="2"/>
      <c r="K47" s="2"/>
      <c r="L47" s="2"/>
      <c r="M47" s="2"/>
      <c r="N47" s="2"/>
      <c r="O47" s="2"/>
      <c r="P47" s="2"/>
      <c r="Q47" s="2"/>
      <c r="R47" s="2"/>
      <c r="S47" s="2"/>
    </row>
    <row r="48" spans="1:19" x14ac:dyDescent="0.3">
      <c r="A48" s="21"/>
      <c r="B48" s="2"/>
      <c r="C48" s="2"/>
      <c r="D48" s="2"/>
      <c r="E48" s="2"/>
      <c r="F48" s="2"/>
      <c r="G48" s="2"/>
      <c r="H48" s="2"/>
      <c r="I48" s="2"/>
      <c r="J48" s="2"/>
      <c r="K48" s="2"/>
      <c r="L48" s="2"/>
      <c r="M48" s="2"/>
      <c r="N48" s="2"/>
      <c r="O48" s="2"/>
      <c r="P48" s="2"/>
      <c r="Q48" s="2"/>
      <c r="R48" s="2"/>
      <c r="S48" s="2"/>
    </row>
    <row r="49" spans="1:19" x14ac:dyDescent="0.3">
      <c r="A49" s="21"/>
      <c r="B49" s="2"/>
      <c r="C49" s="2"/>
      <c r="D49" s="2"/>
      <c r="E49" s="2"/>
      <c r="F49" s="2"/>
      <c r="G49" s="2"/>
      <c r="H49" s="2"/>
      <c r="I49" s="2"/>
      <c r="J49" s="2"/>
      <c r="K49" s="2"/>
      <c r="L49" s="2"/>
      <c r="M49" s="2"/>
      <c r="N49" s="2"/>
      <c r="O49" s="2"/>
      <c r="P49" s="2"/>
      <c r="Q49" s="2"/>
      <c r="R49" s="2"/>
      <c r="S49" s="2"/>
    </row>
    <row r="50" spans="1:19" x14ac:dyDescent="0.3">
      <c r="A50" s="21"/>
      <c r="B50" s="2"/>
      <c r="C50" s="2"/>
      <c r="D50" s="2"/>
      <c r="E50" s="2"/>
      <c r="F50" s="2"/>
      <c r="G50" s="2"/>
      <c r="H50" s="2"/>
      <c r="I50" s="2"/>
      <c r="J50" s="2"/>
      <c r="K50" s="2"/>
      <c r="L50" s="2"/>
      <c r="M50" s="2"/>
      <c r="N50" s="2"/>
      <c r="O50" s="2"/>
      <c r="P50" s="2"/>
      <c r="Q50" s="2"/>
      <c r="R50" s="2"/>
      <c r="S50" s="2"/>
    </row>
    <row r="51" spans="1:19" x14ac:dyDescent="0.3">
      <c r="A51" s="21"/>
      <c r="B51" s="2"/>
      <c r="C51" s="2"/>
      <c r="D51" s="2"/>
      <c r="E51" s="2"/>
      <c r="F51" s="2"/>
      <c r="G51" s="2"/>
      <c r="H51" s="2"/>
      <c r="I51" s="2"/>
      <c r="J51" s="2"/>
      <c r="K51" s="2"/>
      <c r="L51" s="2"/>
      <c r="M51" s="2"/>
      <c r="N51" s="2"/>
      <c r="O51" s="2"/>
      <c r="P51" s="2"/>
      <c r="Q51" s="2"/>
      <c r="R51" s="2"/>
      <c r="S51" s="2"/>
    </row>
    <row r="52" spans="1:19" x14ac:dyDescent="0.3">
      <c r="A52" s="21"/>
      <c r="B52" s="2"/>
      <c r="C52" s="2"/>
      <c r="D52" s="2"/>
      <c r="E52" s="2"/>
      <c r="F52" s="2"/>
      <c r="G52" s="2"/>
      <c r="H52" s="2"/>
      <c r="I52" s="2"/>
      <c r="J52" s="2"/>
      <c r="K52" s="2"/>
      <c r="L52" s="2"/>
      <c r="M52" s="2"/>
      <c r="N52" s="2"/>
      <c r="O52" s="2"/>
      <c r="P52" s="2"/>
      <c r="Q52" s="2"/>
      <c r="R52" s="2"/>
      <c r="S52" s="2"/>
    </row>
    <row r="53" spans="1:19" x14ac:dyDescent="0.3">
      <c r="A53" s="21"/>
      <c r="B53" s="2"/>
      <c r="C53" s="2"/>
      <c r="D53" s="2"/>
      <c r="E53" s="2"/>
      <c r="F53" s="2"/>
      <c r="G53" s="2"/>
      <c r="H53" s="2"/>
      <c r="I53" s="2"/>
      <c r="J53" s="2"/>
      <c r="K53" s="2"/>
      <c r="L53" s="2"/>
      <c r="M53" s="2"/>
      <c r="N53" s="2"/>
      <c r="O53" s="2"/>
      <c r="P53" s="2"/>
      <c r="Q53" s="2"/>
      <c r="R53" s="2"/>
      <c r="S53" s="2"/>
    </row>
    <row r="54" spans="1:19" x14ac:dyDescent="0.3">
      <c r="A54" s="21"/>
      <c r="B54" s="2"/>
      <c r="C54" s="2"/>
      <c r="D54" s="2"/>
      <c r="E54" s="2"/>
      <c r="F54" s="2"/>
      <c r="G54" s="2"/>
      <c r="H54" s="2"/>
      <c r="I54" s="2"/>
      <c r="J54" s="2"/>
      <c r="K54" s="2"/>
      <c r="L54" s="2"/>
      <c r="M54" s="2"/>
      <c r="N54" s="2"/>
      <c r="O54" s="2"/>
      <c r="P54" s="2"/>
      <c r="Q54" s="2"/>
      <c r="R54" s="2"/>
      <c r="S54" s="2"/>
    </row>
    <row r="55" spans="1:19" x14ac:dyDescent="0.3">
      <c r="A55" s="21"/>
      <c r="B55" s="2"/>
      <c r="C55" s="2"/>
      <c r="D55" s="2"/>
      <c r="E55" s="2"/>
      <c r="F55" s="2"/>
      <c r="G55" s="2"/>
      <c r="H55" s="2"/>
      <c r="I55" s="2"/>
      <c r="J55" s="2"/>
      <c r="K55" s="2"/>
      <c r="L55" s="2"/>
      <c r="M55" s="2"/>
      <c r="N55" s="2"/>
      <c r="O55" s="2"/>
      <c r="P55" s="2"/>
      <c r="Q55" s="2"/>
      <c r="R55" s="2"/>
      <c r="S55" s="2"/>
    </row>
    <row r="56" spans="1:19" x14ac:dyDescent="0.3">
      <c r="A56" s="21"/>
      <c r="B56" s="2"/>
      <c r="C56" s="2"/>
      <c r="D56" s="2"/>
      <c r="E56" s="2"/>
      <c r="F56" s="2"/>
      <c r="G56" s="2"/>
      <c r="H56" s="2"/>
      <c r="I56" s="2"/>
      <c r="J56" s="2"/>
      <c r="K56" s="2"/>
      <c r="L56" s="2"/>
      <c r="M56" s="2"/>
      <c r="N56" s="2"/>
      <c r="O56" s="2"/>
      <c r="P56" s="2"/>
      <c r="Q56" s="2"/>
      <c r="R56" s="2"/>
      <c r="S56" s="2"/>
    </row>
    <row r="57" spans="1:19" x14ac:dyDescent="0.3">
      <c r="A57" s="21"/>
      <c r="B57" s="2"/>
      <c r="C57" s="2"/>
      <c r="D57" s="2"/>
      <c r="E57" s="2"/>
      <c r="F57" s="2"/>
      <c r="G57" s="2"/>
      <c r="H57" s="2"/>
      <c r="I57" s="2"/>
      <c r="J57" s="2"/>
      <c r="K57" s="2"/>
      <c r="L57" s="2"/>
      <c r="M57" s="2"/>
      <c r="N57" s="2"/>
      <c r="O57" s="2"/>
      <c r="P57" s="2"/>
      <c r="Q57" s="2"/>
      <c r="R57" s="2"/>
      <c r="S57" s="2"/>
    </row>
    <row r="58" spans="1:19" x14ac:dyDescent="0.3">
      <c r="A58" s="21"/>
      <c r="B58" s="2"/>
      <c r="C58" s="2"/>
      <c r="D58" s="2"/>
      <c r="E58" s="2"/>
      <c r="F58" s="2"/>
      <c r="G58" s="2"/>
      <c r="H58" s="2"/>
      <c r="I58" s="2"/>
      <c r="J58" s="2"/>
      <c r="K58" s="2"/>
      <c r="L58" s="2"/>
      <c r="M58" s="2"/>
      <c r="N58" s="2"/>
      <c r="O58" s="2"/>
      <c r="P58" s="2"/>
      <c r="Q58" s="2"/>
      <c r="R58" s="2"/>
      <c r="S58" s="2"/>
    </row>
    <row r="59" spans="1:19" x14ac:dyDescent="0.3">
      <c r="A59" s="21"/>
      <c r="B59" s="2"/>
      <c r="C59" s="2"/>
      <c r="D59" s="2"/>
      <c r="E59" s="2"/>
      <c r="F59" s="2"/>
      <c r="G59" s="2"/>
      <c r="H59" s="2"/>
      <c r="I59" s="2"/>
      <c r="J59" s="2"/>
      <c r="K59" s="2"/>
      <c r="L59" s="2"/>
      <c r="M59" s="2"/>
      <c r="N59" s="2"/>
      <c r="O59" s="2"/>
      <c r="P59" s="2"/>
      <c r="Q59" s="2"/>
      <c r="R59" s="2"/>
      <c r="S59" s="2"/>
    </row>
    <row r="60" spans="1:19" x14ac:dyDescent="0.3">
      <c r="A60" s="21"/>
      <c r="B60" s="2"/>
      <c r="C60" s="2"/>
      <c r="D60" s="2"/>
      <c r="E60" s="2"/>
      <c r="F60" s="2"/>
      <c r="G60" s="2"/>
      <c r="H60" s="2"/>
      <c r="I60" s="2"/>
      <c r="J60" s="2"/>
      <c r="K60" s="2"/>
      <c r="L60" s="2"/>
      <c r="M60" s="2"/>
      <c r="N60" s="2"/>
      <c r="O60" s="2"/>
      <c r="P60" s="2"/>
      <c r="Q60" s="2"/>
      <c r="R60" s="2"/>
      <c r="S60" s="2"/>
    </row>
    <row r="61" spans="1:19" x14ac:dyDescent="0.3">
      <c r="A61" s="21"/>
      <c r="B61" s="2"/>
      <c r="C61" s="2"/>
      <c r="D61" s="2"/>
      <c r="E61" s="2"/>
      <c r="F61" s="2"/>
      <c r="G61" s="2"/>
      <c r="H61" s="2"/>
      <c r="I61" s="2"/>
      <c r="J61" s="2"/>
      <c r="K61" s="2"/>
      <c r="L61" s="2"/>
      <c r="M61" s="2"/>
      <c r="N61" s="2"/>
      <c r="O61" s="2"/>
      <c r="P61" s="2"/>
      <c r="Q61" s="2"/>
      <c r="R61" s="2"/>
      <c r="S61" s="2"/>
    </row>
    <row r="62" spans="1:19" x14ac:dyDescent="0.3">
      <c r="A62" s="21"/>
      <c r="B62" s="2"/>
      <c r="C62" s="2"/>
      <c r="D62" s="2"/>
      <c r="E62" s="2"/>
      <c r="F62" s="2"/>
      <c r="G62" s="2"/>
      <c r="H62" s="2"/>
      <c r="I62" s="2"/>
      <c r="J62" s="2"/>
      <c r="K62" s="2"/>
      <c r="L62" s="2"/>
      <c r="M62" s="2"/>
      <c r="N62" s="2"/>
      <c r="O62" s="2"/>
      <c r="P62" s="2"/>
      <c r="Q62" s="2"/>
      <c r="R62" s="2"/>
      <c r="S62" s="2"/>
    </row>
    <row r="63" spans="1:19" x14ac:dyDescent="0.3">
      <c r="A63" s="21"/>
      <c r="B63" s="2"/>
      <c r="C63" s="2"/>
      <c r="D63" s="2"/>
      <c r="E63" s="2"/>
      <c r="F63" s="2"/>
      <c r="G63" s="2"/>
      <c r="H63" s="2"/>
      <c r="I63" s="2"/>
      <c r="J63" s="2"/>
      <c r="K63" s="2"/>
      <c r="L63" s="2"/>
      <c r="M63" s="2"/>
      <c r="N63" s="2"/>
      <c r="O63" s="2"/>
      <c r="P63" s="2"/>
      <c r="Q63" s="2"/>
      <c r="R63" s="2"/>
      <c r="S63" s="2"/>
    </row>
    <row r="64" spans="1:19" x14ac:dyDescent="0.3">
      <c r="A64" s="21"/>
      <c r="B64" s="2"/>
      <c r="C64" s="2"/>
      <c r="D64" s="2"/>
      <c r="E64" s="2"/>
      <c r="F64" s="2"/>
      <c r="G64" s="2"/>
      <c r="H64" s="2"/>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C10:C30">
    <cfRule type="cellIs" dxfId="17" priority="9" operator="lessThan">
      <formula>0</formula>
    </cfRule>
    <cfRule type="cellIs" dxfId="16" priority="10" operator="greaterThan">
      <formula>0</formula>
    </cfRule>
  </conditionalFormatting>
  <conditionalFormatting sqref="P10:Q30">
    <cfRule type="cellIs" dxfId="15" priority="7" operator="lessThan">
      <formula>0</formula>
    </cfRule>
    <cfRule type="cellIs" dxfId="14" priority="8" operator="greaterThan">
      <formula>0</formula>
    </cfRule>
  </conditionalFormatting>
  <conditionalFormatting sqref="B10:B30">
    <cfRule type="colorScale" priority="6">
      <colorScale>
        <cfvo type="num" val="-100"/>
        <cfvo type="num" val="0"/>
        <cfvo type="num" val="100"/>
        <color rgb="FFF8696B"/>
        <color rgb="FFFCFCFF"/>
        <color rgb="FF5A8AC6"/>
      </colorScale>
    </cfRule>
  </conditionalFormatting>
  <conditionalFormatting sqref="O10:O30">
    <cfRule type="colorScale" priority="5">
      <colorScale>
        <cfvo type="num" val="-100"/>
        <cfvo type="num" val="0"/>
        <cfvo type="num" val="100"/>
        <color rgb="FFF8696B"/>
        <color rgb="FFFCFCFF"/>
        <color rgb="FF5A8AC6"/>
      </colorScale>
    </cfRule>
  </conditionalFormatting>
  <conditionalFormatting sqref="F3">
    <cfRule type="cellIs" dxfId="13" priority="3" operator="lessThan">
      <formula>0.55</formula>
    </cfRule>
    <cfRule type="cellIs" dxfId="12" priority="4" operator="greaterThan">
      <formula>0.6</formula>
    </cfRule>
  </conditionalFormatting>
  <conditionalFormatting sqref="D10:D30">
    <cfRule type="cellIs" dxfId="11" priority="1" operator="lessThan">
      <formula>0</formula>
    </cfRule>
    <cfRule type="cellIs" dxfId="10"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2" manualBreakCount="2">
    <brk id="35" max="10" man="1"/>
    <brk id="40" max="10"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FE92F-CE3B-4F54-A911-95A33A8209AD}">
  <sheetPr codeName="Tabelle7"/>
  <dimension ref="A1:H51"/>
  <sheetViews>
    <sheetView view="pageLayout" topLeftCell="A28" zoomScaleNormal="100" workbookViewId="0">
      <selection activeCell="Y1" sqref="Y1"/>
    </sheetView>
  </sheetViews>
  <sheetFormatPr baseColWidth="10" defaultRowHeight="14.4" x14ac:dyDescent="0.3"/>
  <sheetData>
    <row r="1" spans="1:8" ht="15.6" x14ac:dyDescent="0.3">
      <c r="A1" s="14" t="s">
        <v>391</v>
      </c>
      <c r="B1" s="10"/>
      <c r="C1" s="10"/>
      <c r="D1" s="10"/>
      <c r="E1" s="10"/>
      <c r="F1" s="10"/>
      <c r="G1" s="10"/>
      <c r="H1" s="10"/>
    </row>
    <row r="2" spans="1:8" ht="15.6" x14ac:dyDescent="0.3">
      <c r="A2" s="10"/>
      <c r="B2" s="10"/>
      <c r="C2" s="10"/>
      <c r="D2" s="10"/>
      <c r="E2" s="10"/>
      <c r="F2" s="10"/>
      <c r="G2" s="10"/>
      <c r="H2" s="10"/>
    </row>
    <row r="3" spans="1:8" ht="15.6" x14ac:dyDescent="0.3">
      <c r="A3" s="142" t="s">
        <v>339</v>
      </c>
      <c r="B3" s="10"/>
      <c r="C3" s="10"/>
      <c r="D3" s="10"/>
      <c r="E3" s="10"/>
      <c r="F3" s="10"/>
      <c r="G3" s="10"/>
      <c r="H3" s="10"/>
    </row>
    <row r="4" spans="1:8" ht="15.6" x14ac:dyDescent="0.3">
      <c r="A4" s="14" t="s">
        <v>394</v>
      </c>
      <c r="B4" s="10"/>
      <c r="C4" s="10"/>
      <c r="D4" s="10"/>
      <c r="E4" s="10" t="s">
        <v>390</v>
      </c>
      <c r="F4" s="10"/>
      <c r="G4" s="10"/>
      <c r="H4" s="10"/>
    </row>
    <row r="5" spans="1:8" ht="15.6" x14ac:dyDescent="0.3">
      <c r="A5" s="10"/>
      <c r="B5" s="10"/>
      <c r="C5" s="10"/>
      <c r="D5" s="10"/>
      <c r="E5" s="10"/>
      <c r="F5" s="10"/>
      <c r="G5" s="10"/>
      <c r="H5" s="10"/>
    </row>
    <row r="6" spans="1:8" ht="15.6" x14ac:dyDescent="0.3">
      <c r="A6" s="10"/>
      <c r="B6" s="10"/>
      <c r="C6" s="10"/>
      <c r="D6" s="10"/>
      <c r="E6" s="10"/>
      <c r="F6" s="10"/>
      <c r="G6" s="10"/>
      <c r="H6" s="10"/>
    </row>
    <row r="7" spans="1:8" ht="15.6" x14ac:dyDescent="0.3">
      <c r="A7" s="10"/>
      <c r="B7" s="10"/>
      <c r="C7" s="10"/>
      <c r="D7" s="10"/>
      <c r="E7" s="10"/>
      <c r="F7" s="10"/>
      <c r="G7" s="10"/>
      <c r="H7" s="10"/>
    </row>
    <row r="8" spans="1:8" ht="15.6" x14ac:dyDescent="0.3">
      <c r="A8" s="10"/>
      <c r="B8" s="10"/>
      <c r="C8" s="10"/>
      <c r="D8" s="10"/>
      <c r="E8" s="10"/>
      <c r="F8" s="10"/>
      <c r="G8" s="10"/>
      <c r="H8" s="10"/>
    </row>
    <row r="9" spans="1:8" ht="15.6" x14ac:dyDescent="0.3">
      <c r="A9" s="10"/>
      <c r="B9" s="10"/>
      <c r="C9" s="10"/>
      <c r="D9" s="10"/>
      <c r="E9" s="10"/>
      <c r="F9" s="10"/>
      <c r="G9" s="10"/>
      <c r="H9" s="10"/>
    </row>
    <row r="10" spans="1:8" ht="15.6" x14ac:dyDescent="0.3">
      <c r="A10" s="14" t="s">
        <v>347</v>
      </c>
      <c r="B10" s="10"/>
      <c r="C10" s="10"/>
      <c r="D10" s="10"/>
      <c r="E10" s="10" t="s">
        <v>390</v>
      </c>
      <c r="F10" s="10"/>
      <c r="G10" s="10"/>
      <c r="H10" s="10"/>
    </row>
    <row r="11" spans="1:8" ht="15.6" x14ac:dyDescent="0.3">
      <c r="A11" s="14"/>
      <c r="B11" s="10"/>
      <c r="C11" s="10"/>
      <c r="D11" s="10"/>
      <c r="E11" s="10"/>
      <c r="F11" s="10"/>
      <c r="G11" s="10"/>
      <c r="H11" s="10"/>
    </row>
    <row r="12" spans="1:8" ht="15.6" x14ac:dyDescent="0.3">
      <c r="A12" s="10"/>
      <c r="B12" s="10"/>
      <c r="C12" s="10"/>
      <c r="D12" s="10"/>
      <c r="E12" s="10"/>
      <c r="F12" s="10"/>
      <c r="G12" s="10"/>
      <c r="H12" s="10"/>
    </row>
    <row r="13" spans="1:8" ht="15.6" x14ac:dyDescent="0.3">
      <c r="A13" s="10"/>
      <c r="B13" s="10"/>
      <c r="C13" s="10"/>
      <c r="D13" s="10"/>
      <c r="E13" s="10"/>
      <c r="F13" s="10"/>
      <c r="G13" s="10"/>
      <c r="H13" s="10"/>
    </row>
    <row r="14" spans="1:8" ht="15.6" x14ac:dyDescent="0.3">
      <c r="A14" s="10"/>
      <c r="B14" s="10"/>
      <c r="C14" s="10"/>
      <c r="D14" s="10"/>
      <c r="E14" s="10"/>
      <c r="F14" s="10"/>
      <c r="G14" s="10"/>
      <c r="H14" s="10"/>
    </row>
    <row r="15" spans="1:8" ht="15.6" x14ac:dyDescent="0.3">
      <c r="A15" s="10" t="s">
        <v>352</v>
      </c>
      <c r="B15" s="10"/>
      <c r="C15" s="10"/>
      <c r="D15" s="10"/>
      <c r="E15" s="10"/>
      <c r="F15" s="10"/>
      <c r="G15" s="10"/>
      <c r="H15" s="10"/>
    </row>
    <row r="16" spans="1:8" ht="15.6" x14ac:dyDescent="0.3">
      <c r="A16" s="10"/>
      <c r="B16" s="10"/>
      <c r="C16" s="10"/>
      <c r="D16" s="10"/>
      <c r="E16" s="10"/>
      <c r="F16" s="10"/>
      <c r="G16" s="10"/>
      <c r="H16" s="10"/>
    </row>
    <row r="17" spans="1:8" ht="15.6" x14ac:dyDescent="0.3">
      <c r="A17" s="10"/>
      <c r="B17" s="10"/>
      <c r="C17" s="10"/>
      <c r="D17" s="10"/>
      <c r="E17" s="10"/>
      <c r="F17" s="10"/>
      <c r="G17" s="10"/>
      <c r="H17" s="10"/>
    </row>
    <row r="18" spans="1:8" ht="15.6" x14ac:dyDescent="0.3">
      <c r="A18" s="14" t="s">
        <v>353</v>
      </c>
      <c r="B18" s="10"/>
      <c r="C18" s="10"/>
      <c r="D18" s="10"/>
      <c r="E18" s="10"/>
      <c r="F18" s="10"/>
      <c r="G18" s="10"/>
      <c r="H18" s="10"/>
    </row>
    <row r="19" spans="1:8" ht="15.6" x14ac:dyDescent="0.3">
      <c r="A19" s="10"/>
      <c r="B19" s="10"/>
      <c r="C19" s="10"/>
      <c r="D19" s="10"/>
      <c r="E19" s="10"/>
      <c r="F19" s="10"/>
      <c r="G19" s="10"/>
      <c r="H19" s="10"/>
    </row>
    <row r="20" spans="1:8" ht="15.6" x14ac:dyDescent="0.3">
      <c r="A20" s="142" t="s">
        <v>354</v>
      </c>
      <c r="B20" s="10"/>
      <c r="C20" s="10"/>
      <c r="D20" s="10"/>
      <c r="E20" s="10"/>
      <c r="F20" s="10"/>
      <c r="G20" s="10"/>
      <c r="H20" s="10"/>
    </row>
    <row r="21" spans="1:8" ht="15.6" x14ac:dyDescent="0.3">
      <c r="A21" s="142" t="s">
        <v>355</v>
      </c>
      <c r="B21" s="10"/>
      <c r="C21" s="10"/>
      <c r="D21" s="10"/>
      <c r="E21" s="10" t="s">
        <v>356</v>
      </c>
      <c r="F21" s="10"/>
      <c r="G21" s="10"/>
      <c r="H21" s="10"/>
    </row>
    <row r="22" spans="1:8" ht="15.6" x14ac:dyDescent="0.3">
      <c r="A22" s="142" t="s">
        <v>357</v>
      </c>
      <c r="B22" s="10"/>
      <c r="C22" s="10"/>
      <c r="D22" s="10"/>
      <c r="E22" s="10"/>
      <c r="F22" s="10"/>
      <c r="G22" s="10"/>
      <c r="H22" s="10"/>
    </row>
    <row r="23" spans="1:8" ht="15.6" x14ac:dyDescent="0.3">
      <c r="A23" s="142" t="s">
        <v>358</v>
      </c>
      <c r="B23" s="10"/>
      <c r="C23" s="10"/>
      <c r="D23" s="10"/>
      <c r="E23" s="10"/>
      <c r="F23" s="10"/>
      <c r="G23" s="10"/>
      <c r="H23" s="10"/>
    </row>
    <row r="24" spans="1:8" ht="15.6" x14ac:dyDescent="0.3">
      <c r="A24" s="10"/>
      <c r="B24" s="10"/>
      <c r="C24" s="10"/>
      <c r="D24" s="10"/>
      <c r="E24" s="10"/>
      <c r="F24" s="10"/>
      <c r="G24" s="10"/>
      <c r="H24" s="10"/>
    </row>
    <row r="25" spans="1:8" ht="15.6" x14ac:dyDescent="0.3">
      <c r="A25" s="10"/>
      <c r="B25" s="10"/>
      <c r="C25" s="10"/>
      <c r="D25" s="10"/>
      <c r="E25" s="10"/>
      <c r="F25" s="10"/>
      <c r="G25" s="10"/>
      <c r="H25" s="10"/>
    </row>
    <row r="26" spans="1:8" x14ac:dyDescent="0.3">
      <c r="A26" s="138" t="s">
        <v>359</v>
      </c>
    </row>
    <row r="31" spans="1:8" x14ac:dyDescent="0.3">
      <c r="A31" s="194" t="s">
        <v>433</v>
      </c>
      <c r="B31" s="194"/>
      <c r="C31" s="194"/>
      <c r="D31" s="194"/>
      <c r="E31" s="194"/>
      <c r="F31" s="194"/>
      <c r="G31" s="194"/>
      <c r="H31" s="194"/>
    </row>
    <row r="32" spans="1:8" x14ac:dyDescent="0.3">
      <c r="A32" s="194"/>
      <c r="B32" s="194"/>
      <c r="C32" s="194"/>
      <c r="D32" s="194"/>
      <c r="E32" s="194"/>
      <c r="F32" s="194"/>
      <c r="G32" s="194"/>
      <c r="H32" s="194"/>
    </row>
    <row r="51" spans="1:8" x14ac:dyDescent="0.3">
      <c r="A51" s="195" t="s">
        <v>787</v>
      </c>
      <c r="B51" s="195"/>
      <c r="C51" s="195"/>
      <c r="D51" s="195"/>
      <c r="E51" s="195"/>
      <c r="F51" s="195"/>
      <c r="G51" s="195"/>
      <c r="H51" s="195"/>
    </row>
  </sheetData>
  <mergeCells count="2">
    <mergeCell ref="A31:H32"/>
    <mergeCell ref="A51:H51"/>
  </mergeCells>
  <pageMargins left="0.7" right="0.7" top="0.78740157499999996" bottom="0.78740157499999996" header="0.3" footer="0.3"/>
  <pageSetup paperSize="9" scale="94"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9A86D-45E7-4120-8BDE-476ABF3C9742}">
  <sheetPr codeName="Tabelle26">
    <pageSetUpPr fitToPage="1"/>
  </sheetPr>
  <dimension ref="A1:V200"/>
  <sheetViews>
    <sheetView view="pageBreakPreview" zoomScale="60" zoomScaleNormal="70"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2" ht="65.25" customHeight="1" x14ac:dyDescent="0.3">
      <c r="A1" s="197" t="s">
        <v>325</v>
      </c>
      <c r="B1" s="197"/>
      <c r="C1" s="197"/>
      <c r="D1" s="197"/>
      <c r="E1" s="197"/>
      <c r="F1" s="197"/>
      <c r="G1" s="197"/>
      <c r="H1" s="197"/>
      <c r="I1" s="197"/>
      <c r="J1" s="197"/>
      <c r="K1" s="197"/>
    </row>
    <row r="2" spans="1:22" ht="15" customHeight="1" x14ac:dyDescent="0.3">
      <c r="A2" s="197"/>
      <c r="B2" s="197"/>
      <c r="C2" s="197"/>
      <c r="D2" s="197"/>
      <c r="E2" s="197"/>
      <c r="F2" s="197"/>
      <c r="G2" s="197"/>
      <c r="H2" s="197"/>
      <c r="I2" s="197"/>
      <c r="J2" s="197"/>
      <c r="K2" s="197"/>
    </row>
    <row r="3" spans="1:22" ht="18.75" customHeight="1" x14ac:dyDescent="0.3">
      <c r="A3" s="197"/>
      <c r="B3" s="197"/>
      <c r="C3" s="197"/>
      <c r="D3" s="197"/>
      <c r="E3" s="197"/>
      <c r="F3" s="197"/>
      <c r="G3" s="197"/>
      <c r="H3" s="197"/>
      <c r="I3" s="197"/>
      <c r="J3" s="197"/>
      <c r="K3" s="197"/>
    </row>
    <row r="4" spans="1:22" ht="15" customHeight="1" x14ac:dyDescent="0.3">
      <c r="A4" s="197"/>
      <c r="B4" s="197"/>
      <c r="C4" s="197"/>
      <c r="D4" s="197"/>
      <c r="E4" s="197"/>
      <c r="F4" s="197"/>
      <c r="G4" s="197"/>
      <c r="H4" s="197"/>
      <c r="I4" s="197"/>
      <c r="J4" s="197"/>
      <c r="K4" s="197"/>
      <c r="L4" s="2"/>
      <c r="M4" s="2"/>
      <c r="N4" s="2"/>
      <c r="O4" s="2"/>
      <c r="P4" s="2"/>
      <c r="Q4" s="2"/>
      <c r="R4" s="2"/>
      <c r="S4" s="2"/>
    </row>
    <row r="5" spans="1:22" ht="5.25" customHeight="1" x14ac:dyDescent="0.3">
      <c r="A5" s="197"/>
      <c r="B5" s="197"/>
      <c r="C5" s="197"/>
      <c r="D5" s="197"/>
      <c r="E5" s="197"/>
      <c r="F5" s="197"/>
      <c r="G5" s="197"/>
      <c r="H5" s="197"/>
      <c r="I5" s="197"/>
      <c r="J5" s="197"/>
      <c r="K5" s="197"/>
      <c r="L5" s="2"/>
      <c r="M5" s="2"/>
      <c r="N5" s="2"/>
      <c r="O5" s="2"/>
      <c r="P5" s="2"/>
      <c r="Q5" s="2"/>
      <c r="R5" s="2"/>
      <c r="S5" s="2"/>
    </row>
    <row r="6" spans="1:22" ht="50.25" customHeight="1" x14ac:dyDescent="0.3">
      <c r="A6" s="197"/>
      <c r="B6" s="197"/>
      <c r="C6" s="197"/>
      <c r="D6" s="197"/>
      <c r="E6" s="197"/>
      <c r="F6" s="197"/>
      <c r="G6" s="197"/>
      <c r="H6" s="197"/>
      <c r="I6" s="197"/>
      <c r="J6" s="197"/>
      <c r="K6" s="197"/>
      <c r="L6" s="2"/>
      <c r="M6" s="2"/>
      <c r="N6" s="179"/>
      <c r="O6" s="179"/>
      <c r="P6" s="179"/>
      <c r="Q6" s="179"/>
      <c r="R6" s="2"/>
      <c r="S6" s="2"/>
    </row>
    <row r="7" spans="1:22" ht="32.25" customHeight="1" thickBot="1" x14ac:dyDescent="0.65">
      <c r="A7" s="197"/>
      <c r="B7" s="197"/>
      <c r="C7" s="197"/>
      <c r="D7" s="197"/>
      <c r="E7" s="197"/>
      <c r="F7" s="197"/>
      <c r="G7" s="197"/>
      <c r="H7" s="197"/>
      <c r="I7" s="197"/>
      <c r="J7" s="197"/>
      <c r="K7" s="197"/>
      <c r="L7" s="2"/>
      <c r="M7" s="2"/>
      <c r="N7" s="179"/>
      <c r="O7" s="179"/>
      <c r="P7" s="179"/>
      <c r="Q7" s="179"/>
      <c r="R7" s="51"/>
      <c r="S7" s="51"/>
      <c r="T7" s="50"/>
      <c r="U7" s="50"/>
      <c r="V7" s="50"/>
    </row>
    <row r="8" spans="1:22" ht="21.75" customHeight="1" thickBot="1" x14ac:dyDescent="0.45">
      <c r="A8" s="197"/>
      <c r="B8" s="197"/>
      <c r="C8" s="197"/>
      <c r="D8" s="197"/>
      <c r="E8" s="197"/>
      <c r="F8" s="197"/>
      <c r="G8" s="197"/>
      <c r="H8" s="197"/>
      <c r="I8" s="197"/>
      <c r="J8" s="197"/>
      <c r="K8" s="197"/>
      <c r="L8" s="2"/>
      <c r="M8" s="2"/>
      <c r="N8" s="48"/>
      <c r="O8" s="165"/>
      <c r="P8" s="166"/>
      <c r="Q8" s="167"/>
      <c r="R8" s="2"/>
      <c r="S8" s="2"/>
    </row>
    <row r="9" spans="1:22" ht="19.5" customHeight="1" thickBot="1" x14ac:dyDescent="0.4">
      <c r="A9" s="197"/>
      <c r="B9" s="197"/>
      <c r="C9" s="197"/>
      <c r="D9" s="197"/>
      <c r="E9" s="197"/>
      <c r="F9" s="197"/>
      <c r="G9" s="197"/>
      <c r="H9" s="197"/>
      <c r="I9" s="197"/>
      <c r="J9" s="197"/>
      <c r="K9" s="197"/>
      <c r="L9" s="2"/>
      <c r="M9" s="2"/>
      <c r="N9" s="49"/>
      <c r="O9" s="24"/>
      <c r="P9" s="23"/>
      <c r="Q9" s="23"/>
      <c r="R9" s="2"/>
      <c r="S9" s="2"/>
    </row>
    <row r="10" spans="1:22" ht="18.75" customHeight="1" x14ac:dyDescent="0.35">
      <c r="A10" s="197"/>
      <c r="B10" s="197"/>
      <c r="C10" s="197"/>
      <c r="D10" s="197"/>
      <c r="E10" s="197"/>
      <c r="F10" s="197"/>
      <c r="G10" s="197"/>
      <c r="H10" s="197"/>
      <c r="I10" s="197"/>
      <c r="J10" s="197"/>
      <c r="K10" s="197"/>
      <c r="L10" s="2"/>
      <c r="M10" s="2"/>
      <c r="N10" s="31"/>
      <c r="O10" s="35"/>
      <c r="P10" s="36"/>
      <c r="Q10" s="37"/>
      <c r="R10" s="2"/>
      <c r="S10" s="2"/>
      <c r="T10" s="25"/>
    </row>
    <row r="11" spans="1:22" ht="18.75" customHeight="1" x14ac:dyDescent="0.35">
      <c r="A11" s="197"/>
      <c r="B11" s="197"/>
      <c r="C11" s="197"/>
      <c r="D11" s="197"/>
      <c r="E11" s="197"/>
      <c r="F11" s="197"/>
      <c r="G11" s="197"/>
      <c r="H11" s="197"/>
      <c r="I11" s="197"/>
      <c r="J11" s="197"/>
      <c r="K11" s="197"/>
      <c r="L11" s="2"/>
      <c r="M11" s="2"/>
      <c r="N11" s="31"/>
      <c r="O11" s="35"/>
      <c r="P11" s="36"/>
      <c r="Q11" s="37"/>
      <c r="R11" s="2"/>
      <c r="S11" s="2"/>
      <c r="T11" s="25"/>
    </row>
    <row r="12" spans="1:22" ht="18.75" customHeight="1" x14ac:dyDescent="0.35">
      <c r="A12" s="197"/>
      <c r="B12" s="197"/>
      <c r="C12" s="197"/>
      <c r="D12" s="197"/>
      <c r="E12" s="197"/>
      <c r="F12" s="197"/>
      <c r="G12" s="197"/>
      <c r="H12" s="197"/>
      <c r="I12" s="197"/>
      <c r="J12" s="197"/>
      <c r="K12" s="197"/>
      <c r="L12" s="2"/>
      <c r="M12" s="2"/>
      <c r="N12" s="31"/>
      <c r="O12" s="35"/>
      <c r="P12" s="36"/>
      <c r="Q12" s="37"/>
      <c r="R12" s="2"/>
      <c r="S12" s="2"/>
      <c r="T12" s="25"/>
    </row>
    <row r="13" spans="1:22" ht="18.75" customHeight="1" x14ac:dyDescent="0.35">
      <c r="A13" s="197"/>
      <c r="B13" s="197"/>
      <c r="C13" s="197"/>
      <c r="D13" s="197"/>
      <c r="E13" s="197"/>
      <c r="F13" s="197"/>
      <c r="G13" s="197"/>
      <c r="H13" s="197"/>
      <c r="I13" s="197"/>
      <c r="J13" s="197"/>
      <c r="K13" s="197"/>
      <c r="L13" s="2"/>
      <c r="M13" s="2"/>
      <c r="N13" s="31"/>
      <c r="O13" s="35"/>
      <c r="P13" s="36"/>
      <c r="Q13" s="37"/>
      <c r="R13" s="2"/>
      <c r="S13" s="2"/>
      <c r="T13" s="25"/>
    </row>
    <row r="14" spans="1:22" ht="18.75" customHeight="1" x14ac:dyDescent="0.35">
      <c r="A14" s="197"/>
      <c r="B14" s="197"/>
      <c r="C14" s="197"/>
      <c r="D14" s="197"/>
      <c r="E14" s="197"/>
      <c r="F14" s="197"/>
      <c r="G14" s="197"/>
      <c r="H14" s="197"/>
      <c r="I14" s="197"/>
      <c r="J14" s="197"/>
      <c r="K14" s="197"/>
      <c r="L14" s="2"/>
      <c r="M14" s="2"/>
      <c r="N14" s="31"/>
      <c r="O14" s="35"/>
      <c r="P14" s="36"/>
      <c r="Q14" s="37"/>
      <c r="R14" s="2"/>
      <c r="S14" s="2"/>
      <c r="T14" s="25"/>
    </row>
    <row r="15" spans="1:22" ht="18.75" customHeight="1" x14ac:dyDescent="0.35">
      <c r="A15" s="197"/>
      <c r="B15" s="197"/>
      <c r="C15" s="197"/>
      <c r="D15" s="197"/>
      <c r="E15" s="197"/>
      <c r="F15" s="197"/>
      <c r="G15" s="197"/>
      <c r="H15" s="197"/>
      <c r="I15" s="197"/>
      <c r="J15" s="197"/>
      <c r="K15" s="197"/>
      <c r="L15" s="2"/>
      <c r="M15" s="2"/>
      <c r="N15" s="31"/>
      <c r="O15" s="35"/>
      <c r="P15" s="36"/>
      <c r="Q15" s="37"/>
      <c r="R15" s="2"/>
      <c r="S15" s="2"/>
      <c r="T15" s="25"/>
    </row>
    <row r="16" spans="1:22" ht="18.75" customHeight="1" x14ac:dyDescent="0.35">
      <c r="A16" s="197"/>
      <c r="B16" s="197"/>
      <c r="C16" s="197"/>
      <c r="D16" s="197"/>
      <c r="E16" s="197"/>
      <c r="F16" s="197"/>
      <c r="G16" s="197"/>
      <c r="H16" s="197"/>
      <c r="I16" s="197"/>
      <c r="J16" s="197"/>
      <c r="K16" s="197"/>
      <c r="L16" s="2"/>
      <c r="M16" s="2"/>
      <c r="N16" s="31"/>
      <c r="O16" s="35"/>
      <c r="P16" s="36"/>
      <c r="Q16" s="37"/>
      <c r="R16" s="2"/>
      <c r="S16" s="2"/>
      <c r="T16" s="25"/>
    </row>
    <row r="17" spans="1:20" ht="18.75" customHeight="1" x14ac:dyDescent="0.35">
      <c r="A17" s="197"/>
      <c r="B17" s="197"/>
      <c r="C17" s="197"/>
      <c r="D17" s="197"/>
      <c r="E17" s="197"/>
      <c r="F17" s="197"/>
      <c r="G17" s="197"/>
      <c r="H17" s="197"/>
      <c r="I17" s="197"/>
      <c r="J17" s="197"/>
      <c r="K17" s="197"/>
      <c r="L17" s="2"/>
      <c r="M17" s="2"/>
      <c r="N17" s="31"/>
      <c r="O17" s="35"/>
      <c r="P17" s="36"/>
      <c r="Q17" s="37"/>
      <c r="R17" s="2"/>
      <c r="S17" s="2"/>
      <c r="T17" s="25"/>
    </row>
    <row r="18" spans="1:20" ht="18.75" customHeight="1" x14ac:dyDescent="0.35">
      <c r="A18" s="197"/>
      <c r="B18" s="197"/>
      <c r="C18" s="197"/>
      <c r="D18" s="197"/>
      <c r="E18" s="197"/>
      <c r="F18" s="197"/>
      <c r="G18" s="197"/>
      <c r="H18" s="197"/>
      <c r="I18" s="197"/>
      <c r="J18" s="197"/>
      <c r="K18" s="197"/>
      <c r="L18" s="2"/>
      <c r="M18" s="2"/>
      <c r="N18" s="31"/>
      <c r="O18" s="35"/>
      <c r="P18" s="36"/>
      <c r="Q18" s="37"/>
      <c r="R18" s="2"/>
      <c r="S18" s="2"/>
      <c r="T18" s="25"/>
    </row>
    <row r="19" spans="1:20" ht="18.75" customHeight="1" x14ac:dyDescent="0.35">
      <c r="A19" s="197"/>
      <c r="B19" s="197"/>
      <c r="C19" s="197"/>
      <c r="D19" s="197"/>
      <c r="E19" s="197"/>
      <c r="F19" s="197"/>
      <c r="G19" s="197"/>
      <c r="H19" s="197"/>
      <c r="I19" s="197"/>
      <c r="J19" s="197"/>
      <c r="K19" s="197"/>
      <c r="L19" s="2"/>
      <c r="M19" s="2"/>
      <c r="N19" s="31"/>
      <c r="O19" s="35"/>
      <c r="P19" s="36"/>
      <c r="Q19" s="37"/>
      <c r="R19" s="2"/>
      <c r="S19" s="2"/>
      <c r="T19" s="25"/>
    </row>
    <row r="20" spans="1:20" ht="18.75" customHeight="1" x14ac:dyDescent="0.35">
      <c r="A20" s="197"/>
      <c r="B20" s="197"/>
      <c r="C20" s="197"/>
      <c r="D20" s="197"/>
      <c r="E20" s="197"/>
      <c r="F20" s="197"/>
      <c r="G20" s="197"/>
      <c r="H20" s="197"/>
      <c r="I20" s="197"/>
      <c r="J20" s="197"/>
      <c r="K20" s="197"/>
      <c r="L20" s="2"/>
      <c r="M20" s="2"/>
      <c r="N20" s="31"/>
      <c r="O20" s="35"/>
      <c r="P20" s="36"/>
      <c r="Q20" s="37"/>
      <c r="R20" s="2"/>
      <c r="S20" s="2"/>
      <c r="T20" s="25"/>
    </row>
    <row r="21" spans="1:20" ht="18.75" customHeight="1" x14ac:dyDescent="0.35">
      <c r="A21" s="197"/>
      <c r="B21" s="197"/>
      <c r="C21" s="197"/>
      <c r="D21" s="197"/>
      <c r="E21" s="197"/>
      <c r="F21" s="197"/>
      <c r="G21" s="197"/>
      <c r="H21" s="197"/>
      <c r="I21" s="197"/>
      <c r="J21" s="197"/>
      <c r="K21" s="197"/>
      <c r="L21" s="2"/>
      <c r="M21" s="2"/>
      <c r="N21" s="31"/>
      <c r="O21" s="35"/>
      <c r="P21" s="36"/>
      <c r="Q21" s="37"/>
      <c r="R21" s="2"/>
      <c r="S21" s="2"/>
      <c r="T21" s="25"/>
    </row>
    <row r="22" spans="1:20" ht="18.75" customHeight="1" x14ac:dyDescent="0.35">
      <c r="A22" s="197"/>
      <c r="B22" s="197"/>
      <c r="C22" s="197"/>
      <c r="D22" s="197"/>
      <c r="E22" s="197"/>
      <c r="F22" s="197"/>
      <c r="G22" s="197"/>
      <c r="H22" s="197"/>
      <c r="I22" s="197"/>
      <c r="J22" s="197"/>
      <c r="K22" s="197"/>
      <c r="L22" s="2"/>
      <c r="M22" s="2"/>
      <c r="N22" s="31"/>
      <c r="O22" s="35"/>
      <c r="P22" s="36"/>
      <c r="Q22" s="37"/>
      <c r="R22" s="2"/>
      <c r="S22" s="2"/>
      <c r="T22" s="25"/>
    </row>
    <row r="23" spans="1:20" ht="18.75" customHeight="1" x14ac:dyDescent="0.35">
      <c r="A23" s="197"/>
      <c r="B23" s="197"/>
      <c r="C23" s="197"/>
      <c r="D23" s="197"/>
      <c r="E23" s="197"/>
      <c r="F23" s="197"/>
      <c r="G23" s="197"/>
      <c r="H23" s="197"/>
      <c r="I23" s="197"/>
      <c r="J23" s="197"/>
      <c r="K23" s="197"/>
      <c r="L23" s="2"/>
      <c r="M23" s="2"/>
      <c r="N23" s="31"/>
      <c r="O23" s="35"/>
      <c r="P23" s="36"/>
      <c r="Q23" s="37"/>
      <c r="R23" s="2"/>
      <c r="S23" s="2"/>
      <c r="T23" s="25"/>
    </row>
    <row r="24" spans="1:20" ht="18.75" customHeight="1" x14ac:dyDescent="0.35">
      <c r="A24" s="197"/>
      <c r="B24" s="197"/>
      <c r="C24" s="197"/>
      <c r="D24" s="197"/>
      <c r="E24" s="197"/>
      <c r="F24" s="197"/>
      <c r="G24" s="197"/>
      <c r="H24" s="197"/>
      <c r="I24" s="197"/>
      <c r="J24" s="197"/>
      <c r="K24" s="197"/>
      <c r="L24" s="2"/>
      <c r="M24" s="2"/>
      <c r="N24" s="31"/>
      <c r="O24" s="35"/>
      <c r="P24" s="36"/>
      <c r="Q24" s="37"/>
      <c r="R24" s="2"/>
      <c r="S24" s="2"/>
      <c r="T24" s="25"/>
    </row>
    <row r="25" spans="1:20" ht="18.75" customHeight="1" x14ac:dyDescent="0.35">
      <c r="A25" s="197"/>
      <c r="B25" s="197"/>
      <c r="C25" s="197"/>
      <c r="D25" s="197"/>
      <c r="E25" s="197"/>
      <c r="F25" s="197"/>
      <c r="G25" s="197"/>
      <c r="H25" s="197"/>
      <c r="I25" s="197"/>
      <c r="J25" s="197"/>
      <c r="K25" s="197"/>
      <c r="L25" s="2"/>
      <c r="M25" s="2"/>
      <c r="N25" s="31"/>
      <c r="O25" s="35"/>
      <c r="P25" s="36"/>
      <c r="Q25" s="37"/>
      <c r="R25" s="2"/>
      <c r="S25" s="2"/>
      <c r="T25" s="25"/>
    </row>
    <row r="26" spans="1:20" ht="18.75" customHeight="1" x14ac:dyDescent="0.35">
      <c r="A26" s="197"/>
      <c r="B26" s="197"/>
      <c r="C26" s="197"/>
      <c r="D26" s="197"/>
      <c r="E26" s="197"/>
      <c r="F26" s="197"/>
      <c r="G26" s="197"/>
      <c r="H26" s="197"/>
      <c r="I26" s="197"/>
      <c r="J26" s="197"/>
      <c r="K26" s="197"/>
      <c r="L26" s="2"/>
      <c r="M26" s="2"/>
      <c r="N26" s="31"/>
      <c r="O26" s="35"/>
      <c r="P26" s="36"/>
      <c r="Q26" s="37"/>
      <c r="R26" s="2"/>
      <c r="S26" s="2"/>
      <c r="T26" s="25"/>
    </row>
    <row r="27" spans="1:20" ht="18" x14ac:dyDescent="0.35">
      <c r="A27" s="92"/>
      <c r="B27" s="36"/>
      <c r="C27" s="36"/>
      <c r="D27" s="36"/>
      <c r="E27" s="2"/>
      <c r="F27" s="2"/>
      <c r="G27" s="2"/>
      <c r="H27" s="2"/>
      <c r="I27" s="2"/>
      <c r="J27" s="2"/>
      <c r="K27" s="2"/>
      <c r="L27" s="2"/>
      <c r="M27" s="2"/>
      <c r="N27" s="31"/>
      <c r="O27" s="35"/>
      <c r="P27" s="36"/>
      <c r="Q27" s="37"/>
      <c r="R27" s="2"/>
      <c r="S27" s="2"/>
      <c r="T27" s="25"/>
    </row>
    <row r="28" spans="1:20" ht="18" x14ac:dyDescent="0.35">
      <c r="A28" s="92"/>
      <c r="B28" s="36"/>
      <c r="C28" s="36"/>
      <c r="D28" s="36"/>
      <c r="E28" s="2"/>
      <c r="F28" s="2"/>
      <c r="G28" s="2"/>
      <c r="H28" s="2"/>
      <c r="I28" s="2"/>
      <c r="J28" s="2"/>
      <c r="K28" s="2"/>
      <c r="L28" s="2"/>
      <c r="M28" s="2"/>
      <c r="N28" s="31"/>
      <c r="O28" s="35"/>
      <c r="P28" s="36"/>
      <c r="Q28" s="37"/>
      <c r="R28" s="2"/>
      <c r="S28" s="2"/>
      <c r="T28" s="25"/>
    </row>
    <row r="29" spans="1:20" ht="18" x14ac:dyDescent="0.35">
      <c r="A29" s="92"/>
      <c r="B29" s="36"/>
      <c r="C29" s="36"/>
      <c r="D29" s="36"/>
      <c r="E29" s="2"/>
      <c r="F29" s="2"/>
      <c r="G29" s="2"/>
      <c r="H29" s="2"/>
      <c r="I29" s="2"/>
      <c r="J29" s="2"/>
      <c r="K29" s="2"/>
      <c r="L29" s="2"/>
      <c r="M29" s="2"/>
      <c r="N29" s="31"/>
      <c r="O29" s="35"/>
      <c r="P29" s="36"/>
      <c r="Q29" s="37"/>
      <c r="R29" s="2"/>
      <c r="S29" s="2"/>
      <c r="T29" s="25"/>
    </row>
    <row r="30" spans="1:20" ht="18" x14ac:dyDescent="0.35">
      <c r="A30" s="92"/>
      <c r="B30" s="36"/>
      <c r="C30" s="36"/>
      <c r="D30" s="36"/>
      <c r="E30" s="2"/>
      <c r="F30" s="2"/>
      <c r="G30" s="2"/>
      <c r="H30" s="2"/>
      <c r="I30" s="2"/>
      <c r="J30" s="2"/>
      <c r="K30" s="2"/>
      <c r="L30" s="2"/>
      <c r="M30" s="2"/>
      <c r="N30" s="31"/>
      <c r="O30" s="35"/>
      <c r="P30" s="36"/>
      <c r="Q30" s="37"/>
      <c r="R30" s="2"/>
      <c r="S30" s="2"/>
      <c r="T30" s="25"/>
    </row>
    <row r="31" spans="1:20" ht="18" x14ac:dyDescent="0.35">
      <c r="A31" s="92"/>
      <c r="B31" s="36"/>
      <c r="C31" s="36"/>
      <c r="D31" s="36"/>
      <c r="E31" s="2"/>
      <c r="F31" s="2"/>
      <c r="G31" s="2"/>
      <c r="H31" s="2"/>
      <c r="I31" s="2"/>
      <c r="J31" s="2"/>
      <c r="K31" s="2"/>
      <c r="L31" s="2"/>
      <c r="M31" s="2"/>
      <c r="N31" s="31"/>
      <c r="O31" s="35"/>
      <c r="P31" s="36"/>
      <c r="Q31" s="37"/>
      <c r="R31" s="2"/>
      <c r="S31" s="2"/>
      <c r="T31" s="25"/>
    </row>
    <row r="32" spans="1:20" ht="18" x14ac:dyDescent="0.35">
      <c r="A32" s="92"/>
      <c r="B32" s="36" t="s">
        <v>198</v>
      </c>
      <c r="C32" s="36"/>
      <c r="D32" s="36"/>
      <c r="E32" s="2"/>
      <c r="F32" s="2"/>
      <c r="G32" s="2"/>
      <c r="H32" s="2"/>
      <c r="I32" s="2"/>
      <c r="J32" s="2"/>
      <c r="K32" s="2"/>
      <c r="L32" s="2"/>
      <c r="M32" s="2"/>
      <c r="N32" s="31"/>
      <c r="O32" s="35"/>
      <c r="P32" s="36"/>
      <c r="Q32" s="37"/>
      <c r="R32" s="2"/>
      <c r="S32" s="2"/>
      <c r="T32" s="25"/>
    </row>
    <row r="33" spans="1:20" ht="18" x14ac:dyDescent="0.35">
      <c r="A33" s="92"/>
      <c r="B33" s="36"/>
      <c r="C33" s="36"/>
      <c r="D33" s="36"/>
      <c r="E33" s="2"/>
      <c r="F33" s="2"/>
      <c r="G33" s="2"/>
      <c r="H33" s="2"/>
      <c r="I33" s="2"/>
      <c r="J33" s="2"/>
      <c r="K33" s="2"/>
      <c r="L33" s="2"/>
      <c r="M33" s="2"/>
      <c r="N33" s="31"/>
      <c r="O33" s="35"/>
      <c r="P33" s="36"/>
      <c r="Q33" s="37"/>
      <c r="R33" s="2"/>
      <c r="S33" s="2"/>
      <c r="T33" s="25"/>
    </row>
    <row r="34" spans="1:20" ht="18" x14ac:dyDescent="0.35">
      <c r="A34" s="92"/>
      <c r="B34" s="36"/>
      <c r="C34" s="36"/>
      <c r="D34" s="36"/>
      <c r="E34" s="2"/>
      <c r="F34" s="2"/>
      <c r="G34" s="2"/>
      <c r="H34" s="2"/>
      <c r="I34" s="2"/>
      <c r="J34" s="2"/>
      <c r="K34" s="2"/>
      <c r="L34" s="2"/>
      <c r="M34" s="2"/>
      <c r="N34" s="31"/>
      <c r="O34" s="35"/>
      <c r="P34" s="36"/>
      <c r="Q34" s="37"/>
      <c r="R34" s="2"/>
      <c r="S34" s="2"/>
      <c r="T34" s="25"/>
    </row>
    <row r="35" spans="1:20" ht="18" x14ac:dyDescent="0.35">
      <c r="A35" s="92"/>
      <c r="B35" s="36"/>
      <c r="C35" s="36"/>
      <c r="D35" s="36"/>
      <c r="E35" s="2"/>
      <c r="F35" s="2"/>
      <c r="G35" s="2"/>
      <c r="H35" s="2"/>
      <c r="I35" s="2"/>
      <c r="J35" s="2"/>
      <c r="K35" s="2"/>
      <c r="L35" s="2"/>
      <c r="M35" s="2"/>
      <c r="N35" s="31"/>
      <c r="O35" s="35"/>
      <c r="P35" s="36"/>
      <c r="Q35" s="37"/>
      <c r="R35" s="2"/>
      <c r="S35" s="2"/>
      <c r="T35" s="25"/>
    </row>
    <row r="36" spans="1:20" ht="18" x14ac:dyDescent="0.35">
      <c r="A36" s="92"/>
      <c r="B36" s="36"/>
      <c r="C36" s="36"/>
      <c r="D36" s="36"/>
      <c r="E36" s="2"/>
      <c r="F36" s="2"/>
      <c r="G36" s="2"/>
      <c r="H36" s="2"/>
      <c r="I36" s="2"/>
      <c r="J36" s="2"/>
      <c r="K36" s="2"/>
      <c r="L36" s="2"/>
      <c r="M36" s="2"/>
      <c r="N36" s="31"/>
      <c r="O36" s="35"/>
      <c r="P36" s="36"/>
      <c r="Q36" s="37"/>
      <c r="R36" s="2"/>
      <c r="S36" s="2"/>
      <c r="T36" s="25"/>
    </row>
    <row r="37" spans="1:20" ht="18" x14ac:dyDescent="0.35">
      <c r="A37" s="92"/>
      <c r="B37" s="36"/>
      <c r="C37" s="36"/>
      <c r="D37" s="36"/>
      <c r="E37" s="2"/>
      <c r="F37" s="2"/>
      <c r="G37" s="2"/>
      <c r="H37" s="2"/>
      <c r="I37" s="2"/>
      <c r="J37" s="2"/>
      <c r="K37" s="2"/>
      <c r="L37" s="2"/>
      <c r="M37" s="2"/>
      <c r="N37" s="31"/>
      <c r="O37" s="35"/>
      <c r="P37" s="36"/>
      <c r="Q37" s="37"/>
      <c r="R37" s="2"/>
      <c r="S37" s="2"/>
      <c r="T37" s="25"/>
    </row>
    <row r="38" spans="1:20" ht="18" x14ac:dyDescent="0.35">
      <c r="A38" s="92"/>
      <c r="B38" s="36"/>
      <c r="C38" s="36"/>
      <c r="D38" s="36"/>
      <c r="E38" s="2"/>
      <c r="F38" s="2"/>
      <c r="G38" s="2"/>
      <c r="H38" s="2"/>
      <c r="I38" s="2"/>
      <c r="J38" s="2"/>
      <c r="K38" s="2"/>
      <c r="L38" s="2"/>
      <c r="M38" s="2"/>
      <c r="N38" s="31"/>
      <c r="O38" s="35"/>
      <c r="P38" s="36"/>
      <c r="Q38" s="37"/>
      <c r="R38" s="2"/>
      <c r="S38" s="2"/>
      <c r="T38" s="25"/>
    </row>
    <row r="39" spans="1:20" ht="18" x14ac:dyDescent="0.35">
      <c r="A39" s="92"/>
      <c r="B39" s="36"/>
      <c r="C39" s="36"/>
      <c r="D39" s="36"/>
      <c r="E39" s="2"/>
      <c r="F39" s="2"/>
      <c r="G39" s="2"/>
      <c r="H39" s="2"/>
      <c r="I39" s="2"/>
      <c r="J39" s="2"/>
      <c r="K39" s="2"/>
      <c r="L39" s="2"/>
      <c r="M39" s="2"/>
      <c r="N39" s="31"/>
      <c r="O39" s="35"/>
      <c r="P39" s="36"/>
      <c r="Q39" s="37"/>
      <c r="R39" s="2"/>
      <c r="S39" s="2"/>
      <c r="T39" s="25"/>
    </row>
    <row r="40" spans="1:20" ht="18" x14ac:dyDescent="0.35">
      <c r="A40" s="92"/>
      <c r="B40" s="36"/>
      <c r="C40" s="36"/>
      <c r="D40" s="36"/>
      <c r="E40" s="2"/>
      <c r="F40" s="2"/>
      <c r="G40" s="2"/>
      <c r="H40" s="2"/>
      <c r="I40" s="2"/>
      <c r="J40" s="2"/>
      <c r="K40" s="2"/>
      <c r="L40" s="2"/>
      <c r="M40" s="2"/>
      <c r="N40" s="31"/>
      <c r="O40" s="35"/>
      <c r="P40" s="36"/>
      <c r="Q40" s="37"/>
      <c r="R40" s="2"/>
      <c r="S40" s="2"/>
      <c r="T40" s="25"/>
    </row>
    <row r="41" spans="1:20" ht="18" x14ac:dyDescent="0.35">
      <c r="A41" s="92"/>
      <c r="B41" s="36"/>
      <c r="C41" s="36"/>
      <c r="D41" s="36"/>
      <c r="E41" s="2"/>
      <c r="F41" s="2"/>
      <c r="G41" s="2"/>
      <c r="H41" s="2"/>
      <c r="I41" s="2"/>
      <c r="J41" s="2"/>
      <c r="K41" s="2"/>
      <c r="L41" s="2"/>
      <c r="M41" s="2"/>
      <c r="N41" s="31"/>
      <c r="O41" s="35"/>
      <c r="P41" s="36"/>
      <c r="Q41" s="37"/>
      <c r="R41" s="2"/>
      <c r="S41" s="2"/>
      <c r="T41" s="25"/>
    </row>
    <row r="42" spans="1:20" ht="18" x14ac:dyDescent="0.35">
      <c r="A42" s="92"/>
      <c r="B42" s="36"/>
      <c r="C42" s="36"/>
      <c r="D42" s="36"/>
      <c r="E42" s="2"/>
      <c r="F42" s="2"/>
      <c r="G42" s="2"/>
      <c r="H42" s="2"/>
      <c r="I42" s="2"/>
      <c r="J42" s="2"/>
      <c r="K42" s="2"/>
      <c r="L42" s="2"/>
      <c r="M42" s="2"/>
      <c r="N42" s="31"/>
      <c r="O42" s="35"/>
      <c r="P42" s="36"/>
      <c r="Q42" s="37"/>
      <c r="R42" s="2"/>
      <c r="S42" s="2"/>
      <c r="T42" s="25"/>
    </row>
    <row r="43" spans="1:20" ht="18" x14ac:dyDescent="0.35">
      <c r="A43" s="92"/>
      <c r="B43" s="36"/>
      <c r="C43" s="36"/>
      <c r="D43" s="36"/>
      <c r="E43" s="2"/>
      <c r="F43" s="2"/>
      <c r="G43" s="2"/>
      <c r="H43" s="2"/>
      <c r="I43" s="2"/>
      <c r="J43" s="2"/>
      <c r="K43" s="2"/>
      <c r="L43" s="2"/>
      <c r="M43" s="2"/>
      <c r="N43" s="31"/>
      <c r="O43" s="35"/>
      <c r="P43" s="36"/>
      <c r="Q43" s="37"/>
      <c r="R43" s="2"/>
      <c r="S43" s="2"/>
      <c r="T43" s="25"/>
    </row>
    <row r="44" spans="1:20" ht="18" x14ac:dyDescent="0.35">
      <c r="A44" s="92"/>
      <c r="B44" s="36"/>
      <c r="C44" s="36"/>
      <c r="D44" s="36"/>
      <c r="E44" s="2"/>
      <c r="F44" s="2"/>
      <c r="G44" s="2"/>
      <c r="H44" s="2"/>
      <c r="I44" s="2"/>
      <c r="J44" s="2"/>
      <c r="K44" s="2"/>
      <c r="L44" s="2"/>
      <c r="M44" s="2"/>
      <c r="N44" s="31"/>
      <c r="O44" s="35"/>
      <c r="P44" s="36"/>
      <c r="Q44" s="37"/>
      <c r="R44" s="2"/>
      <c r="S44" s="2"/>
      <c r="T44" s="25"/>
    </row>
    <row r="45" spans="1:20" ht="18" x14ac:dyDescent="0.35">
      <c r="A45" s="92"/>
      <c r="B45" s="36"/>
      <c r="C45" s="36"/>
      <c r="D45" s="36"/>
      <c r="E45" s="2"/>
      <c r="F45" s="2"/>
      <c r="G45" s="2"/>
      <c r="H45" s="2"/>
      <c r="I45" s="2"/>
      <c r="J45" s="2"/>
      <c r="K45" s="2"/>
      <c r="L45" s="2"/>
      <c r="M45" s="2"/>
      <c r="N45" s="31"/>
      <c r="O45" s="35"/>
      <c r="P45" s="36"/>
      <c r="Q45" s="37"/>
      <c r="R45" s="2"/>
      <c r="S45" s="2"/>
      <c r="T45" s="25"/>
    </row>
    <row r="46" spans="1:20" ht="18" x14ac:dyDescent="0.35">
      <c r="A46" s="92"/>
      <c r="B46" s="36"/>
      <c r="C46" s="36"/>
      <c r="D46" s="36"/>
      <c r="E46" s="2"/>
      <c r="F46" s="2"/>
      <c r="G46" s="2"/>
      <c r="H46" s="2"/>
      <c r="I46" s="2"/>
      <c r="J46" s="2"/>
      <c r="K46" s="2"/>
      <c r="L46" s="2"/>
      <c r="M46" s="2"/>
      <c r="N46" s="31"/>
      <c r="O46" s="35"/>
      <c r="P46" s="36"/>
      <c r="Q46" s="37"/>
      <c r="R46" s="2"/>
      <c r="S46" s="2"/>
      <c r="T46" s="25"/>
    </row>
    <row r="47" spans="1:20" ht="18" x14ac:dyDescent="0.35">
      <c r="A47" s="92"/>
      <c r="B47" s="36"/>
      <c r="C47" s="36"/>
      <c r="D47" s="36"/>
      <c r="E47" s="2"/>
      <c r="F47" s="2"/>
      <c r="G47" s="2"/>
      <c r="H47" s="2"/>
      <c r="I47" s="2"/>
      <c r="J47" s="2"/>
      <c r="K47" s="2"/>
      <c r="L47" s="2"/>
      <c r="M47" s="2"/>
      <c r="N47" s="31"/>
      <c r="O47" s="35"/>
      <c r="P47" s="36"/>
      <c r="Q47" s="37"/>
      <c r="R47" s="2"/>
      <c r="S47" s="2"/>
      <c r="T47" s="25"/>
    </row>
    <row r="48" spans="1:20" ht="18" x14ac:dyDescent="0.35">
      <c r="A48" s="92"/>
      <c r="B48" s="36"/>
      <c r="C48" s="36"/>
      <c r="D48" s="36"/>
      <c r="E48" s="2"/>
      <c r="F48" s="2"/>
      <c r="G48" s="2"/>
      <c r="H48" s="2"/>
      <c r="I48" s="2"/>
      <c r="J48" s="2"/>
      <c r="K48" s="2"/>
      <c r="L48" s="2"/>
      <c r="M48" s="2"/>
      <c r="N48" s="31"/>
      <c r="O48" s="35"/>
      <c r="P48" s="36"/>
      <c r="Q48" s="37"/>
      <c r="R48" s="2"/>
      <c r="S48" s="2"/>
      <c r="T48" s="25"/>
    </row>
    <row r="49" spans="1:20" ht="18" x14ac:dyDescent="0.35">
      <c r="A49" s="92"/>
      <c r="B49" s="36"/>
      <c r="C49" s="36"/>
      <c r="D49" s="36"/>
      <c r="E49" s="2"/>
      <c r="F49" s="2"/>
      <c r="G49" s="2"/>
      <c r="H49" s="2"/>
      <c r="I49" s="2"/>
      <c r="J49" s="2"/>
      <c r="K49" s="2"/>
      <c r="L49" s="2"/>
      <c r="M49" s="2"/>
      <c r="N49" s="31"/>
      <c r="O49" s="35"/>
      <c r="P49" s="36"/>
      <c r="Q49" s="37"/>
      <c r="R49" s="2"/>
      <c r="S49" s="2"/>
      <c r="T49" s="25"/>
    </row>
    <row r="50" spans="1:20" ht="18.600000000000001" thickBot="1" x14ac:dyDescent="0.4">
      <c r="A50" s="92"/>
      <c r="B50" s="36"/>
      <c r="C50" s="36"/>
      <c r="D50" s="36"/>
      <c r="E50" s="2"/>
      <c r="F50" s="2"/>
      <c r="G50" s="2"/>
      <c r="H50" s="2"/>
      <c r="I50" s="2"/>
      <c r="J50" s="2"/>
      <c r="K50" s="2"/>
      <c r="L50" s="2"/>
      <c r="M50" s="2"/>
      <c r="N50" s="38"/>
      <c r="O50" s="35"/>
      <c r="P50" s="36"/>
      <c r="Q50" s="41"/>
      <c r="R50" s="2"/>
      <c r="S50" s="2"/>
      <c r="T50" s="25"/>
    </row>
    <row r="51" spans="1:20" ht="18.600000000000001" thickBot="1" x14ac:dyDescent="0.4">
      <c r="A51" s="21"/>
      <c r="B51" s="2"/>
      <c r="C51" s="2"/>
      <c r="D51" s="2"/>
      <c r="E51" s="2"/>
      <c r="F51" s="2"/>
      <c r="G51" s="2"/>
      <c r="H51" s="2"/>
      <c r="I51" s="2"/>
      <c r="J51" s="2"/>
      <c r="K51" s="2"/>
      <c r="L51" s="2"/>
      <c r="M51" s="2"/>
      <c r="N51" s="2"/>
      <c r="O51" s="44"/>
      <c r="P51" s="44"/>
      <c r="Q51" s="44"/>
      <c r="R51" s="2"/>
      <c r="S51" s="2"/>
    </row>
    <row r="52" spans="1:20" ht="60.75" customHeight="1" thickBot="1" x14ac:dyDescent="0.35">
      <c r="A52" s="21"/>
      <c r="B52" s="196"/>
      <c r="C52" s="196"/>
      <c r="D52" s="196"/>
      <c r="E52" s="2"/>
      <c r="F52" s="2"/>
      <c r="G52" s="2"/>
      <c r="H52" s="2"/>
      <c r="I52" s="2"/>
      <c r="J52" s="2"/>
      <c r="K52" s="2"/>
      <c r="L52" s="2"/>
      <c r="M52" s="2"/>
      <c r="N52" s="2"/>
      <c r="O52" s="162"/>
      <c r="P52" s="163"/>
      <c r="Q52" s="164"/>
      <c r="R52" s="2"/>
      <c r="S52" s="2"/>
    </row>
    <row r="53" spans="1:20" x14ac:dyDescent="0.3">
      <c r="A53" s="21"/>
      <c r="B53" s="2"/>
      <c r="C53" s="2"/>
      <c r="D53" s="2"/>
      <c r="E53" s="2"/>
      <c r="F53" s="2"/>
      <c r="G53" s="2"/>
      <c r="H53" s="2"/>
      <c r="I53" s="2"/>
      <c r="J53" s="2"/>
      <c r="K53" s="2"/>
      <c r="L53" s="2"/>
      <c r="M53" s="2"/>
      <c r="N53" s="2"/>
      <c r="O53" s="2"/>
      <c r="P53" s="2"/>
      <c r="Q53" s="2"/>
      <c r="R53" s="2"/>
      <c r="S53" s="2"/>
    </row>
    <row r="54" spans="1:20" ht="18" x14ac:dyDescent="0.35">
      <c r="A54" s="93"/>
      <c r="B54" s="93"/>
      <c r="C54" s="93"/>
      <c r="D54" s="93"/>
      <c r="E54" s="28"/>
      <c r="F54" s="28"/>
      <c r="G54" s="28"/>
      <c r="H54" s="28"/>
      <c r="I54" s="2"/>
      <c r="J54" s="2"/>
      <c r="K54" s="2"/>
      <c r="L54" s="2"/>
      <c r="M54" s="2"/>
      <c r="N54" s="42"/>
      <c r="O54" s="42"/>
      <c r="P54" s="42"/>
      <c r="Q54" s="42"/>
      <c r="R54" s="2"/>
      <c r="S54" s="2"/>
    </row>
    <row r="55" spans="1:20" ht="18" x14ac:dyDescent="0.35">
      <c r="A55" s="93"/>
      <c r="B55" s="93"/>
      <c r="C55" s="93"/>
      <c r="D55" s="93"/>
      <c r="E55" s="28"/>
      <c r="F55" s="28"/>
      <c r="G55" s="71"/>
      <c r="H55" s="28"/>
      <c r="I55" s="2"/>
      <c r="J55" s="2"/>
      <c r="K55" s="2"/>
      <c r="L55" s="2"/>
      <c r="M55" s="2"/>
      <c r="N55" s="43"/>
      <c r="O55" s="43"/>
      <c r="P55" s="43"/>
      <c r="Q55" s="43"/>
      <c r="R55" s="2"/>
      <c r="S55" s="2"/>
    </row>
    <row r="56" spans="1:20" x14ac:dyDescent="0.3">
      <c r="A56" s="28"/>
      <c r="B56" s="28"/>
      <c r="C56" s="28"/>
      <c r="D56" s="28"/>
      <c r="E56" s="28"/>
      <c r="F56" s="28"/>
      <c r="G56" s="28"/>
      <c r="H56" s="28"/>
      <c r="I56" s="2"/>
      <c r="J56" s="2"/>
      <c r="K56" s="2"/>
      <c r="L56" s="2"/>
      <c r="M56" s="2"/>
      <c r="N56" s="2"/>
      <c r="O56" s="2"/>
      <c r="P56" s="2"/>
      <c r="Q56" s="2"/>
      <c r="R56" s="2"/>
      <c r="S56" s="2"/>
    </row>
    <row r="57" spans="1:20" ht="117.75" customHeight="1" x14ac:dyDescent="0.3">
      <c r="A57" s="180"/>
      <c r="B57" s="181"/>
      <c r="C57" s="181"/>
      <c r="D57" s="181"/>
      <c r="E57" s="181"/>
      <c r="F57" s="181"/>
      <c r="G57" s="181"/>
      <c r="H57" s="181"/>
      <c r="I57" s="181"/>
      <c r="J57" s="2"/>
      <c r="K57" s="2"/>
      <c r="L57" s="2"/>
      <c r="M57" s="2"/>
      <c r="N57" s="161"/>
      <c r="O57" s="161"/>
      <c r="P57" s="161"/>
      <c r="Q57" s="161"/>
      <c r="R57" s="2"/>
      <c r="S57" s="2"/>
    </row>
    <row r="58" spans="1:20" x14ac:dyDescent="0.3">
      <c r="A58" s="28"/>
      <c r="B58" s="28"/>
      <c r="C58" s="28"/>
      <c r="D58" s="28"/>
      <c r="E58" s="28"/>
      <c r="F58" s="28"/>
      <c r="G58" s="28"/>
      <c r="H58" s="28"/>
      <c r="I58" s="2"/>
      <c r="J58" s="2"/>
      <c r="K58" s="2"/>
      <c r="L58" s="2"/>
      <c r="M58" s="2"/>
      <c r="N58" s="2"/>
      <c r="O58" s="2"/>
      <c r="P58" s="2"/>
      <c r="Q58" s="2"/>
      <c r="R58" s="2"/>
      <c r="S58" s="2"/>
    </row>
    <row r="59" spans="1:20" x14ac:dyDescent="0.3">
      <c r="A59" s="28"/>
      <c r="B59" s="28"/>
      <c r="C59" s="28"/>
      <c r="D59" s="28"/>
      <c r="E59" s="28"/>
      <c r="F59" s="28"/>
      <c r="G59" s="28"/>
      <c r="H59" s="28"/>
      <c r="I59" s="2"/>
      <c r="J59" s="2"/>
      <c r="K59" s="2"/>
      <c r="L59" s="2"/>
      <c r="M59" s="2"/>
      <c r="N59" s="2"/>
      <c r="O59" s="2"/>
      <c r="P59" s="2"/>
      <c r="Q59" s="2"/>
      <c r="R59" s="2"/>
      <c r="S59" s="2"/>
    </row>
    <row r="60" spans="1:20" x14ac:dyDescent="0.3">
      <c r="A60" s="28"/>
      <c r="B60" s="28"/>
      <c r="C60" s="28"/>
      <c r="D60" s="28"/>
      <c r="E60" s="28"/>
      <c r="F60" s="28"/>
      <c r="G60" s="28"/>
      <c r="H60" s="28"/>
      <c r="I60" s="2"/>
      <c r="J60" s="2"/>
      <c r="K60" s="2"/>
      <c r="L60" s="2"/>
      <c r="M60" s="2"/>
      <c r="N60" s="2"/>
      <c r="O60" s="2"/>
      <c r="P60" s="2"/>
      <c r="Q60" s="2"/>
      <c r="R60" s="2"/>
      <c r="S60" s="2"/>
    </row>
    <row r="61" spans="1:20" x14ac:dyDescent="0.3">
      <c r="A61" s="28"/>
      <c r="B61" s="28"/>
      <c r="C61" s="28"/>
      <c r="D61" s="28"/>
      <c r="E61" s="28"/>
      <c r="F61" s="28"/>
      <c r="G61" s="28"/>
      <c r="H61" s="28"/>
      <c r="I61" s="2"/>
      <c r="J61" s="2"/>
      <c r="K61" s="2"/>
      <c r="L61" s="2"/>
      <c r="M61" s="2"/>
      <c r="N61" s="2"/>
      <c r="O61" s="2"/>
      <c r="P61" s="2"/>
      <c r="Q61" s="2"/>
      <c r="R61" s="2"/>
      <c r="S61" s="2"/>
    </row>
    <row r="62" spans="1:20" x14ac:dyDescent="0.3">
      <c r="A62" s="28"/>
      <c r="B62" s="28"/>
      <c r="C62" s="28"/>
      <c r="D62" s="28"/>
      <c r="E62" s="28"/>
      <c r="F62" s="28"/>
      <c r="G62" s="28"/>
      <c r="H62" s="28"/>
      <c r="I62" s="2"/>
      <c r="J62" s="2"/>
      <c r="K62" s="2"/>
      <c r="L62" s="2"/>
      <c r="M62" s="2"/>
      <c r="N62" s="2"/>
      <c r="O62" s="2"/>
      <c r="P62" s="2"/>
      <c r="Q62" s="2"/>
      <c r="R62" s="2"/>
      <c r="S62" s="2"/>
    </row>
    <row r="63" spans="1:20" x14ac:dyDescent="0.3">
      <c r="A63" s="28"/>
      <c r="B63" s="28"/>
      <c r="C63" s="28"/>
      <c r="D63" s="28"/>
      <c r="E63" s="28"/>
      <c r="F63" s="28"/>
      <c r="G63" s="28"/>
      <c r="H63" s="28"/>
      <c r="I63" s="2"/>
      <c r="J63" s="2"/>
      <c r="K63" s="2"/>
      <c r="L63" s="2"/>
      <c r="M63" s="2"/>
      <c r="N63" s="2"/>
      <c r="O63" s="2"/>
      <c r="P63" s="2"/>
      <c r="Q63" s="2"/>
      <c r="R63" s="2"/>
      <c r="S63" s="2"/>
    </row>
    <row r="64" spans="1:20"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7">
    <mergeCell ref="B52:D52"/>
    <mergeCell ref="O52:Q52"/>
    <mergeCell ref="A57:I57"/>
    <mergeCell ref="N57:Q57"/>
    <mergeCell ref="A1:K26"/>
    <mergeCell ref="N6:Q7"/>
    <mergeCell ref="O8:Q8"/>
  </mergeCells>
  <conditionalFormatting sqref="C27:C50">
    <cfRule type="cellIs" dxfId="9" priority="9" operator="lessThan">
      <formula>0</formula>
    </cfRule>
    <cfRule type="cellIs" dxfId="8" priority="10" operator="greaterThan">
      <formula>0</formula>
    </cfRule>
  </conditionalFormatting>
  <conditionalFormatting sqref="P10:Q50">
    <cfRule type="cellIs" dxfId="7" priority="7" operator="lessThan">
      <formula>0</formula>
    </cfRule>
    <cfRule type="cellIs" dxfId="6" priority="8" operator="greaterThan">
      <formula>0</formula>
    </cfRule>
  </conditionalFormatting>
  <conditionalFormatting sqref="B27:B50">
    <cfRule type="colorScale" priority="6">
      <colorScale>
        <cfvo type="num" val="-100"/>
        <cfvo type="num" val="0"/>
        <cfvo type="num" val="100"/>
        <color rgb="FFF8696B"/>
        <color rgb="FFFCFCFF"/>
        <color rgb="FF5A8AC6"/>
      </colorScale>
    </cfRule>
  </conditionalFormatting>
  <conditionalFormatting sqref="O10:O50">
    <cfRule type="colorScale" priority="5">
      <colorScale>
        <cfvo type="num" val="-100"/>
        <cfvo type="num" val="0"/>
        <cfvo type="num" val="100"/>
        <color rgb="FFF8696B"/>
        <color rgb="FFFCFCFF"/>
        <color rgb="FF5A8AC6"/>
      </colorScale>
    </cfRule>
  </conditionalFormatting>
  <conditionalFormatting sqref="D27:D50">
    <cfRule type="cellIs" dxfId="5" priority="1" operator="lessThan">
      <formula>0</formula>
    </cfRule>
    <cfRule type="cellIs" dxfId="4" priority="2" operator="greaterThan">
      <formula>0</formula>
    </cfRule>
  </conditionalFormatting>
  <pageMargins left="0.70866141732283472" right="0.70866141732283472" top="0.59055118110236227" bottom="0.39370078740157483" header="0.31496062992125984" footer="0.31496062992125984"/>
  <pageSetup paperSize="9" scale="62" fitToHeight="0" orientation="portrait" r:id="rId1"/>
  <rowBreaks count="2" manualBreakCount="2">
    <brk id="55" max="10" man="1"/>
    <brk id="60" max="10"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05867-B8F4-4F7A-AB2C-D2B8BE2136BC}">
  <sheetPr codeName="Tabelle23"/>
  <dimension ref="A2:B17"/>
  <sheetViews>
    <sheetView view="pageBreakPreview" zoomScale="70" zoomScaleNormal="100" zoomScaleSheetLayoutView="70" workbookViewId="0">
      <selection activeCell="Y1" sqref="Y1"/>
    </sheetView>
  </sheetViews>
  <sheetFormatPr baseColWidth="10" defaultRowHeight="14.4" x14ac:dyDescent="0.3"/>
  <cols>
    <col min="1" max="1" width="36.44140625" style="126" customWidth="1"/>
    <col min="2" max="2" width="112.5546875" customWidth="1"/>
  </cols>
  <sheetData>
    <row r="2" spans="1:2" ht="15.6" x14ac:dyDescent="0.3">
      <c r="A2" s="125"/>
    </row>
    <row r="4" spans="1:2" x14ac:dyDescent="0.3">
      <c r="A4" s="130" t="s">
        <v>321</v>
      </c>
    </row>
    <row r="5" spans="1:2" ht="24.6" x14ac:dyDescent="0.3">
      <c r="A5" s="124" t="s">
        <v>30</v>
      </c>
      <c r="B5" s="127" t="s">
        <v>304</v>
      </c>
    </row>
    <row r="6" spans="1:2" ht="24.6" x14ac:dyDescent="0.3">
      <c r="A6" s="124" t="s">
        <v>35</v>
      </c>
      <c r="B6" s="128" t="s">
        <v>305</v>
      </c>
    </row>
    <row r="7" spans="1:2" ht="24.6" x14ac:dyDescent="0.3">
      <c r="A7" s="124" t="s">
        <v>306</v>
      </c>
      <c r="B7" s="128" t="s">
        <v>307</v>
      </c>
    </row>
    <row r="8" spans="1:2" ht="24.6" x14ac:dyDescent="0.3">
      <c r="A8" s="124" t="s">
        <v>308</v>
      </c>
      <c r="B8" s="128" t="s">
        <v>320</v>
      </c>
    </row>
    <row r="9" spans="1:2" ht="73.8" x14ac:dyDescent="0.3">
      <c r="A9" s="124" t="s">
        <v>40</v>
      </c>
      <c r="B9" s="129" t="s">
        <v>316</v>
      </c>
    </row>
    <row r="10" spans="1:2" ht="24.6" x14ac:dyDescent="0.3">
      <c r="A10" s="124" t="s">
        <v>309</v>
      </c>
      <c r="B10" s="128" t="s">
        <v>310</v>
      </c>
    </row>
    <row r="11" spans="1:2" ht="24.6" x14ac:dyDescent="0.3">
      <c r="A11" s="124" t="s">
        <v>311</v>
      </c>
      <c r="B11" s="128" t="s">
        <v>312</v>
      </c>
    </row>
    <row r="12" spans="1:2" ht="49.2" x14ac:dyDescent="0.3">
      <c r="A12" s="124" t="s">
        <v>313</v>
      </c>
      <c r="B12" s="129" t="s">
        <v>317</v>
      </c>
    </row>
    <row r="13" spans="1:2" ht="73.8" x14ac:dyDescent="0.3">
      <c r="A13" s="124" t="s">
        <v>314</v>
      </c>
      <c r="B13" s="129" t="s">
        <v>318</v>
      </c>
    </row>
    <row r="14" spans="1:2" ht="24.6" x14ac:dyDescent="0.3">
      <c r="A14" s="124"/>
    </row>
    <row r="15" spans="1:2" ht="24.6" x14ac:dyDescent="0.3">
      <c r="A15" s="124"/>
    </row>
    <row r="16" spans="1:2" ht="98.4" x14ac:dyDescent="0.3">
      <c r="A16" s="124" t="s">
        <v>315</v>
      </c>
      <c r="B16" s="129" t="s">
        <v>319</v>
      </c>
    </row>
    <row r="17" spans="1:1" ht="24.6" x14ac:dyDescent="0.3">
      <c r="A17" s="124"/>
    </row>
  </sheetData>
  <pageMargins left="0.7" right="0.7" top="0.78740157499999996" bottom="0.78740157499999996" header="0.3" footer="0.3"/>
  <pageSetup paperSize="9" scale="58"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8D6BF-D085-4CBF-A60B-6BF953A82A23}">
  <sheetPr codeName="Tabelle16"/>
  <dimension ref="A4:BB206"/>
  <sheetViews>
    <sheetView topLeftCell="A187" zoomScaleNormal="100" workbookViewId="0">
      <pane xSplit="1" topLeftCell="B1" activePane="topRight" state="frozen"/>
      <selection pane="topRight" activeCell="A205" sqref="A205"/>
    </sheetView>
  </sheetViews>
  <sheetFormatPr baseColWidth="10" defaultColWidth="11.44140625" defaultRowHeight="14.4" x14ac:dyDescent="0.3"/>
  <cols>
    <col min="1" max="16384" width="11.44140625" style="6"/>
  </cols>
  <sheetData>
    <row r="4" spans="1:54" x14ac:dyDescent="0.3">
      <c r="A4" s="5"/>
      <c r="B4" s="5"/>
      <c r="C4" s="5"/>
      <c r="D4" s="5">
        <v>16000</v>
      </c>
      <c r="E4" s="5">
        <v>15950</v>
      </c>
      <c r="F4" s="5">
        <v>15900</v>
      </c>
      <c r="G4" s="5">
        <v>15850</v>
      </c>
      <c r="H4" s="5">
        <v>15800</v>
      </c>
      <c r="I4" s="5">
        <v>15750</v>
      </c>
      <c r="J4" s="5">
        <v>15700</v>
      </c>
      <c r="K4" s="5">
        <v>15650</v>
      </c>
      <c r="L4" s="5">
        <v>15600</v>
      </c>
      <c r="M4" s="5">
        <v>15550</v>
      </c>
      <c r="N4" s="5">
        <v>15500</v>
      </c>
      <c r="O4" s="5">
        <v>15450</v>
      </c>
      <c r="P4" s="5">
        <v>15400</v>
      </c>
      <c r="Q4" s="5">
        <v>15350</v>
      </c>
      <c r="R4" s="5">
        <v>15300</v>
      </c>
      <c r="S4" s="5">
        <v>15250</v>
      </c>
      <c r="T4" s="5">
        <v>15200</v>
      </c>
      <c r="U4" s="5">
        <v>15150</v>
      </c>
      <c r="V4" s="5">
        <v>15100</v>
      </c>
      <c r="W4" s="5">
        <v>15050</v>
      </c>
      <c r="X4" s="5">
        <v>15000</v>
      </c>
      <c r="Y4" s="5">
        <v>14950</v>
      </c>
      <c r="Z4" s="5">
        <v>14900</v>
      </c>
      <c r="AA4" s="5">
        <v>14850</v>
      </c>
      <c r="AB4" s="5">
        <v>14800</v>
      </c>
      <c r="AC4" s="5">
        <v>14750</v>
      </c>
      <c r="AD4" s="5">
        <v>14700</v>
      </c>
      <c r="AE4" s="5">
        <v>14650</v>
      </c>
      <c r="AF4" s="5">
        <v>14600</v>
      </c>
      <c r="AG4" s="5">
        <v>14550</v>
      </c>
      <c r="AH4" s="5">
        <v>14500</v>
      </c>
      <c r="AI4" s="5">
        <v>14450</v>
      </c>
      <c r="AJ4" s="5">
        <v>14400</v>
      </c>
      <c r="AK4" s="5">
        <v>14350</v>
      </c>
      <c r="AL4" s="5">
        <v>14300</v>
      </c>
      <c r="AM4" s="5">
        <v>14250</v>
      </c>
      <c r="AN4" s="5">
        <v>14200</v>
      </c>
      <c r="AO4" s="5">
        <v>14150</v>
      </c>
      <c r="AP4" s="5">
        <v>14100</v>
      </c>
      <c r="AQ4" s="5">
        <v>14050</v>
      </c>
      <c r="AR4" s="5">
        <v>14000</v>
      </c>
      <c r="AS4" s="5"/>
      <c r="AT4" s="5"/>
      <c r="AU4" s="5"/>
      <c r="AV4" s="5"/>
      <c r="AW4" s="5"/>
      <c r="AX4" s="5"/>
      <c r="AY4" s="5"/>
      <c r="AZ4" s="5"/>
      <c r="BA4" s="5"/>
      <c r="BB4" s="5"/>
    </row>
    <row r="5" spans="1:54" x14ac:dyDescent="0.3">
      <c r="A5" s="5">
        <v>16000</v>
      </c>
      <c r="B5" s="5"/>
      <c r="C5" s="5">
        <v>-0.37967429910437067</v>
      </c>
      <c r="D5" s="5">
        <v>-0.23589591732283419</v>
      </c>
      <c r="E5" s="5">
        <v>-3.6951247663180101E-2</v>
      </c>
      <c r="F5" s="5">
        <v>-0.25528184935443538</v>
      </c>
      <c r="G5" s="5">
        <v>-1.1411623204499417E-2</v>
      </c>
      <c r="H5" s="5">
        <v>-4.5087091528020616E-2</v>
      </c>
      <c r="I5" s="5">
        <v>-2.628401156850696E-2</v>
      </c>
      <c r="J5" s="5">
        <v>-8.9006274603880345E-2</v>
      </c>
      <c r="K5" s="5">
        <v>3.7133999197270291E-2</v>
      </c>
      <c r="L5" s="5">
        <v>-0.7369321105994745</v>
      </c>
      <c r="M5" s="5">
        <v>-6.2444552253358598E-2</v>
      </c>
      <c r="N5" s="5">
        <v>-5.4646662950367665E-2</v>
      </c>
      <c r="O5" s="5">
        <v>-2.4907782326041055E-2</v>
      </c>
      <c r="P5" s="5">
        <v>5.5065828192040103E-2</v>
      </c>
      <c r="Q5" s="5">
        <v>-9.9649664703368394E-3</v>
      </c>
      <c r="R5" s="5">
        <v>1.2909113012547624E-2</v>
      </c>
      <c r="S5" s="5">
        <v>1.1896294458394737E-2</v>
      </c>
      <c r="T5" s="5">
        <v>2.196157576682959E-3</v>
      </c>
      <c r="U5" s="5">
        <v>2.6403260303281755E-2</v>
      </c>
      <c r="V5" s="5">
        <v>2.5158225129687517E-2</v>
      </c>
      <c r="W5" s="5">
        <v>7.6850298451910007E-2</v>
      </c>
      <c r="X5" s="5">
        <v>0.3095607265603782</v>
      </c>
      <c r="Y5" s="5">
        <v>0.12086024375252799</v>
      </c>
      <c r="Z5" s="5">
        <v>-3.1247053067141551E-3</v>
      </c>
      <c r="AA5" s="5">
        <v>1.9488766578018694E-3</v>
      </c>
      <c r="AB5" s="5">
        <v>9.2568152423337408E-2</v>
      </c>
      <c r="AC5" s="5">
        <v>5.1242244881593022E-3</v>
      </c>
      <c r="AD5" s="5">
        <v>1.518499244347638E-2</v>
      </c>
      <c r="AE5" s="5">
        <v>6.4561272306047175E-3</v>
      </c>
      <c r="AF5" s="5">
        <v>1.4166445561326197E-2</v>
      </c>
      <c r="AG5" s="5">
        <v>9.0683467608847852E-4</v>
      </c>
      <c r="AH5" s="5">
        <v>7.3791818328161462E-3</v>
      </c>
      <c r="AI5" s="5">
        <v>1.9179797686172447E-3</v>
      </c>
      <c r="AJ5" s="5">
        <v>2.7767127252563899E-3</v>
      </c>
      <c r="AK5" s="5">
        <v>4.0302738385356393E-4</v>
      </c>
      <c r="AL5" s="5">
        <v>1.0186653458224457E-3</v>
      </c>
      <c r="AM5" s="5">
        <v>3.4299057755409612E-4</v>
      </c>
      <c r="AN5" s="5">
        <v>3.1821666511506882E-3</v>
      </c>
      <c r="AO5" s="5">
        <v>2.428359345672989E-4</v>
      </c>
      <c r="AP5" s="5">
        <v>1.9369909515946408E-4</v>
      </c>
      <c r="AQ5" s="5">
        <v>3.2198867051412859E-4</v>
      </c>
      <c r="AR5" s="5">
        <v>4.2114884208147263E-4</v>
      </c>
      <c r="AS5" s="5"/>
      <c r="AT5" s="5"/>
      <c r="AU5" s="5"/>
      <c r="AV5" s="5"/>
      <c r="AW5" s="5"/>
      <c r="AX5" s="5"/>
      <c r="AY5" s="5"/>
      <c r="AZ5" s="5"/>
      <c r="BA5" s="5"/>
      <c r="BB5" s="5"/>
    </row>
    <row r="6" spans="1:54" x14ac:dyDescent="0.3">
      <c r="A6" s="5">
        <v>15990</v>
      </c>
      <c r="B6" s="5"/>
      <c r="C6" s="5">
        <v>-0.37435583060307115</v>
      </c>
      <c r="D6" s="5">
        <v>-0.23638965031047893</v>
      </c>
      <c r="E6" s="5">
        <v>-3.7084171972488353E-2</v>
      </c>
      <c r="F6" s="5">
        <v>-0.25658597132800032</v>
      </c>
      <c r="G6" s="5">
        <v>-1.148724657498636E-2</v>
      </c>
      <c r="H6" s="5">
        <v>-4.5454654529403025E-2</v>
      </c>
      <c r="I6" s="5">
        <v>-2.6538568624602514E-2</v>
      </c>
      <c r="J6" s="5">
        <v>-9.0005339002469237E-2</v>
      </c>
      <c r="K6" s="5">
        <v>3.7608263886231459E-2</v>
      </c>
      <c r="L6" s="5">
        <v>-0.74748947264167309</v>
      </c>
      <c r="M6" s="5">
        <v>-6.3436663415184447E-2</v>
      </c>
      <c r="N6" s="5">
        <v>-5.5600634944038455E-2</v>
      </c>
      <c r="O6" s="5">
        <v>-2.5381872631767007E-2</v>
      </c>
      <c r="P6" s="5">
        <v>5.6201181824359757E-2</v>
      </c>
      <c r="Q6" s="5">
        <v>-1.0186288742967304E-2</v>
      </c>
      <c r="R6" s="5">
        <v>1.3216474433947942E-2</v>
      </c>
      <c r="S6" s="5">
        <v>1.2198662672939368E-2</v>
      </c>
      <c r="T6" s="5">
        <v>2.2555245132592416E-3</v>
      </c>
      <c r="U6" s="5">
        <v>2.7159852040131792E-2</v>
      </c>
      <c r="V6" s="5">
        <v>2.5920173097926047E-2</v>
      </c>
      <c r="W6" s="5">
        <v>7.9303762936858896E-2</v>
      </c>
      <c r="X6" s="5">
        <v>0.31995339973850995</v>
      </c>
      <c r="Y6" s="5">
        <v>0.12511785369960865</v>
      </c>
      <c r="Z6" s="5">
        <v>-3.2399787452059908E-3</v>
      </c>
      <c r="AA6" s="5">
        <v>2.0240305820337636E-3</v>
      </c>
      <c r="AB6" s="5">
        <v>9.6293349028454378E-2</v>
      </c>
      <c r="AC6" s="5">
        <v>5.3390894690254886E-3</v>
      </c>
      <c r="AD6" s="5">
        <v>1.5847486043529056E-2</v>
      </c>
      <c r="AE6" s="5">
        <v>6.748807382435237E-3</v>
      </c>
      <c r="AF6" s="5">
        <v>1.4832946459116512E-2</v>
      </c>
      <c r="AG6" s="5">
        <v>9.5106165275018713E-4</v>
      </c>
      <c r="AH6" s="5">
        <v>7.7518479021618045E-3</v>
      </c>
      <c r="AI6" s="5">
        <v>2.0181805010802416E-3</v>
      </c>
      <c r="AJ6" s="5">
        <v>2.9266337725293518E-3</v>
      </c>
      <c r="AK6" s="5">
        <v>4.2549644844857795E-4</v>
      </c>
      <c r="AL6" s="5">
        <v>1.077257180580862E-3</v>
      </c>
      <c r="AM6" s="5">
        <v>3.6332817819763167E-4</v>
      </c>
      <c r="AN6" s="5">
        <v>3.3765361240090733E-3</v>
      </c>
      <c r="AO6" s="5">
        <v>2.5810451582653773E-4</v>
      </c>
      <c r="AP6" s="5">
        <v>2.0622770537621861E-4</v>
      </c>
      <c r="AQ6" s="5">
        <v>3.4339929072704198E-4</v>
      </c>
      <c r="AR6" s="5">
        <v>4.4992117706752453E-4</v>
      </c>
      <c r="AS6" s="5"/>
      <c r="AT6" s="5"/>
      <c r="AU6" s="5"/>
      <c r="AV6" s="5"/>
      <c r="AW6" s="5"/>
      <c r="AX6" s="5"/>
      <c r="AY6" s="5"/>
      <c r="AZ6" s="5"/>
      <c r="BA6" s="5"/>
      <c r="BB6" s="5"/>
    </row>
    <row r="7" spans="1:54" x14ac:dyDescent="0.3">
      <c r="A7" s="5">
        <v>15980</v>
      </c>
      <c r="B7" s="5"/>
      <c r="C7" s="5">
        <v>-0.36855645713071855</v>
      </c>
      <c r="D7" s="5">
        <v>-0.2368136936214415</v>
      </c>
      <c r="E7" s="5">
        <v>-3.7206497863927206E-2</v>
      </c>
      <c r="F7" s="5">
        <v>-0.25782024370426182</v>
      </c>
      <c r="G7" s="5">
        <v>-1.1559951433171954E-2</v>
      </c>
      <c r="H7" s="5">
        <v>-4.5811705425454069E-2</v>
      </c>
      <c r="I7" s="5">
        <v>-2.6787717548879243E-2</v>
      </c>
      <c r="J7" s="5">
        <v>-9.0988960718126538E-2</v>
      </c>
      <c r="K7" s="5">
        <v>3.8077466702055821E-2</v>
      </c>
      <c r="L7" s="5">
        <v>-0.75797747004748706</v>
      </c>
      <c r="M7" s="5">
        <v>-6.4425847904076752E-2</v>
      </c>
      <c r="N7" s="5">
        <v>-5.6554909202443812E-2</v>
      </c>
      <c r="O7" s="5">
        <v>-2.5857535739962682E-2</v>
      </c>
      <c r="P7" s="5">
        <v>5.7343476311651417E-2</v>
      </c>
      <c r="Q7" s="5">
        <v>-1.0409547312053329E-2</v>
      </c>
      <c r="R7" s="5">
        <v>1.3527295659231909E-2</v>
      </c>
      <c r="S7" s="5">
        <v>1.2505161637014189E-2</v>
      </c>
      <c r="T7" s="5">
        <v>2.3158402796404983E-3</v>
      </c>
      <c r="U7" s="5">
        <v>2.7930240133884239E-2</v>
      </c>
      <c r="V7" s="5">
        <v>2.6697688027302723E-2</v>
      </c>
      <c r="W7" s="5">
        <v>8.1812623842980062E-2</v>
      </c>
      <c r="X7" s="5">
        <v>0.33060264537033307</v>
      </c>
      <c r="Y7" s="5">
        <v>0.12948941347102119</v>
      </c>
      <c r="Z7" s="5">
        <v>-3.3585734578112751E-3</v>
      </c>
      <c r="AA7" s="5">
        <v>2.1015020509410941E-3</v>
      </c>
      <c r="AB7" s="5">
        <v>0.10014089262415433</v>
      </c>
      <c r="AC7" s="5">
        <v>5.5614387827229586E-3</v>
      </c>
      <c r="AD7" s="5">
        <v>1.6534365342128605E-2</v>
      </c>
      <c r="AE7" s="5">
        <v>7.052835966163705E-3</v>
      </c>
      <c r="AF7" s="5">
        <v>1.5526594241185118E-2</v>
      </c>
      <c r="AG7" s="5">
        <v>9.9717621901829418E-4</v>
      </c>
      <c r="AH7" s="5">
        <v>8.141143523313148E-3</v>
      </c>
      <c r="AI7" s="5">
        <v>2.1230468456987241E-3</v>
      </c>
      <c r="AJ7" s="5">
        <v>3.0838258728212013E-3</v>
      </c>
      <c r="AK7" s="5">
        <v>4.4909871751533804E-4</v>
      </c>
      <c r="AL7" s="5">
        <v>1.1389173502775762E-3</v>
      </c>
      <c r="AM7" s="5">
        <v>3.8477015198241829E-4</v>
      </c>
      <c r="AN7" s="5">
        <v>3.5818363567716146E-3</v>
      </c>
      <c r="AO7" s="5">
        <v>2.7426132608385125E-4</v>
      </c>
      <c r="AP7" s="5">
        <v>2.1950944261141746E-4</v>
      </c>
      <c r="AQ7" s="5">
        <v>3.6613853467666005E-4</v>
      </c>
      <c r="AR7" s="5">
        <v>4.8053493447887066E-4</v>
      </c>
      <c r="AS7" s="5"/>
      <c r="AT7" s="5"/>
      <c r="AU7" s="5"/>
      <c r="AV7" s="5"/>
      <c r="AW7" s="5"/>
      <c r="AX7" s="5"/>
      <c r="AY7" s="5"/>
      <c r="AZ7" s="5"/>
      <c r="BA7" s="5"/>
      <c r="BB7" s="5"/>
    </row>
    <row r="8" spans="1:54" x14ac:dyDescent="0.3">
      <c r="A8" s="5">
        <v>15970</v>
      </c>
      <c r="B8" s="5"/>
      <c r="C8" s="5">
        <v>-0.36226507063445557</v>
      </c>
      <c r="D8" s="5">
        <v>-0.23716753561638138</v>
      </c>
      <c r="E8" s="5">
        <v>-3.7318096529848008E-2</v>
      </c>
      <c r="F8" s="5">
        <v>-0.25898345151865793</v>
      </c>
      <c r="G8" s="5">
        <v>-1.1629669678439643E-2</v>
      </c>
      <c r="H8" s="5">
        <v>-4.6157924603594955E-2</v>
      </c>
      <c r="I8" s="5">
        <v>-2.7031245442443112E-2</v>
      </c>
      <c r="J8" s="5">
        <v>-9.195634067535445E-2</v>
      </c>
      <c r="K8" s="5">
        <v>3.8541247512859603E-2</v>
      </c>
      <c r="L8" s="5">
        <v>-0.76838855918235149</v>
      </c>
      <c r="M8" s="5">
        <v>-6.5411445837927323E-2</v>
      </c>
      <c r="N8" s="5">
        <v>-5.7508902920662651E-2</v>
      </c>
      <c r="O8" s="5">
        <v>-2.6334510063711992E-2</v>
      </c>
      <c r="P8" s="5">
        <v>5.8492158146294305E-2</v>
      </c>
      <c r="Q8" s="5">
        <v>-1.0634649649714544E-2</v>
      </c>
      <c r="R8" s="5">
        <v>1.3841471170109471E-2</v>
      </c>
      <c r="S8" s="5">
        <v>1.2815711790310538E-2</v>
      </c>
      <c r="T8" s="5">
        <v>2.3770943422066282E-3</v>
      </c>
      <c r="U8" s="5">
        <v>2.87143594154892E-2</v>
      </c>
      <c r="V8" s="5">
        <v>2.7490778193108224E-2</v>
      </c>
      <c r="W8" s="5">
        <v>8.437715999706745E-2</v>
      </c>
      <c r="X8" s="5">
        <v>0.34151077387456757</v>
      </c>
      <c r="Y8" s="5">
        <v>0.13397635766828292</v>
      </c>
      <c r="Z8" s="5">
        <v>-3.4805421994700005E-3</v>
      </c>
      <c r="AA8" s="5">
        <v>2.1813349923992865E-3</v>
      </c>
      <c r="AB8" s="5">
        <v>0.10411345643875683</v>
      </c>
      <c r="AC8" s="5">
        <v>5.7914565791623565E-3</v>
      </c>
      <c r="AD8" s="5">
        <v>1.7246294771386575E-2</v>
      </c>
      <c r="AE8" s="5">
        <v>7.3685511247254714E-3</v>
      </c>
      <c r="AF8" s="5">
        <v>1.624826493346777E-2</v>
      </c>
      <c r="AG8" s="5">
        <v>1.0452438362657929E-3</v>
      </c>
      <c r="AH8" s="5">
        <v>8.5476846030457312E-3</v>
      </c>
      <c r="AI8" s="5">
        <v>2.2327623911962999E-3</v>
      </c>
      <c r="AJ8" s="5">
        <v>3.2485916778749362E-3</v>
      </c>
      <c r="AK8" s="5">
        <v>4.73883901660618E-4</v>
      </c>
      <c r="AL8" s="5">
        <v>1.2037872544957847E-3</v>
      </c>
      <c r="AM8" s="5">
        <v>4.0736981467047841E-4</v>
      </c>
      <c r="AN8" s="5">
        <v>3.7986188193102912E-3</v>
      </c>
      <c r="AO8" s="5">
        <v>2.9135309442396805E-4</v>
      </c>
      <c r="AP8" s="5">
        <v>2.3358554345781919E-4</v>
      </c>
      <c r="AQ8" s="5">
        <v>3.9028198400745036E-4</v>
      </c>
      <c r="AR8" s="5">
        <v>5.1309877904294097E-4</v>
      </c>
      <c r="AS8" s="5"/>
      <c r="AT8" s="5"/>
      <c r="AU8" s="5"/>
      <c r="AV8" s="5"/>
      <c r="AW8" s="5"/>
      <c r="AX8" s="5"/>
      <c r="AY8" s="5"/>
      <c r="AZ8" s="5"/>
      <c r="BA8" s="5"/>
      <c r="BB8" s="5"/>
    </row>
    <row r="9" spans="1:54" x14ac:dyDescent="0.3">
      <c r="A9" s="5">
        <v>15960</v>
      </c>
      <c r="B9" s="5"/>
      <c r="C9" s="5">
        <v>-0.35547070036920647</v>
      </c>
      <c r="D9" s="5">
        <v>-0.23745072589823746</v>
      </c>
      <c r="E9" s="5">
        <v>-3.7418848122639251E-2</v>
      </c>
      <c r="F9" s="5">
        <v>-0.26007443530914226</v>
      </c>
      <c r="G9" s="5">
        <v>-1.1696335317613025E-2</v>
      </c>
      <c r="H9" s="5">
        <v>-4.6492998973194172E-2</v>
      </c>
      <c r="I9" s="5">
        <v>-2.7268941979260185E-2</v>
      </c>
      <c r="J9" s="5">
        <v>-9.2906683809931084E-2</v>
      </c>
      <c r="K9" s="5">
        <v>3.8999245705458888E-2</v>
      </c>
      <c r="L9" s="5">
        <v>-0.77871514100221151</v>
      </c>
      <c r="M9" s="5">
        <v>-6.639278856509459E-2</v>
      </c>
      <c r="N9" s="5">
        <v>-5.8462021963039387E-2</v>
      </c>
      <c r="O9" s="5">
        <v>-2.6812527182181946E-2</v>
      </c>
      <c r="P9" s="5">
        <v>5.9646655111095605E-2</v>
      </c>
      <c r="Q9" s="5">
        <v>-1.086149922615693E-2</v>
      </c>
      <c r="R9" s="5">
        <v>1.4158889539695952E-2</v>
      </c>
      <c r="S9" s="5">
        <v>1.3130227556336752E-2</v>
      </c>
      <c r="T9" s="5">
        <v>2.4392749747604017E-3</v>
      </c>
      <c r="U9" s="5">
        <v>2.951212975073329E-2</v>
      </c>
      <c r="V9" s="5">
        <v>2.8299437431953001E-2</v>
      </c>
      <c r="W9" s="5">
        <v>8.6997607109614558E-2</v>
      </c>
      <c r="X9" s="5">
        <v>0.35267993328957914</v>
      </c>
      <c r="Y9" s="5">
        <v>0.13858006523283123</v>
      </c>
      <c r="Z9" s="5">
        <v>-3.6059365852683977E-3</v>
      </c>
      <c r="AA9" s="5">
        <v>2.26357288056584E-3</v>
      </c>
      <c r="AB9" s="5">
        <v>0.10821370816719086</v>
      </c>
      <c r="AC9" s="5">
        <v>6.0293278254026543E-3</v>
      </c>
      <c r="AD9" s="5">
        <v>1.7983945299349321E-2</v>
      </c>
      <c r="AE9" s="5">
        <v>7.6962959008618726E-3</v>
      </c>
      <c r="AF9" s="5">
        <v>1.6998850871035958E-2</v>
      </c>
      <c r="AG9" s="5">
        <v>1.0953314294721178E-3</v>
      </c>
      <c r="AH9" s="5">
        <v>8.9721029437948175E-3</v>
      </c>
      <c r="AI9" s="5">
        <v>2.3475160566236181E-3</v>
      </c>
      <c r="AJ9" s="5">
        <v>3.4212435492821402E-3</v>
      </c>
      <c r="AK9" s="5">
        <v>4.9990345083503283E-4</v>
      </c>
      <c r="AL9" s="5">
        <v>1.2720136350664873E-3</v>
      </c>
      <c r="AM9" s="5">
        <v>4.3118264017524241E-4</v>
      </c>
      <c r="AN9" s="5">
        <v>4.0274587487303965E-3</v>
      </c>
      <c r="AO9" s="5">
        <v>3.0942868320899051E-4</v>
      </c>
      <c r="AP9" s="5">
        <v>2.4849923010270182E-4</v>
      </c>
      <c r="AQ9" s="5">
        <v>4.1590904511774001E-4</v>
      </c>
      <c r="AR9" s="5">
        <v>5.4772713668211454E-4</v>
      </c>
      <c r="AS9" s="5"/>
      <c r="AT9" s="5"/>
      <c r="AU9" s="5"/>
      <c r="AV9" s="5"/>
      <c r="AW9" s="5"/>
      <c r="AX9" s="5"/>
      <c r="AY9" s="5"/>
      <c r="AZ9" s="5"/>
      <c r="BA9" s="5"/>
      <c r="BB9" s="5"/>
    </row>
    <row r="10" spans="1:54" x14ac:dyDescent="0.3">
      <c r="A10" s="5">
        <v>15950</v>
      </c>
      <c r="B10" s="5"/>
      <c r="C10" s="5">
        <v>-0.34816252907092771</v>
      </c>
      <c r="D10" s="5">
        <v>-0.23766287617870635</v>
      </c>
      <c r="E10" s="5">
        <v>-3.7508641960562014E-2</v>
      </c>
      <c r="F10" s="5">
        <v>-0.26109209298384944</v>
      </c>
      <c r="G10" s="5">
        <v>-1.1759884565939481E-2</v>
      </c>
      <c r="H10" s="5">
        <v>-4.681662242141809E-2</v>
      </c>
      <c r="I10" s="5">
        <v>-2.7500599696421223E-2</v>
      </c>
      <c r="J10" s="5">
        <v>-9.3839200100980319E-2</v>
      </c>
      <c r="K10" s="5">
        <v>3.945110062055944E-2</v>
      </c>
      <c r="L10" s="5">
        <v>-0.7889495694356744</v>
      </c>
      <c r="M10" s="5">
        <v>-6.7369199321796705E-2</v>
      </c>
      <c r="N10" s="5">
        <v>-5.9413661363530504E-2</v>
      </c>
      <c r="O10" s="5">
        <v>-2.7291312021136056E-2</v>
      </c>
      <c r="P10" s="5">
        <v>6.0806376543745079E-2</v>
      </c>
      <c r="Q10" s="5">
        <v>-1.1089995527978224E-2</v>
      </c>
      <c r="R10" s="5">
        <v>1.4479433411640208E-2</v>
      </c>
      <c r="S10" s="5">
        <v>1.3448617276890997E-2</v>
      </c>
      <c r="T10" s="5">
        <v>2.5023692370819725E-3</v>
      </c>
      <c r="U10" s="5">
        <v>3.0323455662876586E-2</v>
      </c>
      <c r="V10" s="5">
        <v>2.9123644664533783E-2</v>
      </c>
      <c r="W10" s="5">
        <v>8.9674155957548324E-2</v>
      </c>
      <c r="X10" s="5">
        <v>0.36411210056086601</v>
      </c>
      <c r="Y10" s="5">
        <v>0.14330185554839106</v>
      </c>
      <c r="Z10" s="5">
        <v>-3.734806978859989E-3</v>
      </c>
      <c r="AA10" s="5">
        <v>2.3482586613698133E-3</v>
      </c>
      <c r="AB10" s="5">
        <v>0.11244430631590405</v>
      </c>
      <c r="AC10" s="5">
        <v>6.2752381053687552E-3</v>
      </c>
      <c r="AD10" s="5">
        <v>1.8747993874239182E-2</v>
      </c>
      <c r="AE10" s="5">
        <v>8.0364180335042966E-3</v>
      </c>
      <c r="AF10" s="5">
        <v>1.7779260367227923E-2</v>
      </c>
      <c r="AG10" s="5">
        <v>1.1475073768493233E-3</v>
      </c>
      <c r="AH10" s="5">
        <v>9.4150462797372471E-3</v>
      </c>
      <c r="AI10" s="5">
        <v>2.4675021419650091E-3</v>
      </c>
      <c r="AJ10" s="5">
        <v>3.6021037080906323E-3</v>
      </c>
      <c r="AK10" s="5">
        <v>5.2721058991522221E-4</v>
      </c>
      <c r="AL10" s="5">
        <v>1.3437487091218692E-3</v>
      </c>
      <c r="AM10" s="5">
        <v>4.5626632297389935E-4</v>
      </c>
      <c r="AN10" s="5">
        <v>4.2689559243594055E-3</v>
      </c>
      <c r="AO10" s="5">
        <v>3.2853916497390252E-4</v>
      </c>
      <c r="AP10" s="5">
        <v>2.6429578833833748E-4</v>
      </c>
      <c r="AQ10" s="5">
        <v>4.4310311123161022E-4</v>
      </c>
      <c r="AR10" s="5">
        <v>5.8454045569321703E-4</v>
      </c>
      <c r="AS10" s="5"/>
      <c r="AT10" s="5"/>
      <c r="AU10" s="5"/>
      <c r="AV10" s="5"/>
      <c r="AW10" s="5"/>
      <c r="AX10" s="5"/>
      <c r="AY10" s="5"/>
      <c r="AZ10" s="5"/>
      <c r="BA10" s="5"/>
      <c r="BB10" s="5"/>
    </row>
    <row r="11" spans="1:54" x14ac:dyDescent="0.3">
      <c r="A11" s="5">
        <v>15940</v>
      </c>
      <c r="B11" s="5"/>
      <c r="C11" s="5">
        <v>-0.34032990934469159</v>
      </c>
      <c r="D11" s="5">
        <v>-0.23780366105603953</v>
      </c>
      <c r="E11" s="5">
        <v>-3.7587376721249392E-2</v>
      </c>
      <c r="F11" s="5">
        <v>-0.26203538161857881</v>
      </c>
      <c r="G11" s="5">
        <v>-1.1820255945782756E-2</v>
      </c>
      <c r="H11" s="5">
        <v>-4.7128496263970171E-2</v>
      </c>
      <c r="I11" s="5">
        <v>-2.7726014284000688E-2</v>
      </c>
      <c r="J11" s="5">
        <v>-9.4753105611044608E-2</v>
      </c>
      <c r="K11" s="5">
        <v>3.9896451995326945E-2</v>
      </c>
      <c r="L11" s="5">
        <v>-0.79908415999255533</v>
      </c>
      <c r="M11" s="5">
        <v>-6.8339993915142866E-2</v>
      </c>
      <c r="N11" s="5">
        <v>-6.0363205853578385E-2</v>
      </c>
      <c r="O11" s="5">
        <v>-2.7770583047945656E-2</v>
      </c>
      <c r="P11" s="5">
        <v>6.1970713636490926E-2</v>
      </c>
      <c r="Q11" s="5">
        <v>-1.132003408316741E-2</v>
      </c>
      <c r="R11" s="5">
        <v>1.4802979487938775E-2</v>
      </c>
      <c r="S11" s="5">
        <v>1.3770783154130769E-2</v>
      </c>
      <c r="T11" s="5">
        <v>2.5663629547223086E-3</v>
      </c>
      <c r="U11" s="5">
        <v>3.11482259670747E-2</v>
      </c>
      <c r="V11" s="5">
        <v>2.9963363425516636E-2</v>
      </c>
      <c r="W11" s="5">
        <v>9.2406950572516008E-2</v>
      </c>
      <c r="X11" s="5">
        <v>0.37580907277123199</v>
      </c>
      <c r="Y11" s="5">
        <v>0.1481429844845073</v>
      </c>
      <c r="Z11" s="5">
        <v>-3.8672023782987722E-3</v>
      </c>
      <c r="AA11" s="5">
        <v>2.4354346756604766E-3</v>
      </c>
      <c r="AB11" s="5">
        <v>0.1168078964000635</v>
      </c>
      <c r="AC11" s="5">
        <v>6.529373409338614E-3</v>
      </c>
      <c r="AD11" s="5">
        <v>1.953912283248219E-2</v>
      </c>
      <c r="AE11" s="5">
        <v>8.3892697364878581E-3</v>
      </c>
      <c r="AF11" s="5">
        <v>1.8590417339963094E-2</v>
      </c>
      <c r="AG11" s="5">
        <v>1.2018414965611725E-3</v>
      </c>
      <c r="AH11" s="5">
        <v>9.8771782889436159E-3</v>
      </c>
      <c r="AI11" s="5">
        <v>2.5929203728328513E-3</v>
      </c>
      <c r="AJ11" s="5">
        <v>3.7915043770150232E-3</v>
      </c>
      <c r="AK11" s="5">
        <v>5.5586035351407612E-4</v>
      </c>
      <c r="AL11" s="5">
        <v>1.4191503013792431E-3</v>
      </c>
      <c r="AM11" s="5">
        <v>4.8268084083227109E-4</v>
      </c>
      <c r="AN11" s="5">
        <v>4.523735452895917E-3</v>
      </c>
      <c r="AO11" s="5">
        <v>3.4873790083120358E-4</v>
      </c>
      <c r="AP11" s="5">
        <v>2.810226475318688E-4</v>
      </c>
      <c r="AQ11" s="5">
        <v>4.7195172931902078E-4</v>
      </c>
      <c r="AR11" s="5">
        <v>6.2366547686264423E-4</v>
      </c>
      <c r="AS11" s="5"/>
      <c r="AT11" s="5"/>
      <c r="AU11" s="5"/>
      <c r="AV11" s="5"/>
      <c r="AW11" s="5"/>
      <c r="AX11" s="5"/>
      <c r="AY11" s="5"/>
      <c r="AZ11" s="5"/>
      <c r="BA11" s="5"/>
      <c r="BB11" s="5"/>
    </row>
    <row r="12" spans="1:54" x14ac:dyDescent="0.3">
      <c r="A12" s="5">
        <v>15930</v>
      </c>
      <c r="B12" s="5"/>
      <c r="C12" s="5">
        <v>-0.33196238024641173</v>
      </c>
      <c r="D12" s="5">
        <v>-0.23787281870213789</v>
      </c>
      <c r="E12" s="5">
        <v>-3.7654960622414559E-2</v>
      </c>
      <c r="F12" s="5">
        <v>-0.26290331918010795</v>
      </c>
      <c r="G12" s="5">
        <v>-1.1877390382817767E-2</v>
      </c>
      <c r="H12" s="5">
        <v>-4.7428329689825285E-2</v>
      </c>
      <c r="I12" s="5">
        <v>-2.794498487397189E-2</v>
      </c>
      <c r="J12" s="5">
        <v>-9.5647623532361614E-2</v>
      </c>
      <c r="K12" s="5">
        <v>4.0334940412652759E-2</v>
      </c>
      <c r="L12" s="5">
        <v>-0.8091111985872107</v>
      </c>
      <c r="M12" s="5">
        <v>-6.9304481431059967E-2</v>
      </c>
      <c r="N12" s="5">
        <v>-6.1310030417152925E-2</v>
      </c>
      <c r="O12" s="5">
        <v>-2.8250052481077044E-2</v>
      </c>
      <c r="P12" s="5">
        <v>6.3139039771378136E-2</v>
      </c>
      <c r="Q12" s="5">
        <v>-1.1551506492931728E-2</v>
      </c>
      <c r="R12" s="5">
        <v>1.5129398525708656E-2</v>
      </c>
      <c r="S12" s="5">
        <v>1.4096621200575343E-2</v>
      </c>
      <c r="T12" s="5">
        <v>2.6312407001133288E-3</v>
      </c>
      <c r="U12" s="5">
        <v>3.1986313417678471E-2</v>
      </c>
      <c r="V12" s="5">
        <v>3.0818541401678817E-2</v>
      </c>
      <c r="W12" s="5">
        <v>9.519608643836848E-2</v>
      </c>
      <c r="X12" s="5">
        <v>0.38777245832817897</v>
      </c>
      <c r="Y12" s="5">
        <v>0.15310464038645133</v>
      </c>
      <c r="Z12" s="5">
        <v>-4.0031702993960482E-3</v>
      </c>
      <c r="AA12" s="5">
        <v>2.5251425800603385E-3</v>
      </c>
      <c r="AB12" s="5">
        <v>0.12130710699370217</v>
      </c>
      <c r="AC12" s="5">
        <v>6.7919199131253622E-3</v>
      </c>
      <c r="AD12" s="5">
        <v>2.0358019269900003E-2</v>
      </c>
      <c r="AE12" s="5">
        <v>8.7552074591340304E-3</v>
      </c>
      <c r="AF12" s="5">
        <v>1.9433260893730632E-2</v>
      </c>
      <c r="AG12" s="5">
        <v>1.2584050304044322E-3</v>
      </c>
      <c r="AH12" s="5">
        <v>1.0359178580243926E-2</v>
      </c>
      <c r="AI12" s="5">
        <v>2.7239759388229625E-3</v>
      </c>
      <c r="AJ12" s="5">
        <v>3.9897879145352208E-3</v>
      </c>
      <c r="AK12" s="5">
        <v>5.8590961990353184E-4</v>
      </c>
      <c r="AL12" s="5">
        <v>1.4983819753459338E-3</v>
      </c>
      <c r="AM12" s="5">
        <v>5.1048851773832977E-4</v>
      </c>
      <c r="AN12" s="5">
        <v>4.7924485628366943E-3</v>
      </c>
      <c r="AO12" s="5">
        <v>3.7008062033139677E-4</v>
      </c>
      <c r="AP12" s="5">
        <v>2.9872946253215187E-4</v>
      </c>
      <c r="AQ12" s="5">
        <v>5.0254677187795509E-4</v>
      </c>
      <c r="AR12" s="5">
        <v>6.6523551263264469E-4</v>
      </c>
      <c r="AS12" s="5"/>
      <c r="AT12" s="5"/>
      <c r="AU12" s="5"/>
      <c r="AV12" s="5"/>
      <c r="AW12" s="5"/>
      <c r="AX12" s="5"/>
      <c r="AY12" s="5"/>
      <c r="AZ12" s="5"/>
      <c r="BA12" s="5"/>
      <c r="BB12" s="5"/>
    </row>
    <row r="13" spans="1:54" x14ac:dyDescent="0.3">
      <c r="A13" s="5">
        <v>15920</v>
      </c>
      <c r="B13" s="5"/>
      <c r="C13" s="5">
        <v>-0.32304968403617496</v>
      </c>
      <c r="D13" s="5">
        <v>-0.23787015145709875</v>
      </c>
      <c r="E13" s="5">
        <v>-3.771131158933462E-2</v>
      </c>
      <c r="F13" s="5">
        <v>-0.26369498617148807</v>
      </c>
      <c r="G13" s="5">
        <v>-1.1931231299523835E-2</v>
      </c>
      <c r="H13" s="5">
        <v>-4.7715840199067425E-2</v>
      </c>
      <c r="I13" s="5">
        <v>-2.8157314327631661E-2</v>
      </c>
      <c r="J13" s="5">
        <v>-9.6521985237523866E-2</v>
      </c>
      <c r="K13" s="5">
        <v>4.0766207756398436E-2</v>
      </c>
      <c r="L13" s="5">
        <v>-0.81902295056437391</v>
      </c>
      <c r="M13" s="5">
        <v>-7.0261964966314469E-2</v>
      </c>
      <c r="N13" s="5">
        <v>-6.2253500872523237E-2</v>
      </c>
      <c r="O13" s="5">
        <v>-2.8729426514010704E-2</v>
      </c>
      <c r="P13" s="5">
        <v>6.4310710891323036E-2</v>
      </c>
      <c r="Q13" s="5">
        <v>-1.1784300470475123E-2</v>
      </c>
      <c r="R13" s="5">
        <v>1.5458555343179367E-2</v>
      </c>
      <c r="S13" s="5">
        <v>1.442602119737665E-2</v>
      </c>
      <c r="T13" s="5">
        <v>2.696985775071996E-3</v>
      </c>
      <c r="U13" s="5">
        <v>3.2837574369506115E-2</v>
      </c>
      <c r="V13" s="5">
        <v>3.1689109979474606E-2</v>
      </c>
      <c r="W13" s="5">
        <v>9.8041608701608135E-2</v>
      </c>
      <c r="X13" s="5">
        <v>0.40000366812363219</v>
      </c>
      <c r="Y13" s="5">
        <v>0.15818794001698777</v>
      </c>
      <c r="Z13" s="5">
        <v>-4.1427566567201635E-3</v>
      </c>
      <c r="AA13" s="5">
        <v>2.6174232655756862E-3</v>
      </c>
      <c r="AB13" s="5">
        <v>0.12594454563377738</v>
      </c>
      <c r="AC13" s="5">
        <v>7.063063746899763E-3</v>
      </c>
      <c r="AD13" s="5">
        <v>2.1205374375502621E-2</v>
      </c>
      <c r="AE13" s="5">
        <v>9.1345916282580472E-3</v>
      </c>
      <c r="AF13" s="5">
        <v>2.0308744855768758E-2</v>
      </c>
      <c r="AG13" s="5">
        <v>1.3172706243214278E-3</v>
      </c>
      <c r="AH13" s="5">
        <v>1.0861742653436502E-2</v>
      </c>
      <c r="AI13" s="5">
        <v>2.8608795250939958E-3</v>
      </c>
      <c r="AJ13" s="5">
        <v>4.1973069401401225E-3</v>
      </c>
      <c r="AK13" s="5">
        <v>6.1741714392909346E-4</v>
      </c>
      <c r="AL13" s="5">
        <v>1.5816131631191631E-3</v>
      </c>
      <c r="AM13" s="5">
        <v>5.3975408693294211E-4</v>
      </c>
      <c r="AN13" s="5">
        <v>5.0757734072138811E-3</v>
      </c>
      <c r="AO13" s="5">
        <v>3.9262550271906117E-4</v>
      </c>
      <c r="AP13" s="5">
        <v>3.1746819748479621E-4</v>
      </c>
      <c r="AQ13" s="5">
        <v>5.3498461358223815E-4</v>
      </c>
      <c r="AR13" s="5">
        <v>7.093907354221127E-4</v>
      </c>
      <c r="AS13" s="5"/>
      <c r="AT13" s="5"/>
      <c r="AU13" s="5"/>
      <c r="AV13" s="5"/>
      <c r="AW13" s="5"/>
      <c r="AX13" s="5"/>
      <c r="AY13" s="5"/>
      <c r="AZ13" s="5"/>
      <c r="BA13" s="5"/>
      <c r="BB13" s="5"/>
    </row>
    <row r="14" spans="1:54" x14ac:dyDescent="0.3">
      <c r="A14" s="5">
        <v>15910</v>
      </c>
      <c r="B14" s="5"/>
      <c r="C14" s="5">
        <v>-0.3135817830800896</v>
      </c>
      <c r="D14" s="5">
        <v>-0.23779552632955556</v>
      </c>
      <c r="E14" s="5">
        <v>-3.7756357408702E-2</v>
      </c>
      <c r="F14" s="5">
        <v>-0.26440952719557581</v>
      </c>
      <c r="G14" s="5">
        <v>-1.1981724705775434E-2</v>
      </c>
      <c r="H14" s="5">
        <v>-4.7990754032940487E-2</v>
      </c>
      <c r="I14" s="5">
        <v>-2.8362809520986475E-2</v>
      </c>
      <c r="J14" s="5">
        <v>-9.7375431332638984E-2</v>
      </c>
      <c r="K14" s="5">
        <v>4.1189897671881068E-2</v>
      </c>
      <c r="L14" s="5">
        <v>-0.82881166991450927</v>
      </c>
      <c r="M14" s="5">
        <v>-7.1211742383750387E-2</v>
      </c>
      <c r="N14" s="5">
        <v>-6.31929744802531E-2</v>
      </c>
      <c r="O14" s="5">
        <v>-2.9208405553505807E-2</v>
      </c>
      <c r="P14" s="5">
        <v>6.5485065907212786E-2</v>
      </c>
      <c r="Q14" s="5">
        <v>-1.2018299886840098E-2</v>
      </c>
      <c r="R14" s="5">
        <v>1.5790308835152547E-2</v>
      </c>
      <c r="S14" s="5">
        <v>1.4758866661182129E-2</v>
      </c>
      <c r="T14" s="5">
        <v>2.7635801947755367E-3</v>
      </c>
      <c r="U14" s="5">
        <v>3.3701848454188096E-2</v>
      </c>
      <c r="V14" s="5">
        <v>3.2574983803213178E-2</v>
      </c>
      <c r="W14" s="5">
        <v>0.1009435103986797</v>
      </c>
      <c r="X14" s="5">
        <v>0.41250390668184539</v>
      </c>
      <c r="Y14" s="5">
        <v>0.16339392445590775</v>
      </c>
      <c r="Z14" s="5">
        <v>-4.2860056423713287E-3</v>
      </c>
      <c r="AA14" s="5">
        <v>2.712316774024174E-3</v>
      </c>
      <c r="AB14" s="5">
        <v>0.13072279457951982</v>
      </c>
      <c r="AC14" s="5">
        <v>7.3429907536189153E-3</v>
      </c>
      <c r="AD14" s="5">
        <v>2.208188272737532E-2</v>
      </c>
      <c r="AE14" s="5">
        <v>9.5277863711764228E-3</v>
      </c>
      <c r="AF14" s="5">
        <v>2.1217837264975649E-2</v>
      </c>
      <c r="AG14" s="5">
        <v>1.3785123056130157E-3</v>
      </c>
      <c r="AH14" s="5">
        <v>1.1385581831448116E-2</v>
      </c>
      <c r="AI14" s="5">
        <v>3.0038473367239075E-3</v>
      </c>
      <c r="AJ14" s="5">
        <v>4.4144244499535069E-3</v>
      </c>
      <c r="AK14" s="5">
        <v>6.504435887906046E-4</v>
      </c>
      <c r="AL14" s="5">
        <v>1.6690192934363107E-3</v>
      </c>
      <c r="AM14" s="5">
        <v>5.7054475391924906E-4</v>
      </c>
      <c r="AN14" s="5">
        <v>5.3744158735958515E-3</v>
      </c>
      <c r="AO14" s="5">
        <v>4.1643325951679782E-4</v>
      </c>
      <c r="AP14" s="5">
        <v>3.3729321152039008E-4</v>
      </c>
      <c r="AQ14" s="5">
        <v>5.6936631278763615E-4</v>
      </c>
      <c r="AR14" s="5">
        <v>7.5627847519116667E-4</v>
      </c>
      <c r="AS14" s="5"/>
      <c r="AT14" s="5"/>
      <c r="AU14" s="5"/>
      <c r="AV14" s="5"/>
      <c r="AW14" s="5"/>
      <c r="AX14" s="5"/>
      <c r="AY14" s="5"/>
      <c r="AZ14" s="5"/>
      <c r="BA14" s="5"/>
      <c r="BB14" s="5"/>
    </row>
    <row r="15" spans="1:54" x14ac:dyDescent="0.3">
      <c r="A15" s="5">
        <v>15900</v>
      </c>
      <c r="B15" s="5"/>
      <c r="C15" s="5">
        <v>-0.30354887687670723</v>
      </c>
      <c r="D15" s="5">
        <v>-0.23764887540133639</v>
      </c>
      <c r="E15" s="5">
        <v>-3.7790035868460588E-2</v>
      </c>
      <c r="F15" s="5">
        <v>-0.26504615243321472</v>
      </c>
      <c r="G15" s="5">
        <v>-1.2028819286334059E-2</v>
      </c>
      <c r="H15" s="5">
        <v>-4.8252806595227939E-2</v>
      </c>
      <c r="I15" s="5">
        <v>-2.8561281627544632E-2</v>
      </c>
      <c r="J15" s="5">
        <v>-9.8207212711093145E-2</v>
      </c>
      <c r="K15" s="5">
        <v>4.1605656030831432E-2</v>
      </c>
      <c r="L15" s="5">
        <v>-0.83846960866504949</v>
      </c>
      <c r="M15" s="5">
        <v>-7.2153107089804172E-2</v>
      </c>
      <c r="N15" s="5">
        <v>-6.4127800576854979E-2</v>
      </c>
      <c r="O15" s="5">
        <v>-2.9686684472100162E-2</v>
      </c>
      <c r="P15" s="5">
        <v>6.6661427141166157E-2</v>
      </c>
      <c r="Q15" s="5">
        <v>-1.2253384823911063E-2</v>
      </c>
      <c r="R15" s="5">
        <v>1.6124511998163567E-2</v>
      </c>
      <c r="S15" s="5">
        <v>1.5095034819904412E-2</v>
      </c>
      <c r="T15" s="5">
        <v>2.8310046732834006E-3</v>
      </c>
      <c r="U15" s="5">
        <v>3.4578958272697469E-2</v>
      </c>
      <c r="V15" s="5">
        <v>3.3476060345048665E-2</v>
      </c>
      <c r="W15" s="5">
        <v>0.10390173070408906</v>
      </c>
      <c r="X15" s="5">
        <v>0.42527416331199996</v>
      </c>
      <c r="Y15" s="5">
        <v>0.16872355496347716</v>
      </c>
      <c r="Z15" s="5">
        <v>-4.4329596026716081E-3</v>
      </c>
      <c r="AA15" s="5">
        <v>2.8098622123472672E-3</v>
      </c>
      <c r="AB15" s="5">
        <v>0.13564440642883877</v>
      </c>
      <c r="AC15" s="5">
        <v>7.6318862370492787E-3</v>
      </c>
      <c r="AD15" s="5">
        <v>2.2988241550207317E-2</v>
      </c>
      <c r="AE15" s="5">
        <v>9.9351592193107682E-3</v>
      </c>
      <c r="AF15" s="5">
        <v>2.2161519812123821E-2</v>
      </c>
      <c r="AG15" s="5">
        <v>1.4422054567214337E-3</v>
      </c>
      <c r="AH15" s="5">
        <v>1.1931423163043275E-2</v>
      </c>
      <c r="AI15" s="5">
        <v>3.1531011153875569E-3</v>
      </c>
      <c r="AJ15" s="5">
        <v>4.6415139219518307E-3</v>
      </c>
      <c r="AK15" s="5">
        <v>6.8505155655814993E-4</v>
      </c>
      <c r="AL15" s="5">
        <v>1.7607819176147185E-3</v>
      </c>
      <c r="AM15" s="5">
        <v>6.0293025932425771E-4</v>
      </c>
      <c r="AN15" s="5">
        <v>5.6891104002130769E-3</v>
      </c>
      <c r="AO15" s="5">
        <v>4.4156721836175361E-4</v>
      </c>
      <c r="AP15" s="5">
        <v>3.5826134627387255E-4</v>
      </c>
      <c r="AQ15" s="5">
        <v>6.0579779787660435E-4</v>
      </c>
      <c r="AR15" s="5">
        <v>8.0605352632377985E-4</v>
      </c>
      <c r="AS15" s="5"/>
      <c r="AT15" s="5"/>
      <c r="AU15" s="5"/>
      <c r="AV15" s="5"/>
      <c r="AW15" s="5"/>
      <c r="AX15" s="5"/>
      <c r="AY15" s="5"/>
      <c r="AZ15" s="5"/>
      <c r="BA15" s="5"/>
      <c r="BB15" s="5"/>
    </row>
    <row r="16" spans="1:54" x14ac:dyDescent="0.3">
      <c r="A16" s="5">
        <v>15890</v>
      </c>
      <c r="B16" s="5"/>
      <c r="C16" s="5">
        <v>-0.2929414191832081</v>
      </c>
      <c r="D16" s="5">
        <v>-0.2374301961351642</v>
      </c>
      <c r="E16" s="5">
        <v>-3.7812294883270633E-2</v>
      </c>
      <c r="F16" s="5">
        <v>-0.2656041390326096</v>
      </c>
      <c r="G16" s="5">
        <v>-1.2072466485048703E-2</v>
      </c>
      <c r="H16" s="5">
        <v>-4.8501742864083729E-2</v>
      </c>
      <c r="I16" s="5">
        <v>-2.8752546397959232E-2</v>
      </c>
      <c r="J16" s="5">
        <v>-9.9016591605969012E-2</v>
      </c>
      <c r="K16" s="5">
        <v>4.2013131400039073E-2</v>
      </c>
      <c r="L16" s="5">
        <v>-0.84798902643323948</v>
      </c>
      <c r="M16" s="5">
        <v>-7.3085348833279232E-2</v>
      </c>
      <c r="N16" s="5">
        <v>-6.5057321233459323E-2</v>
      </c>
      <c r="O16" s="5">
        <v>-3.0163952874691886E-2</v>
      </c>
      <c r="P16" s="5">
        <v>6.7839100805994534E-2</v>
      </c>
      <c r="Q16" s="5">
        <v>-1.2489431634666886E-2</v>
      </c>
      <c r="R16" s="5">
        <v>1.6461011965565219E-2</v>
      </c>
      <c r="S16" s="5">
        <v>1.5434396597705458E-2</v>
      </c>
      <c r="T16" s="5">
        <v>2.8992386106813884E-3</v>
      </c>
      <c r="U16" s="5">
        <v>3.5468709105171761E-2</v>
      </c>
      <c r="V16" s="5">
        <v>3.4392219488009461E-2</v>
      </c>
      <c r="W16" s="5">
        <v>0.10691615320343688</v>
      </c>
      <c r="X16" s="5">
        <v>0.43831520328251028</v>
      </c>
      <c r="Y16" s="5">
        <v>0.17417770881433672</v>
      </c>
      <c r="Z16" s="5">
        <v>-4.5836589129232292E-3</v>
      </c>
      <c r="AA16" s="5">
        <v>2.9100976648831689E-3</v>
      </c>
      <c r="AB16" s="5">
        <v>0.14071189959391539</v>
      </c>
      <c r="AC16" s="5">
        <v>7.9299346993947552E-3</v>
      </c>
      <c r="AD16" s="5">
        <v>2.3925149934083106E-2</v>
      </c>
      <c r="AE16" s="5">
        <v>1.0357080792010726E-2</v>
      </c>
      <c r="AF16" s="5">
        <v>2.3140787229986182E-2</v>
      </c>
      <c r="AG16" s="5">
        <v>1.508426785453714E-3</v>
      </c>
      <c r="AH16" s="5">
        <v>1.2500009294668598E-2</v>
      </c>
      <c r="AI16" s="5">
        <v>3.3088681478906957E-3</v>
      </c>
      <c r="AJ16" s="5">
        <v>4.8789594099651742E-3</v>
      </c>
      <c r="AK16" s="5">
        <v>7.2130561728751461E-4</v>
      </c>
      <c r="AL16" s="5">
        <v>1.8570888330009176E-3</v>
      </c>
      <c r="AM16" s="5">
        <v>6.3698294147844546E-4</v>
      </c>
      <c r="AN16" s="5">
        <v>6.0206207969865418E-3</v>
      </c>
      <c r="AO16" s="5">
        <v>4.6809340801115702E-4</v>
      </c>
      <c r="AP16" s="5">
        <v>3.8043201518599644E-4</v>
      </c>
      <c r="AQ16" s="5">
        <v>6.4439005840964409E-4</v>
      </c>
      <c r="AR16" s="5">
        <v>8.588784638865084E-4</v>
      </c>
      <c r="AS16" s="5"/>
      <c r="AT16" s="5"/>
      <c r="AU16" s="5"/>
      <c r="AV16" s="5"/>
      <c r="AW16" s="5"/>
      <c r="AX16" s="5"/>
      <c r="AY16" s="5"/>
      <c r="AZ16" s="5"/>
      <c r="BA16" s="5"/>
      <c r="BB16" s="5"/>
    </row>
    <row r="17" spans="1:54" x14ac:dyDescent="0.3">
      <c r="A17" s="5">
        <v>15880</v>
      </c>
      <c r="B17" s="5"/>
      <c r="C17" s="5">
        <v>-0.28175013521565001</v>
      </c>
      <c r="D17" s="5">
        <v>-0.23713955158431621</v>
      </c>
      <c r="E17" s="5">
        <v>-3.7823092605274118E-2</v>
      </c>
      <c r="F17" s="5">
        <v>-0.26608283240660507</v>
      </c>
      <c r="G17" s="5">
        <v>-1.2112620585577629E-2</v>
      </c>
      <c r="H17" s="5">
        <v>-4.8737317793446644E-2</v>
      </c>
      <c r="I17" s="5">
        <v>-2.8936424435965141E-2</v>
      </c>
      <c r="J17" s="5">
        <v>-9.9802842639160352E-2</v>
      </c>
      <c r="K17" s="5">
        <v>4.2411975512873047E-2</v>
      </c>
      <c r="L17" s="5">
        <v>-0.85736220012568265</v>
      </c>
      <c r="M17" s="5">
        <v>-7.4007754524305261E-2</v>
      </c>
      <c r="N17" s="5">
        <v>-6.5980871938788072E-2</v>
      </c>
      <c r="O17" s="5">
        <v>-3.063989537902485E-2</v>
      </c>
      <c r="P17" s="5">
        <v>6.9017377520837767E-2</v>
      </c>
      <c r="Q17" s="5">
        <v>-1.2726313010754034E-2</v>
      </c>
      <c r="R17" s="5">
        <v>1.6799650052737806E-2</v>
      </c>
      <c r="S17" s="5">
        <v>1.5776816609488729E-2</v>
      </c>
      <c r="T17" s="5">
        <v>2.96826008192164E-3</v>
      </c>
      <c r="U17" s="5">
        <v>3.6370888639130877E-2</v>
      </c>
      <c r="V17" s="5">
        <v>3.5323323123296821E-2</v>
      </c>
      <c r="W17" s="5">
        <v>0.10998660419554596</v>
      </c>
      <c r="X17" s="5">
        <v>0.45162755903476803</v>
      </c>
      <c r="Y17" s="5">
        <v>0.17975717510871569</v>
      </c>
      <c r="Z17" s="5">
        <v>-4.7381418503973814E-3</v>
      </c>
      <c r="AA17" s="5">
        <v>3.0130601036827713E-3</v>
      </c>
      <c r="AB17" s="5">
        <v>0.14592775363857372</v>
      </c>
      <c r="AC17" s="5">
        <v>8.2373195685642407E-3</v>
      </c>
      <c r="AD17" s="5">
        <v>2.4893308014219878E-2</v>
      </c>
      <c r="AE17" s="5">
        <v>1.0793924460239936E-2</v>
      </c>
      <c r="AF17" s="5">
        <v>2.4156646632026206E-2</v>
      </c>
      <c r="AG17" s="5">
        <v>1.5772542915168345E-3</v>
      </c>
      <c r="AH17" s="5">
        <v>1.3092098310010925E-2</v>
      </c>
      <c r="AI17" s="5">
        <v>3.4713812660880127E-3</v>
      </c>
      <c r="AJ17" s="5">
        <v>5.1271556256261962E-3</v>
      </c>
      <c r="AK17" s="5">
        <v>7.5927233659406454E-4</v>
      </c>
      <c r="AL17" s="5">
        <v>1.9581342035328579E-3</v>
      </c>
      <c r="AM17" s="5">
        <v>6.7277779857136935E-4</v>
      </c>
      <c r="AN17" s="5">
        <v>6.3697410701377775E-3</v>
      </c>
      <c r="AO17" s="5">
        <v>4.9608064442511785E-4</v>
      </c>
      <c r="AP17" s="5">
        <v>4.0386729453000431E-4</v>
      </c>
      <c r="AQ17" s="5">
        <v>6.8525934103763511E-4</v>
      </c>
      <c r="AR17" s="5">
        <v>9.1492396930311737E-4</v>
      </c>
      <c r="AS17" s="5"/>
      <c r="AT17" s="5"/>
      <c r="AU17" s="5"/>
      <c r="AV17" s="5"/>
      <c r="AW17" s="5"/>
      <c r="AX17" s="5"/>
      <c r="AY17" s="5"/>
      <c r="AZ17" s="5"/>
      <c r="BA17" s="5"/>
      <c r="BB17" s="5"/>
    </row>
    <row r="18" spans="1:54" x14ac:dyDescent="0.3">
      <c r="A18" s="5">
        <v>15870</v>
      </c>
      <c r="B18" s="5"/>
      <c r="C18" s="5">
        <v>-0.2699660388967533</v>
      </c>
      <c r="D18" s="5">
        <v>-0.23677707050336588</v>
      </c>
      <c r="E18" s="5">
        <v>-3.7822397519861342E-2</v>
      </c>
      <c r="F18" s="5">
        <v>-0.26648164743474206</v>
      </c>
      <c r="G18" s="5">
        <v>-1.2149238788449458E-2</v>
      </c>
      <c r="H18" s="5">
        <v>-4.8959296703181859E-2</v>
      </c>
      <c r="I18" s="5">
        <v>-2.9112741470051738E-2</v>
      </c>
      <c r="J18" s="5">
        <v>-0.10056525386518481</v>
      </c>
      <c r="K18" s="5">
        <v>4.2801843742850516E-2</v>
      </c>
      <c r="L18" s="5">
        <v>-0.86658143376909869</v>
      </c>
      <c r="M18" s="5">
        <v>-7.4919609072336718E-2</v>
      </c>
      <c r="N18" s="5">
        <v>-6.689778230566075E-2</v>
      </c>
      <c r="O18" s="5">
        <v>-3.1114191909855288E-2</v>
      </c>
      <c r="P18" s="5">
        <v>7.0195532862868545E-2</v>
      </c>
      <c r="Q18" s="5">
        <v>-1.2963898057439135E-2</v>
      </c>
      <c r="R18" s="5">
        <v>1.7140261812613238E-2</v>
      </c>
      <c r="S18" s="5">
        <v>1.6122153165180519E-2</v>
      </c>
      <c r="T18" s="5">
        <v>3.0380458274309359E-3</v>
      </c>
      <c r="U18" s="5">
        <v>3.7285266717199117E-2</v>
      </c>
      <c r="V18" s="5">
        <v>3.6269214763100202E-2</v>
      </c>
      <c r="W18" s="5">
        <v>0.11311285102794946</v>
      </c>
      <c r="X18" s="5">
        <v>0.46521152145464367</v>
      </c>
      <c r="Y18" s="5">
        <v>0.18546265056808472</v>
      </c>
      <c r="Z18" s="5">
        <v>-4.896444465726393E-3</v>
      </c>
      <c r="AA18" s="5">
        <v>3.118785296960054E-3</v>
      </c>
      <c r="AB18" s="5">
        <v>0.15129440448041118</v>
      </c>
      <c r="AC18" s="5">
        <v>8.5542229151398842E-3</v>
      </c>
      <c r="AD18" s="5">
        <v>2.5893416111415941E-2</v>
      </c>
      <c r="AE18" s="5">
        <v>1.1246065989801914E-2</v>
      </c>
      <c r="AF18" s="5">
        <v>2.5210116798345818E-2</v>
      </c>
      <c r="AG18" s="5">
        <v>1.6487672292380493E-3</v>
      </c>
      <c r="AH18" s="5">
        <v>1.3708463535843696E-2</v>
      </c>
      <c r="AI18" s="5">
        <v>3.6408788377056264E-3</v>
      </c>
      <c r="AJ18" s="5">
        <v>5.3865080074156097E-3</v>
      </c>
      <c r="AK18" s="5">
        <v>7.9902030153931078E-4</v>
      </c>
      <c r="AL18" s="5">
        <v>2.0641186769989866E-3</v>
      </c>
      <c r="AM18" s="5">
        <v>7.1039255023286666E-4</v>
      </c>
      <c r="AN18" s="5">
        <v>6.7372962489712042E-3</v>
      </c>
      <c r="AO18" s="5">
        <v>5.2560061782612488E-4</v>
      </c>
      <c r="AP18" s="5">
        <v>4.2863201609888636E-4</v>
      </c>
      <c r="AQ18" s="5">
        <v>7.2852735011483065E-4</v>
      </c>
      <c r="AR18" s="5">
        <v>9.7436916546622242E-4</v>
      </c>
      <c r="AS18" s="5"/>
      <c r="AT18" s="5"/>
      <c r="AU18" s="5"/>
      <c r="AV18" s="5"/>
      <c r="AW18" s="5"/>
      <c r="AX18" s="5"/>
      <c r="AY18" s="5"/>
      <c r="AZ18" s="5"/>
      <c r="BA18" s="5"/>
      <c r="BB18" s="5"/>
    </row>
    <row r="19" spans="1:54" x14ac:dyDescent="0.3">
      <c r="A19" s="5">
        <v>15860</v>
      </c>
      <c r="B19" s="5"/>
      <c r="C19" s="5">
        <v>-0.25758045012394509</v>
      </c>
      <c r="D19" s="5">
        <v>-0.23634294735933475</v>
      </c>
      <c r="E19" s="5">
        <v>-3.7810188526169367E-2</v>
      </c>
      <c r="F19" s="5">
        <v>-0.26680006956714242</v>
      </c>
      <c r="G19" s="5">
        <v>-1.2182281284287775E-2</v>
      </c>
      <c r="H19" s="5">
        <v>-4.9167455657107763E-2</v>
      </c>
      <c r="I19" s="5">
        <v>-2.9281328620317914E-2</v>
      </c>
      <c r="J19" s="5">
        <v>-0.10130312780769504</v>
      </c>
      <c r="K19" s="5">
        <v>4.3182395578403268E-2</v>
      </c>
      <c r="L19" s="5">
        <v>-0.87563906845623374</v>
      </c>
      <c r="M19" s="5">
        <v>-7.5820196241981136E-2</v>
      </c>
      <c r="N19" s="5">
        <v>-6.7807376800185309E-2</v>
      </c>
      <c r="O19" s="5">
        <v>-3.1586518006550893E-2</v>
      </c>
      <c r="P19" s="5">
        <v>7.1372827954867976E-2</v>
      </c>
      <c r="Q19" s="5">
        <v>-1.3202052375985027E-2</v>
      </c>
      <c r="R19" s="5">
        <v>1.748267710168367E-2</v>
      </c>
      <c r="S19" s="5">
        <v>1.6470258284071594E-2</v>
      </c>
      <c r="T19" s="5">
        <v>3.1085712455580852E-3</v>
      </c>
      <c r="U19" s="5">
        <v>3.8211595105424392E-2</v>
      </c>
      <c r="V19" s="5">
        <v>3.7229719170182883E-2</v>
      </c>
      <c r="W19" s="5">
        <v>0.11629460047008558</v>
      </c>
      <c r="X19" s="5">
        <v>0.47906713122050704</v>
      </c>
      <c r="Y19" s="5">
        <v>0.19129473532278535</v>
      </c>
      <c r="Z19" s="5">
        <v>-5.0586004528845822E-3</v>
      </c>
      <c r="AA19" s="5">
        <v>3.2273077157764481E-3</v>
      </c>
      <c r="AB19" s="5">
        <v>0.15681423946115097</v>
      </c>
      <c r="AC19" s="5">
        <v>8.8808251591302838E-3</v>
      </c>
      <c r="AD19" s="5">
        <v>2.6926173833041765E-2</v>
      </c>
      <c r="AE19" s="5">
        <v>1.1713883163810435E-2</v>
      </c>
      <c r="AF19" s="5">
        <v>2.630222740764853E-2</v>
      </c>
      <c r="AG19" s="5">
        <v>1.7230460663454651E-3</v>
      </c>
      <c r="AH19" s="5">
        <v>1.4349893312734707E-2</v>
      </c>
      <c r="AI19" s="5">
        <v>3.8176047475825107E-3</v>
      </c>
      <c r="AJ19" s="5">
        <v>5.657432775927838E-3</v>
      </c>
      <c r="AK19" s="5">
        <v>8.4062014467960557E-4</v>
      </c>
      <c r="AL19" s="5">
        <v>2.1752494985616201E-3</v>
      </c>
      <c r="AM19" s="5">
        <v>7.4990769838150634E-4</v>
      </c>
      <c r="AN19" s="5">
        <v>7.1241432133150569E-3</v>
      </c>
      <c r="AO19" s="5">
        <v>5.5672798062564516E-4</v>
      </c>
      <c r="AP19" s="5">
        <v>4.5479386148005184E-4</v>
      </c>
      <c r="AQ19" s="5">
        <v>7.7432145293715069E-4</v>
      </c>
      <c r="AR19" s="5">
        <v>1.0374019612860047E-3</v>
      </c>
      <c r="AS19" s="5"/>
      <c r="AT19" s="5"/>
      <c r="AU19" s="5"/>
      <c r="AV19" s="5"/>
      <c r="AW19" s="5"/>
      <c r="AX19" s="5"/>
      <c r="AY19" s="5"/>
      <c r="AZ19" s="5"/>
      <c r="BA19" s="5"/>
      <c r="BB19" s="5"/>
    </row>
    <row r="20" spans="1:54" x14ac:dyDescent="0.3">
      <c r="A20" s="5">
        <v>15850</v>
      </c>
      <c r="B20" s="5"/>
      <c r="C20" s="5">
        <v>-0.24458501202962399</v>
      </c>
      <c r="D20" s="5">
        <v>-0.2358374422427898</v>
      </c>
      <c r="E20" s="5">
        <v>-3.778645500207338E-2</v>
      </c>
      <c r="F20" s="5">
        <v>-0.26703765582745886</v>
      </c>
      <c r="G20" s="5">
        <v>-1.2211711323029513E-2</v>
      </c>
      <c r="H20" s="5">
        <v>-4.9361581828081827E-2</v>
      </c>
      <c r="I20" s="5">
        <v>-2.9442022659955713E-2</v>
      </c>
      <c r="J20" s="5">
        <v>-0.10201578248665744</v>
      </c>
      <c r="K20" s="5">
        <v>4.3553295097979068E-2</v>
      </c>
      <c r="L20" s="5">
        <v>-0.88452749239031836</v>
      </c>
      <c r="M20" s="5">
        <v>-7.670879952538974E-2</v>
      </c>
      <c r="N20" s="5">
        <v>-6.8708975492718899E-2</v>
      </c>
      <c r="O20" s="5">
        <v>-3.205654514383309E-2</v>
      </c>
      <c r="P20" s="5">
        <v>7.2548510088399687E-2</v>
      </c>
      <c r="Q20" s="5">
        <v>-1.3440638153477532E-2</v>
      </c>
      <c r="R20" s="5">
        <v>1.7826720156646263E-2</v>
      </c>
      <c r="S20" s="5">
        <v>1.6820977719472517E-2</v>
      </c>
      <c r="T20" s="5">
        <v>3.1798103869291987E-3</v>
      </c>
      <c r="U20" s="5">
        <v>3.9149607283277307E-2</v>
      </c>
      <c r="V20" s="5">
        <v>3.8204642005497037E-2</v>
      </c>
      <c r="W20" s="5">
        <v>0.11953149712861651</v>
      </c>
      <c r="X20" s="5">
        <v>0.49319417024717305</v>
      </c>
      <c r="Y20" s="5">
        <v>0.19725392869938499</v>
      </c>
      <c r="Z20" s="5">
        <v>-5.2246410179509067E-3</v>
      </c>
      <c r="AA20" s="5">
        <v>3.3386604390659652E-3</v>
      </c>
      <c r="AB20" s="5">
        <v>0.16248959228906681</v>
      </c>
      <c r="AC20" s="5">
        <v>9.2173047666230298E-3</v>
      </c>
      <c r="AD20" s="5">
        <v>2.7992279134496405E-2</v>
      </c>
      <c r="AE20" s="5">
        <v>1.2197755384142538E-2</v>
      </c>
      <c r="AF20" s="5">
        <v>2.7434018214025257E-2</v>
      </c>
      <c r="AG20" s="5">
        <v>1.8001724386864481E-3</v>
      </c>
      <c r="AH20" s="5">
        <v>1.5017190729193627E-2</v>
      </c>
      <c r="AI20" s="5">
        <v>4.0018083688397816E-3</v>
      </c>
      <c r="AJ20" s="5">
        <v>5.9403569744665794E-3</v>
      </c>
      <c r="AK20" s="5">
        <v>8.8414456612120884E-4</v>
      </c>
      <c r="AL20" s="5">
        <v>2.291740620093019E-3</v>
      </c>
      <c r="AM20" s="5">
        <v>7.9140658717346732E-4</v>
      </c>
      <c r="AN20" s="5">
        <v>7.531171520014303E-3</v>
      </c>
      <c r="AO20" s="5">
        <v>5.8954043609882214E-4</v>
      </c>
      <c r="AP20" s="5">
        <v>4.8242345783569015E-4</v>
      </c>
      <c r="AQ20" s="5">
        <v>8.2277488951428023E-4</v>
      </c>
      <c r="AR20" s="5">
        <v>1.1042194056539193E-3</v>
      </c>
      <c r="AS20" s="5"/>
      <c r="AT20" s="5"/>
      <c r="AU20" s="5"/>
      <c r="AV20" s="5"/>
      <c r="AW20" s="5"/>
      <c r="AX20" s="5"/>
      <c r="AY20" s="5"/>
      <c r="AZ20" s="5"/>
      <c r="BA20" s="5"/>
      <c r="BB20" s="5"/>
    </row>
    <row r="21" spans="1:54" x14ac:dyDescent="0.3">
      <c r="A21" s="5">
        <v>15840</v>
      </c>
      <c r="B21" s="5"/>
      <c r="C21" s="5">
        <v>-0.23097170820485755</v>
      </c>
      <c r="D21" s="5">
        <v>-0.23526088067863521</v>
      </c>
      <c r="E21" s="5">
        <v>-3.7751196853464189E-2</v>
      </c>
      <c r="F21" s="5">
        <v>-0.26719403571231909</v>
      </c>
      <c r="G21" s="5">
        <v>-1.2237495278974849E-2</v>
      </c>
      <c r="H21" s="5">
        <v>-4.9541473849338671E-2</v>
      </c>
      <c r="I21" s="5">
        <v>-2.9594666270815702E-2</v>
      </c>
      <c r="J21" s="5">
        <v>-0.10270255243417545</v>
      </c>
      <c r="K21" s="5">
        <v>4.3914211444598221E-2</v>
      </c>
      <c r="L21" s="5">
        <v>-0.89323915101097739</v>
      </c>
      <c r="M21" s="5">
        <v>-7.7584703029874247E-2</v>
      </c>
      <c r="N21" s="5">
        <v>-6.9601894829624644E-2</v>
      </c>
      <c r="O21" s="5">
        <v>-3.2523941065337916E-2</v>
      </c>
      <c r="P21" s="5">
        <v>7.3721813382228579E-2</v>
      </c>
      <c r="Q21" s="5">
        <v>-1.3679514260117476E-2</v>
      </c>
      <c r="R21" s="5">
        <v>1.8172209681816581E-2</v>
      </c>
      <c r="S21" s="5">
        <v>1.7174150993920535E-2</v>
      </c>
      <c r="T21" s="5">
        <v>3.2517359507776302E-3</v>
      </c>
      <c r="U21" s="5">
        <v>4.0099018256407208E-2</v>
      </c>
      <c r="V21" s="5">
        <v>3.9193769495089667E-2</v>
      </c>
      <c r="W21" s="5">
        <v>0.12282312190934422</v>
      </c>
      <c r="X21" s="5">
        <v>0.50759215324569185</v>
      </c>
      <c r="Y21" s="5">
        <v>0.20334062501587469</v>
      </c>
      <c r="Z21" s="5">
        <v>-5.3945947468604875E-3</v>
      </c>
      <c r="AA21" s="5">
        <v>3.4528750571171185E-3</v>
      </c>
      <c r="AB21" s="5">
        <v>0.16832273785785518</v>
      </c>
      <c r="AC21" s="5">
        <v>9.5638379364772416E-3</v>
      </c>
      <c r="AD21" s="5">
        <v>2.9092427341137837E-2</v>
      </c>
      <c r="AE21" s="5">
        <v>1.2698063251647743E-2</v>
      </c>
      <c r="AF21" s="5">
        <v>2.8606538167441624E-2</v>
      </c>
      <c r="AG21" s="5">
        <v>1.8802291007643623E-3</v>
      </c>
      <c r="AH21" s="5">
        <v>1.5711173317838979E-2</v>
      </c>
      <c r="AI21" s="5">
        <v>4.193744523482648E-3</v>
      </c>
      <c r="AJ21" s="5">
        <v>6.2357184940571965E-3</v>
      </c>
      <c r="AK21" s="5">
        <v>9.2966835342204752E-4</v>
      </c>
      <c r="AL21" s="5">
        <v>2.4138128048545125E-3</v>
      </c>
      <c r="AM21" s="5">
        <v>8.349754618765168E-4</v>
      </c>
      <c r="AN21" s="5">
        <v>7.9593042267592836E-3</v>
      </c>
      <c r="AO21" s="5">
        <v>6.2411882767876299E-4</v>
      </c>
      <c r="AP21" s="5">
        <v>5.1159447509770888E-4</v>
      </c>
      <c r="AQ21" s="5">
        <v>8.7402698676656567E-4</v>
      </c>
      <c r="AR21" s="5">
        <v>1.175028050775799E-3</v>
      </c>
      <c r="AS21" s="5"/>
      <c r="AT21" s="5"/>
      <c r="AU21" s="5"/>
      <c r="AV21" s="5"/>
      <c r="AW21" s="5"/>
      <c r="AX21" s="5"/>
      <c r="AY21" s="5"/>
      <c r="AZ21" s="5"/>
      <c r="BA21" s="5"/>
      <c r="BB21" s="5"/>
    </row>
    <row r="22" spans="1:54" x14ac:dyDescent="0.3">
      <c r="A22" s="5">
        <v>15830</v>
      </c>
      <c r="B22" s="5"/>
      <c r="C22" s="5">
        <v>-0.21673287985712197</v>
      </c>
      <c r="D22" s="5">
        <v>-0.23461365333655948</v>
      </c>
      <c r="E22" s="5">
        <v>-3.7704424547636957E-2</v>
      </c>
      <c r="F22" s="5">
        <v>-0.26726891198489655</v>
      </c>
      <c r="G22" s="5">
        <v>-1.2259602711513322E-2</v>
      </c>
      <c r="H22" s="5">
        <v>-4.9706942151293308E-2</v>
      </c>
      <c r="I22" s="5">
        <v>-2.9739108292512549E-2</v>
      </c>
      <c r="J22" s="5">
        <v>-0.10336278969691418</v>
      </c>
      <c r="K22" s="5">
        <v>4.4264819298975092E-2</v>
      </c>
      <c r="L22" s="5">
        <v>-0.90176655718400056</v>
      </c>
      <c r="M22" s="5">
        <v>-7.8447192379363886E-2</v>
      </c>
      <c r="N22" s="5">
        <v>-7.0485448424777414E-2</v>
      </c>
      <c r="O22" s="5">
        <v>-3.2988370129640995E-2</v>
      </c>
      <c r="P22" s="5">
        <v>7.4891959475527486E-2</v>
      </c>
      <c r="Q22" s="5">
        <v>-1.3918536353973268E-2</v>
      </c>
      <c r="R22" s="5">
        <v>1.8518958947422854E-2</v>
      </c>
      <c r="S22" s="5">
        <v>1.7529611445163483E-2</v>
      </c>
      <c r="T22" s="5">
        <v>3.3243192833127501E-3</v>
      </c>
      <c r="U22" s="5">
        <v>4.1059524393208133E-2</v>
      </c>
      <c r="V22" s="5">
        <v>4.0196868117559716E-2</v>
      </c>
      <c r="W22" s="5">
        <v>0.1261689905302707</v>
      </c>
      <c r="X22" s="5">
        <v>0.52226031941924356</v>
      </c>
      <c r="Y22" s="5">
        <v>0.20955510939311911</v>
      </c>
      <c r="Z22" s="5">
        <v>-5.5684874723590863E-3</v>
      </c>
      <c r="AA22" s="5">
        <v>3.5699815736358921E-3</v>
      </c>
      <c r="AB22" s="5">
        <v>0.17431588694674444</v>
      </c>
      <c r="AC22" s="5">
        <v>9.920598277226484E-3</v>
      </c>
      <c r="AD22" s="5">
        <v>3.0227310130777681E-2</v>
      </c>
      <c r="AE22" s="5">
        <v>1.3215188124922955E-2</v>
      </c>
      <c r="AF22" s="5">
        <v>2.9820844476875996E-2</v>
      </c>
      <c r="AG22" s="5">
        <v>1.9632998719775079E-3</v>
      </c>
      <c r="AH22" s="5">
        <v>1.6432672712183707E-2</v>
      </c>
      <c r="AI22" s="5">
        <v>4.393673431936725E-3</v>
      </c>
      <c r="AJ22" s="5">
        <v>6.5439660819519088E-3</v>
      </c>
      <c r="AK22" s="5">
        <v>9.772683991751646E-4</v>
      </c>
      <c r="AL22" s="5">
        <v>2.5416937270325017E-3</v>
      </c>
      <c r="AM22" s="5">
        <v>8.8070352648554899E-4</v>
      </c>
      <c r="AN22" s="5">
        <v>8.4094987114371137E-3</v>
      </c>
      <c r="AO22" s="5">
        <v>6.6054722873156943E-4</v>
      </c>
      <c r="AP22" s="5">
        <v>5.4238372447683271E-4</v>
      </c>
      <c r="AQ22" s="5">
        <v>9.2822337702016101E-4</v>
      </c>
      <c r="AR22" s="5">
        <v>1.25004432480277E-3</v>
      </c>
      <c r="AS22" s="5"/>
      <c r="AT22" s="5"/>
      <c r="AU22" s="5"/>
      <c r="AV22" s="5"/>
      <c r="AW22" s="5"/>
      <c r="AX22" s="5"/>
      <c r="AY22" s="5"/>
      <c r="AZ22" s="5"/>
      <c r="BA22" s="5"/>
      <c r="BB22" s="5"/>
    </row>
    <row r="23" spans="1:54" x14ac:dyDescent="0.3">
      <c r="A23" s="5">
        <v>15820</v>
      </c>
      <c r="B23" s="5"/>
      <c r="C23" s="5">
        <v>-0.20186124287205309</v>
      </c>
      <c r="D23" s="5">
        <v>-0.23389621564131308</v>
      </c>
      <c r="E23" s="5">
        <v>-3.7646159130649302E-2</v>
      </c>
      <c r="F23" s="5">
        <v>-0.26726206136044733</v>
      </c>
      <c r="G23" s="5">
        <v>-1.2278006421379023E-2</v>
      </c>
      <c r="H23" s="5">
        <v>-4.9857809283046103E-2</v>
      </c>
      <c r="I23" s="5">
        <v>-2.9875203964535323E-2</v>
      </c>
      <c r="J23" s="5">
        <v>-0.10399586482309855</v>
      </c>
      <c r="K23" s="5">
        <v>4.460479935030022E-2</v>
      </c>
      <c r="L23" s="5">
        <v>-0.91010230143696302</v>
      </c>
      <c r="M23" s="5">
        <v>-7.9295555628253592E-2</v>
      </c>
      <c r="N23" s="5">
        <v>-7.1358947869706535E-2</v>
      </c>
      <c r="O23" s="5">
        <v>-3.344949366834838E-2</v>
      </c>
      <c r="P23" s="5">
        <v>7.6058158255351727E-2</v>
      </c>
      <c r="Q23" s="5">
        <v>-1.4157556993174636E-2</v>
      </c>
      <c r="R23" s="5">
        <v>1.8866775898872139E-2</v>
      </c>
      <c r="S23" s="5">
        <v>1.7887186283121866E-2</v>
      </c>
      <c r="T23" s="5">
        <v>3.397530378189649E-3</v>
      </c>
      <c r="U23" s="5">
        <v>4.2030803286227353E-2</v>
      </c>
      <c r="V23" s="5">
        <v>4.1213684313324936E-2</v>
      </c>
      <c r="W23" s="5">
        <v>0.12956855209035686</v>
      </c>
      <c r="X23" s="5">
        <v>0.53719762431596174</v>
      </c>
      <c r="Y23" s="5">
        <v>0.21589755359118543</v>
      </c>
      <c r="Z23" s="5">
        <v>-5.7463421403886146E-3</v>
      </c>
      <c r="AA23" s="5">
        <v>3.6900083065215571E-3</v>
      </c>
      <c r="AB23" s="5">
        <v>0.18047118080716759</v>
      </c>
      <c r="AC23" s="5">
        <v>1.0287756474391828E-2</v>
      </c>
      <c r="AD23" s="5">
        <v>3.1397614476935211E-2</v>
      </c>
      <c r="AE23" s="5">
        <v>1.374951165750605E-2</v>
      </c>
      <c r="AF23" s="5">
        <v>3.1078001615136512E-2</v>
      </c>
      <c r="AG23" s="5">
        <v>2.0494695784479045E-3</v>
      </c>
      <c r="AH23" s="5">
        <v>1.7182534262645571E-2</v>
      </c>
      <c r="AI23" s="5">
        <v>4.601860651018066E-3</v>
      </c>
      <c r="AJ23" s="5">
        <v>6.8655593326834626E-3</v>
      </c>
      <c r="AK23" s="5">
        <v>1.0270237161053909E-3</v>
      </c>
      <c r="AL23" s="5">
        <v>2.6756180656255144E-3</v>
      </c>
      <c r="AM23" s="5">
        <v>9.2868299988715149E-4</v>
      </c>
      <c r="AN23" s="5">
        <v>8.8827474850783922E-3</v>
      </c>
      <c r="AO23" s="5">
        <v>6.9891303266333602E-4</v>
      </c>
      <c r="AP23" s="5">
        <v>5.7487125817536273E-4</v>
      </c>
      <c r="AQ23" s="5">
        <v>9.8551622065447351E-4</v>
      </c>
      <c r="AR23" s="5">
        <v>1.3294949136620036E-3</v>
      </c>
      <c r="AS23" s="5"/>
      <c r="AT23" s="5"/>
      <c r="AU23" s="5"/>
      <c r="AV23" s="5"/>
      <c r="AW23" s="5"/>
      <c r="AX23" s="5"/>
      <c r="AY23" s="5"/>
      <c r="AZ23" s="5"/>
      <c r="BA23" s="5"/>
      <c r="BB23" s="5"/>
    </row>
    <row r="24" spans="1:54" x14ac:dyDescent="0.3">
      <c r="A24" s="5">
        <v>15810</v>
      </c>
      <c r="B24" s="5"/>
      <c r="C24" s="5">
        <v>-0.1863499047485728</v>
      </c>
      <c r="D24" s="5">
        <v>-0.23310908728320806</v>
      </c>
      <c r="E24" s="5">
        <v>-3.7576432228540985E-2</v>
      </c>
      <c r="F24" s="5">
        <v>-0.26717333508187341</v>
      </c>
      <c r="G24" s="5">
        <v>-1.2292682502295947E-2</v>
      </c>
      <c r="H24" s="5">
        <v>-4.9993910217850837E-2</v>
      </c>
      <c r="I24" s="5">
        <v>-3.0002815160838053E-2</v>
      </c>
      <c r="J24" s="5">
        <v>-0.10460116783205038</v>
      </c>
      <c r="K24" s="5">
        <v>4.4933838763773604E-2</v>
      </c>
      <c r="L24" s="5">
        <v>-0.91823906222227902</v>
      </c>
      <c r="M24" s="5">
        <v>-8.0129084186148725E-2</v>
      </c>
      <c r="N24" s="5">
        <v>-7.2221703561211464E-2</v>
      </c>
      <c r="O24" s="5">
        <v>-3.3906970355829881E-2</v>
      </c>
      <c r="P24" s="5">
        <v>7.7219608617751234E-2</v>
      </c>
      <c r="Q24" s="5">
        <v>-1.4396425755511127E-2</v>
      </c>
      <c r="R24" s="5">
        <v>1.9215463277057757E-2</v>
      </c>
      <c r="S24" s="5">
        <v>1.8246696658018535E-2</v>
      </c>
      <c r="T24" s="5">
        <v>3.4713378791381639E-3</v>
      </c>
      <c r="U24" s="5">
        <v>4.3012513639434501E-2</v>
      </c>
      <c r="V24" s="5">
        <v>4.2243944216942414E-2</v>
      </c>
      <c r="W24" s="5">
        <v>0.13302118769860521</v>
      </c>
      <c r="X24" s="5">
        <v>0.55240273185991062</v>
      </c>
      <c r="Y24" s="5">
        <v>0.22236801187955879</v>
      </c>
      <c r="Z24" s="5">
        <v>-5.9281786761384032E-3</v>
      </c>
      <c r="AA24" s="5">
        <v>3.8129817874963472E-3</v>
      </c>
      <c r="AB24" s="5">
        <v>0.18679068564173548</v>
      </c>
      <c r="AC24" s="5">
        <v>1.0665479948436299E-2</v>
      </c>
      <c r="AD24" s="5">
        <v>3.2604021553135958E-2</v>
      </c>
      <c r="AE24" s="5">
        <v>1.4301415313377397E-2</v>
      </c>
      <c r="AF24" s="5">
        <v>3.2379080264470811E-2</v>
      </c>
      <c r="AG24" s="5">
        <v>2.1388239903319681E-3</v>
      </c>
      <c r="AH24" s="5">
        <v>1.7961616610413254E-2</v>
      </c>
      <c r="AI24" s="5">
        <v>4.8185769998355752E-3</v>
      </c>
      <c r="AJ24" s="5">
        <v>7.2009686607154592E-3</v>
      </c>
      <c r="AK24" s="5">
        <v>1.0790154495058657E-3</v>
      </c>
      <c r="AL24" s="5">
        <v>2.8158275921614778E-3</v>
      </c>
      <c r="AM24" s="5">
        <v>9.7900917037249571E-4</v>
      </c>
      <c r="AN24" s="5">
        <v>9.3800789963719398E-3</v>
      </c>
      <c r="AO24" s="5">
        <v>7.3930704319951778E-4</v>
      </c>
      <c r="AP24" s="5">
        <v>6.0914047018299647E-4</v>
      </c>
      <c r="AQ24" s="5">
        <v>1.0460644327365191E-3</v>
      </c>
      <c r="AR24" s="5">
        <v>1.4136171519599518E-3</v>
      </c>
      <c r="AS24" s="5"/>
      <c r="AT24" s="5"/>
      <c r="AU24" s="5"/>
      <c r="AV24" s="5"/>
      <c r="AW24" s="5"/>
      <c r="AX24" s="5"/>
      <c r="AY24" s="5"/>
      <c r="AZ24" s="5"/>
      <c r="BA24" s="5"/>
      <c r="BB24" s="5"/>
    </row>
    <row r="25" spans="1:54" x14ac:dyDescent="0.3">
      <c r="A25" s="5">
        <v>15800</v>
      </c>
      <c r="B25" s="5"/>
      <c r="C25" s="5">
        <v>-0.17019238137632425</v>
      </c>
      <c r="D25" s="5">
        <v>-0.23225285162944559</v>
      </c>
      <c r="E25" s="5">
        <v>-3.7495286032340543E-2</v>
      </c>
      <c r="F25" s="5">
        <v>-0.26700265938358914</v>
      </c>
      <c r="G25" s="5">
        <v>-1.2303610387883364E-2</v>
      </c>
      <c r="H25" s="5">
        <v>-5.0115092641834294E-2</v>
      </c>
      <c r="I25" s="5">
        <v>-3.0121810616393734E-2</v>
      </c>
      <c r="J25" s="5">
        <v>-0.10517810916425148</v>
      </c>
      <c r="K25" s="5">
        <v>4.52516316439723E-2</v>
      </c>
      <c r="L25" s="5">
        <v>-0.92616961618889815</v>
      </c>
      <c r="M25" s="5">
        <v>-8.0947073751949677E-2</v>
      </c>
      <c r="N25" s="5">
        <v>-7.3073025545207615E-2</v>
      </c>
      <c r="O25" s="5">
        <v>-3.436045659012664E-2</v>
      </c>
      <c r="P25" s="5">
        <v>7.8375499261815404E-2</v>
      </c>
      <c r="Q25" s="5">
        <v>-1.4634989365380014E-2</v>
      </c>
      <c r="R25" s="5">
        <v>1.9564818749754388E-2</v>
      </c>
      <c r="S25" s="5">
        <v>1.8607957739841093E-2</v>
      </c>
      <c r="T25" s="5">
        <v>3.5457090848074017E-3</v>
      </c>
      <c r="U25" s="5">
        <v>4.4004295182334729E-2</v>
      </c>
      <c r="V25" s="5">
        <v>4.3287353413727803E-2</v>
      </c>
      <c r="W25" s="5">
        <v>0.13652620916808866</v>
      </c>
      <c r="X25" s="5">
        <v>0.56787400658167297</v>
      </c>
      <c r="Y25" s="5">
        <v>0.22896641695040057</v>
      </c>
      <c r="Z25" s="5">
        <v>-6.1140138500102208E-3</v>
      </c>
      <c r="AA25" s="5">
        <v>3.9389266607384923E-3</v>
      </c>
      <c r="AB25" s="5">
        <v>0.19327638698179667</v>
      </c>
      <c r="AC25" s="5">
        <v>1.1053932503622714E-2</v>
      </c>
      <c r="AD25" s="5">
        <v>3.3847205598651307E-2</v>
      </c>
      <c r="AE25" s="5">
        <v>1.4871279860708927E-2</v>
      </c>
      <c r="AF25" s="5">
        <v>3.3725156202172465E-2</v>
      </c>
      <c r="AG25" s="5">
        <v>2.2314497545099579E-3</v>
      </c>
      <c r="AH25" s="5">
        <v>1.8770791217821475E-2</v>
      </c>
      <c r="AI25" s="5">
        <v>5.0440984731252051E-3</v>
      </c>
      <c r="AJ25" s="5">
        <v>7.5506752537202919E-3</v>
      </c>
      <c r="AK25" s="5">
        <v>1.1333268868375839E-3</v>
      </c>
      <c r="AL25" s="5">
        <v>2.9625712517048612E-3</v>
      </c>
      <c r="AM25" s="5">
        <v>1.0317804482890237E-3</v>
      </c>
      <c r="AN25" s="5">
        <v>9.9025584256017055E-3</v>
      </c>
      <c r="AO25" s="5">
        <v>7.8182356466620817E-4</v>
      </c>
      <c r="AP25" s="5">
        <v>6.4527819802409538E-4</v>
      </c>
      <c r="AQ25" s="5">
        <v>1.1100339134552807E-3</v>
      </c>
      <c r="AR25" s="5">
        <v>1.502659422800981E-3</v>
      </c>
      <c r="AS25" s="5"/>
      <c r="AT25" s="5"/>
      <c r="AU25" s="5"/>
      <c r="AV25" s="5"/>
      <c r="AW25" s="5"/>
      <c r="AX25" s="5"/>
      <c r="AY25" s="5"/>
      <c r="AZ25" s="5"/>
      <c r="BA25" s="5"/>
      <c r="BB25" s="5"/>
    </row>
    <row r="26" spans="1:54" x14ac:dyDescent="0.3">
      <c r="A26" s="5">
        <v>15790</v>
      </c>
      <c r="B26" s="5"/>
      <c r="C26" s="5">
        <v>-0.15338261362381325</v>
      </c>
      <c r="D26" s="5">
        <v>-0.23132815503709314</v>
      </c>
      <c r="E26" s="5">
        <v>-3.7402773266819886E-2</v>
      </c>
      <c r="F26" s="5">
        <v>-0.26675003584220436</v>
      </c>
      <c r="G26" s="5">
        <v>-1.2310772893700252E-2</v>
      </c>
      <c r="H26" s="5">
        <v>-5.0221217225285476E-2</v>
      </c>
      <c r="I26" s="5">
        <v>-3.023206614520892E-2</v>
      </c>
      <c r="J26" s="5">
        <v>-0.10572612060992699</v>
      </c>
      <c r="K26" s="5">
        <v>4.5557879493129387E-2</v>
      </c>
      <c r="L26" s="5">
        <v>-0.93388684844354919</v>
      </c>
      <c r="M26" s="5">
        <v>-8.1748825255683361E-2</v>
      </c>
      <c r="N26" s="5">
        <v>-7.3912224375518212E-2</v>
      </c>
      <c r="O26" s="5">
        <v>-3.4809606884540586E-2</v>
      </c>
      <c r="P26" s="5">
        <v>7.9525009515857226E-2</v>
      </c>
      <c r="Q26" s="5">
        <v>-1.4873091828013645E-2</v>
      </c>
      <c r="R26" s="5">
        <v>1.9914635054124146E-2</v>
      </c>
      <c r="S26" s="5">
        <v>1.8970778809281993E-2</v>
      </c>
      <c r="T26" s="5">
        <v>3.6206099558780689E-3</v>
      </c>
      <c r="U26" s="5">
        <v>4.5005768611879458E-2</v>
      </c>
      <c r="V26" s="5">
        <v>4.434359672189192E-2</v>
      </c>
      <c r="W26" s="5">
        <v>0.14008285777957186</v>
      </c>
      <c r="X26" s="5">
        <v>0.58360950607044848</v>
      </c>
      <c r="Y26" s="5">
        <v>0.23569257588432385</v>
      </c>
      <c r="Z26" s="5">
        <v>-6.3038611437528091E-3</v>
      </c>
      <c r="AA26" s="5">
        <v>4.0678655806752773E-3</v>
      </c>
      <c r="AB26" s="5">
        <v>0.19993018397036461</v>
      </c>
      <c r="AC26" s="5">
        <v>1.1453273968069739E-2</v>
      </c>
      <c r="AD26" s="5">
        <v>3.5127832746169332E-2</v>
      </c>
      <c r="AE26" s="5">
        <v>1.5459484843843699E-2</v>
      </c>
      <c r="AF26" s="5">
        <v>3.5117309125491401E-2</v>
      </c>
      <c r="AG26" s="5">
        <v>2.3274343225564249E-3</v>
      </c>
      <c r="AH26" s="5">
        <v>1.9610941853918932E-2</v>
      </c>
      <c r="AI26" s="5">
        <v>5.2787061415157602E-3</v>
      </c>
      <c r="AJ26" s="5">
        <v>7.9151710055123843E-3</v>
      </c>
      <c r="AK26" s="5">
        <v>1.1900434643115059E-3</v>
      </c>
      <c r="AL26" s="5">
        <v>3.116105236598997E-3</v>
      </c>
      <c r="AM26" s="5">
        <v>1.0870984166128298E-3</v>
      </c>
      <c r="AN26" s="5">
        <v>1.0451288465758055E-2</v>
      </c>
      <c r="AO26" s="5">
        <v>8.2656049209199806E-4</v>
      </c>
      <c r="AP26" s="5">
        <v>6.8337482531408036E-4</v>
      </c>
      <c r="AQ26" s="5">
        <v>1.1775977821478776E-3</v>
      </c>
      <c r="AR26" s="5">
        <v>1.5968815663310065E-3</v>
      </c>
      <c r="AS26" s="5"/>
      <c r="AT26" s="5"/>
      <c r="AU26" s="5"/>
      <c r="AV26" s="5"/>
      <c r="AW26" s="5"/>
      <c r="AX26" s="5"/>
      <c r="AY26" s="5"/>
      <c r="AZ26" s="5"/>
      <c r="BA26" s="5"/>
      <c r="BB26" s="5"/>
    </row>
    <row r="27" spans="1:54" x14ac:dyDescent="0.3">
      <c r="A27" s="5">
        <v>15780</v>
      </c>
      <c r="B27" s="5"/>
      <c r="C27" s="5">
        <v>-0.1359149837052776</v>
      </c>
      <c r="D27" s="5">
        <v>-0.23033570606874756</v>
      </c>
      <c r="E27" s="5">
        <v>-3.7298957142991335E-2</v>
      </c>
      <c r="F27" s="5">
        <v>-0.26641554161276526</v>
      </c>
      <c r="G27" s="5">
        <v>-1.2314156254317291E-2</v>
      </c>
      <c r="H27" s="5">
        <v>-5.031215787586326E-2</v>
      </c>
      <c r="I27" s="5">
        <v>-3.0333464849306803E-2</v>
      </c>
      <c r="J27" s="5">
        <v>-0.10624465621417276</v>
      </c>
      <c r="K27" s="5">
        <v>4.5852291663401837E-2</v>
      </c>
      <c r="L27" s="5">
        <v>-0.94138376278214708</v>
      </c>
      <c r="M27" s="5">
        <v>-8.2533645806435046E-2</v>
      </c>
      <c r="N27" s="5">
        <v>-7.4738611986258224E-2</v>
      </c>
      <c r="O27" s="5">
        <v>-3.5254074269369731E-2</v>
      </c>
      <c r="P27" s="5">
        <v>8.0667310194843328E-2</v>
      </c>
      <c r="Q27" s="5">
        <v>-1.5110574570895569E-2</v>
      </c>
      <c r="R27" s="5">
        <v>2.0264700150332667E-2</v>
      </c>
      <c r="S27" s="5">
        <v>1.9334963360282842E-2</v>
      </c>
      <c r="T27" s="5">
        <v>3.696005124491579E-3</v>
      </c>
      <c r="U27" s="5">
        <v>4.6016535563103408E-2</v>
      </c>
      <c r="V27" s="5">
        <v>4.5412338001402375E-2</v>
      </c>
      <c r="W27" s="5">
        <v>0.1436903031193649</v>
      </c>
      <c r="X27" s="5">
        <v>0.59960697366984461</v>
      </c>
      <c r="Y27" s="5">
        <v>0.24254616617839231</v>
      </c>
      <c r="Z27" s="5">
        <v>-6.4977306170312162E-3</v>
      </c>
      <c r="AA27" s="5">
        <v>4.1998191091022373E-3</v>
      </c>
      <c r="AB27" s="5">
        <v>0.20675388355763999</v>
      </c>
      <c r="AC27" s="5">
        <v>1.1863659825333803E-2</v>
      </c>
      <c r="AD27" s="5">
        <v>3.6446559812005994E-2</v>
      </c>
      <c r="AE27" s="5">
        <v>1.6066408033538971E-2</v>
      </c>
      <c r="AF27" s="5">
        <v>3.6556621415250692E-2</v>
      </c>
      <c r="AG27" s="5">
        <v>2.4268658738998182E-3</v>
      </c>
      <c r="AH27" s="5">
        <v>2.0482964033945863E-2</v>
      </c>
      <c r="AI27" s="5">
        <v>5.5226860382315513E-3</v>
      </c>
      <c r="AJ27" s="5">
        <v>8.294958427650231E-3</v>
      </c>
      <c r="AK27" s="5">
        <v>1.2492527702687823E-3</v>
      </c>
      <c r="AL27" s="5">
        <v>3.2766930523713171E-3</v>
      </c>
      <c r="AM27" s="5">
        <v>1.1450678792154026E-3</v>
      </c>
      <c r="AN27" s="5">
        <v>1.1027410088453621E-2</v>
      </c>
      <c r="AO27" s="5">
        <v>8.7361940093723845E-4</v>
      </c>
      <c r="AP27" s="5">
        <v>7.2352438497090446E-4</v>
      </c>
      <c r="AQ27" s="5">
        <v>1.2489366146864534E-3</v>
      </c>
      <c r="AR27" s="5">
        <v>1.69655529678275E-3</v>
      </c>
      <c r="AS27" s="5"/>
      <c r="AT27" s="5"/>
      <c r="AU27" s="5"/>
      <c r="AV27" s="5"/>
      <c r="AW27" s="5"/>
      <c r="AX27" s="5"/>
      <c r="AY27" s="5"/>
      <c r="AZ27" s="5"/>
      <c r="BA27" s="5"/>
      <c r="BB27" s="5"/>
    </row>
    <row r="28" spans="1:54" x14ac:dyDescent="0.3">
      <c r="A28" s="5">
        <v>15770</v>
      </c>
      <c r="B28" s="5"/>
      <c r="C28" s="5">
        <v>-0.11778433129400402</v>
      </c>
      <c r="D28" s="5">
        <v>-0.22927627461212824</v>
      </c>
      <c r="E28" s="5">
        <v>-3.7183911294377793E-2</v>
      </c>
      <c r="F28" s="5">
        <v>-0.26599932954953781</v>
      </c>
      <c r="G28" s="5">
        <v>-1.2313750155314935E-2</v>
      </c>
      <c r="H28" s="5">
        <v>-5.0387801973104884E-2</v>
      </c>
      <c r="I28" s="5">
        <v>-3.0425897318202572E-2</v>
      </c>
      <c r="J28" s="5">
        <v>-0.10673319315666889</v>
      </c>
      <c r="K28" s="5">
        <v>4.6134585802203344E-2</v>
      </c>
      <c r="L28" s="5">
        <v>-0.94865349187174242</v>
      </c>
      <c r="M28" s="5">
        <v>-8.3300849644699845E-2</v>
      </c>
      <c r="N28" s="5">
        <v>-7.5551502576403584E-2</v>
      </c>
      <c r="O28" s="5">
        <v>-3.569351070322957E-2</v>
      </c>
      <c r="P28" s="5">
        <v>8.1801564488099526E-2</v>
      </c>
      <c r="Q28" s="5">
        <v>-1.5347276592258272E-2</v>
      </c>
      <c r="R28" s="5">
        <v>2.06147973862498E-2</v>
      </c>
      <c r="S28" s="5">
        <v>1.9700309214283559E-2</v>
      </c>
      <c r="T28" s="5">
        <v>3.7718579060410651E-3</v>
      </c>
      <c r="U28" s="5">
        <v>4.7036178609372016E-2</v>
      </c>
      <c r="V28" s="5">
        <v>4.6493219990753933E-2</v>
      </c>
      <c r="W28" s="5">
        <v>0.14734764199604053</v>
      </c>
      <c r="X28" s="5">
        <v>0.61586383143962709</v>
      </c>
      <c r="Y28" s="5">
        <v>0.24952673184618904</v>
      </c>
      <c r="Z28" s="5">
        <v>-6.6956287747075268E-3</v>
      </c>
      <c r="AA28" s="5">
        <v>4.334805611802643E-3</v>
      </c>
      <c r="AB28" s="5">
        <v>0.21374919461692232</v>
      </c>
      <c r="AC28" s="5">
        <v>1.2285240837877931E-2</v>
      </c>
      <c r="AD28" s="5">
        <v>3.7804033049580882E-2</v>
      </c>
      <c r="AE28" s="5">
        <v>1.6692424855556529E-2</v>
      </c>
      <c r="AF28" s="5">
        <v>3.804417683769927E-2</v>
      </c>
      <c r="AG28" s="5">
        <v>2.5298332340858909E-3</v>
      </c>
      <c r="AH28" s="5">
        <v>2.138776441147856E-2</v>
      </c>
      <c r="AI28" s="5">
        <v>5.7763290317396025E-3</v>
      </c>
      <c r="AJ28" s="5">
        <v>8.6905505387228597E-3</v>
      </c>
      <c r="AK28" s="5">
        <v>1.3110445451724176E-3</v>
      </c>
      <c r="AL28" s="5">
        <v>3.4446055752133894E-3</v>
      </c>
      <c r="AM28" s="5">
        <v>1.2057969065894041E-3</v>
      </c>
      <c r="AN28" s="5">
        <v>1.1632103292170997E-2</v>
      </c>
      <c r="AO28" s="5">
        <v>9.2310563624636919E-4</v>
      </c>
      <c r="AP28" s="5">
        <v>7.6582466291607871E-4</v>
      </c>
      <c r="AQ28" s="5">
        <v>1.3242386839705683E-3</v>
      </c>
      <c r="AR28" s="5">
        <v>1.8019646277626523E-3</v>
      </c>
      <c r="AS28" s="5"/>
      <c r="AT28" s="5"/>
      <c r="AU28" s="5"/>
      <c r="AV28" s="5"/>
      <c r="AW28" s="5"/>
      <c r="AX28" s="5"/>
      <c r="AY28" s="5"/>
      <c r="AZ28" s="5"/>
      <c r="BA28" s="5"/>
      <c r="BB28" s="5"/>
    </row>
    <row r="29" spans="1:54" x14ac:dyDescent="0.3">
      <c r="A29" s="5">
        <v>15760</v>
      </c>
      <c r="B29" s="5"/>
      <c r="C29" s="5">
        <v>-9.8985969349487737E-2</v>
      </c>
      <c r="D29" s="5">
        <v>-0.22815069090506285</v>
      </c>
      <c r="E29" s="5">
        <v>-3.7057719697121023E-2</v>
      </c>
      <c r="F29" s="5">
        <v>-0.26550162821056061</v>
      </c>
      <c r="G29" s="5">
        <v>-1.2309547760116186E-2</v>
      </c>
      <c r="H29" s="5">
        <v>-5.0448050583652607E-2</v>
      </c>
      <c r="I29" s="5">
        <v>-3.0509261818410127E-2</v>
      </c>
      <c r="J29" s="5">
        <v>-0.10719123260406245</v>
      </c>
      <c r="K29" s="5">
        <v>4.6404488289682633E-2</v>
      </c>
      <c r="L29" s="5">
        <v>-0.95568930736321056</v>
      </c>
      <c r="M29" s="5">
        <v>-8.4049759097427151E-2</v>
      </c>
      <c r="N29" s="5">
        <v>-7.6350213505092787E-2</v>
      </c>
      <c r="O29" s="5">
        <v>-3.6127567493359582E-2</v>
      </c>
      <c r="P29" s="5">
        <v>8.2926928876233028E-2</v>
      </c>
      <c r="Q29" s="5">
        <v>-1.5583034616537397E-2</v>
      </c>
      <c r="R29" s="5">
        <v>2.0964705673183291E-2</v>
      </c>
      <c r="S29" s="5">
        <v>2.0066608646253918E-2</v>
      </c>
      <c r="T29" s="5">
        <v>3.8481303133654776E-3</v>
      </c>
      <c r="U29" s="5">
        <v>4.8064261293082645E-2</v>
      </c>
      <c r="V29" s="5">
        <v>4.7585864172806393E-2</v>
      </c>
      <c r="W29" s="5">
        <v>0.15105389744062081</v>
      </c>
      <c r="X29" s="5">
        <v>0.63237717340601063</v>
      </c>
      <c r="Y29" s="5">
        <v>0.25663367960011707</v>
      </c>
      <c r="Z29" s="5">
        <v>-6.8975584351150688E-3</v>
      </c>
      <c r="AA29" s="5">
        <v>4.4728411548484821E-3</v>
      </c>
      <c r="AB29" s="5">
        <v>0.22091772198915893</v>
      </c>
      <c r="AC29" s="5">
        <v>1.2718162662823032E-2</v>
      </c>
      <c r="AD29" s="5">
        <v>3.9200886866985918E-2</v>
      </c>
      <c r="AE29" s="5">
        <v>1.7337907797740904E-2</v>
      </c>
      <c r="AF29" s="5">
        <v>3.9581059184235212E-2</v>
      </c>
      <c r="AG29" s="5">
        <v>2.6364257880664736E-3</v>
      </c>
      <c r="AH29" s="5">
        <v>2.2326260122044393E-2</v>
      </c>
      <c r="AI29" s="5">
        <v>6.0399306838565796E-3</v>
      </c>
      <c r="AJ29" s="5">
        <v>9.1024707303255792E-3</v>
      </c>
      <c r="AK29" s="5">
        <v>1.3755106780198216E-3</v>
      </c>
      <c r="AL29" s="5">
        <v>3.62012110043457E-3</v>
      </c>
      <c r="AM29" s="5">
        <v>1.2693968787903923E-3</v>
      </c>
      <c r="AN29" s="5">
        <v>1.2266587830245351E-2</v>
      </c>
      <c r="AO29" s="5">
        <v>9.7512840100691563E-4</v>
      </c>
      <c r="AP29" s="5">
        <v>8.1037730208718235E-4</v>
      </c>
      <c r="AQ29" s="5">
        <v>1.4037002032455123E-3</v>
      </c>
      <c r="AR29" s="5">
        <v>1.9134063054818534E-3</v>
      </c>
      <c r="AS29" s="5"/>
      <c r="AT29" s="5"/>
      <c r="AU29" s="5"/>
      <c r="AV29" s="5"/>
      <c r="AW29" s="5"/>
      <c r="AX29" s="5"/>
      <c r="AY29" s="5"/>
      <c r="AZ29" s="5"/>
      <c r="BA29" s="5"/>
      <c r="BB29" s="5"/>
    </row>
    <row r="30" spans="1:54" x14ac:dyDescent="0.3">
      <c r="A30" s="5">
        <v>15750</v>
      </c>
      <c r="B30" s="5"/>
      <c r="C30" s="5">
        <v>-7.9515699625616734E-2</v>
      </c>
      <c r="D30" s="5">
        <v>-0.22695984446752709</v>
      </c>
      <c r="E30" s="5">
        <v>-3.6920476574028423E-2</v>
      </c>
      <c r="F30" s="5">
        <v>-0.26492274174543989</v>
      </c>
      <c r="G30" s="5">
        <v>-1.2301545731573365E-2</v>
      </c>
      <c r="H30" s="5">
        <v>-5.0492818656652547E-2</v>
      </c>
      <c r="I30" s="5">
        <v>-3.0583464472535283E-2</v>
      </c>
      <c r="J30" s="5">
        <v>-0.10761830053312971</v>
      </c>
      <c r="K30" s="5">
        <v>4.6661734667429559E-2</v>
      </c>
      <c r="L30" s="5">
        <v>-0.96248462991472494</v>
      </c>
      <c r="M30" s="5">
        <v>-8.4779705534004018E-2</v>
      </c>
      <c r="N30" s="5">
        <v>-7.713406619615025E-2</v>
      </c>
      <c r="O30" s="5">
        <v>-3.6555895724290612E-2</v>
      </c>
      <c r="P30" s="5">
        <v>8.404255407611215E-2</v>
      </c>
      <c r="Q30" s="5">
        <v>-1.5817683256637082E-2</v>
      </c>
      <c r="R30" s="5">
        <v>2.1314199672570564E-2</v>
      </c>
      <c r="S30" s="5">
        <v>2.0433648522563651E-2</v>
      </c>
      <c r="T30" s="5">
        <v>3.9247830733835087E-3</v>
      </c>
      <c r="U30" s="5">
        <v>4.9100328187631215E-2</v>
      </c>
      <c r="V30" s="5">
        <v>4.8689870670818203E-2</v>
      </c>
      <c r="W30" s="5">
        <v>0.15480801779480166</v>
      </c>
      <c r="X30" s="5">
        <v>0.64914375912319777</v>
      </c>
      <c r="Y30" s="5">
        <v>0.26386627512615263</v>
      </c>
      <c r="Z30" s="5">
        <v>-7.1035185996205395E-3</v>
      </c>
      <c r="AA30" s="5">
        <v>4.6139394007733564E-3</v>
      </c>
      <c r="AB30" s="5">
        <v>0.22826096046493771</v>
      </c>
      <c r="AC30" s="5">
        <v>1.3162565460411422E-2</v>
      </c>
      <c r="AD30" s="5">
        <v>4.0637742509606077E-2</v>
      </c>
      <c r="AE30" s="5">
        <v>1.8003225795775391E-2</v>
      </c>
      <c r="AF30" s="5">
        <v>4.1168350848767146E-2</v>
      </c>
      <c r="AG30" s="5">
        <v>2.7467333884428902E-3</v>
      </c>
      <c r="AH30" s="5">
        <v>2.3299378077055531E-2</v>
      </c>
      <c r="AI30" s="5">
        <v>6.3137910928380853E-3</v>
      </c>
      <c r="AJ30" s="5">
        <v>9.5312526087376424E-3</v>
      </c>
      <c r="AK30" s="5">
        <v>1.4427451989843579E-3</v>
      </c>
      <c r="AL30" s="5">
        <v>3.8035253812708837E-3</v>
      </c>
      <c r="AM30" s="5">
        <v>1.3359825253428242E-3</v>
      </c>
      <c r="AN30" s="5">
        <v>1.2932123915881708E-2</v>
      </c>
      <c r="AO30" s="5">
        <v>1.0298008434867921E-3</v>
      </c>
      <c r="AP30" s="5">
        <v>8.5728790657171752E-4</v>
      </c>
      <c r="AQ30" s="5">
        <v>1.4875255719414427E-3</v>
      </c>
      <c r="AR30" s="5">
        <v>2.0311902495946032E-3</v>
      </c>
      <c r="AS30" s="5"/>
      <c r="AT30" s="5"/>
      <c r="AU30" s="5"/>
      <c r="AV30" s="5"/>
      <c r="AW30" s="5"/>
      <c r="AX30" s="5"/>
      <c r="AY30" s="5"/>
      <c r="AZ30" s="5"/>
      <c r="BA30" s="5"/>
      <c r="BB30" s="5"/>
    </row>
    <row r="31" spans="1:54" x14ac:dyDescent="0.3">
      <c r="A31" s="5">
        <v>15740</v>
      </c>
      <c r="B31" s="5"/>
      <c r="C31" s="5">
        <v>-5.9369827826992551E-2</v>
      </c>
      <c r="D31" s="5">
        <v>-0.22570468294260887</v>
      </c>
      <c r="E31" s="5">
        <v>-3.6772286282693682E-2</v>
      </c>
      <c r="F31" s="5">
        <v>-0.26426304966611125</v>
      </c>
      <c r="G31" s="5">
        <v>-1.2289744248238872E-2</v>
      </c>
      <c r="H31" s="5">
        <v>-5.0522035198818691E-2</v>
      </c>
      <c r="I31" s="5">
        <v>-3.0648419427530705E-2</v>
      </c>
      <c r="J31" s="5">
        <v>-0.10801394852288029</v>
      </c>
      <c r="K31" s="5">
        <v>4.6906070057502178E-2</v>
      </c>
      <c r="L31" s="5">
        <v>-0.96903303910596938</v>
      </c>
      <c r="M31" s="5">
        <v>-8.549003032138966E-2</v>
      </c>
      <c r="N31" s="5">
        <v>-7.7902387050274816E-2</v>
      </c>
      <c r="O31" s="5">
        <v>-3.6978146694209964E-2</v>
      </c>
      <c r="P31" s="5">
        <v>8.514758601267905E-2</v>
      </c>
      <c r="Q31" s="5">
        <v>-1.6051055182845768E-2</v>
      </c>
      <c r="R31" s="5">
        <v>2.1663049993523413E-2</v>
      </c>
      <c r="S31" s="5">
        <v>2.080121045071949E-2</v>
      </c>
      <c r="T31" s="5">
        <v>4.001775646200207E-3</v>
      </c>
      <c r="U31" s="5">
        <v>5.014390499139125E-2</v>
      </c>
      <c r="V31" s="5">
        <v>4.9804818175775104E-2</v>
      </c>
      <c r="W31" s="5">
        <v>0.15860887589173353</v>
      </c>
      <c r="X31" s="5">
        <v>0.66616000756880411</v>
      </c>
      <c r="Y31" s="5">
        <v>0.2712236394615084</v>
      </c>
      <c r="Z31" s="5">
        <v>-7.3135043237724986E-3</v>
      </c>
      <c r="AA31" s="5">
        <v>4.7581115048143646E-3</v>
      </c>
      <c r="AB31" s="5">
        <v>0.23578028871315487</v>
      </c>
      <c r="AC31" s="5">
        <v>1.3618583495647627E-2</v>
      </c>
      <c r="AD31" s="5">
        <v>4.2115206708874829E-2</v>
      </c>
      <c r="AE31" s="5">
        <v>1.868874359787092E-2</v>
      </c>
      <c r="AF31" s="5">
        <v>4.2807131342613214E-2</v>
      </c>
      <c r="AG31" s="5">
        <v>2.8608462586013116E-3</v>
      </c>
      <c r="AH31" s="5">
        <v>2.4308054206976241E-2</v>
      </c>
      <c r="AI31" s="5">
        <v>6.5982147209825799E-3</v>
      </c>
      <c r="AJ31" s="5">
        <v>9.9774398113083342E-3</v>
      </c>
      <c r="AK31" s="5">
        <v>1.5128442680908643E-3</v>
      </c>
      <c r="AL31" s="5">
        <v>3.9951116574205251E-3</v>
      </c>
      <c r="AM31" s="5">
        <v>1.4056719618508145E-3</v>
      </c>
      <c r="AN31" s="5">
        <v>1.363001290138198E-2</v>
      </c>
      <c r="AO31" s="5">
        <v>1.0872401433092971E-3</v>
      </c>
      <c r="AP31" s="5">
        <v>9.0666614565904514E-4</v>
      </c>
      <c r="AQ31" s="5">
        <v>1.575927623701006E-3</v>
      </c>
      <c r="AR31" s="5">
        <v>2.1556400012649529E-3</v>
      </c>
      <c r="AS31" s="5"/>
      <c r="AT31" s="5"/>
      <c r="AU31" s="5"/>
      <c r="AV31" s="5"/>
      <c r="AW31" s="5"/>
      <c r="AX31" s="5"/>
      <c r="AY31" s="5"/>
      <c r="AZ31" s="5"/>
      <c r="BA31" s="5"/>
      <c r="BB31" s="5"/>
    </row>
    <row r="32" spans="1:54" x14ac:dyDescent="0.3">
      <c r="A32" s="5">
        <v>15730</v>
      </c>
      <c r="B32" s="5"/>
      <c r="C32" s="5">
        <v>-3.8545178380349779E-2</v>
      </c>
      <c r="D32" s="5">
        <v>-0.22438621084846436</v>
      </c>
      <c r="E32" s="5">
        <v>-3.6613263187861914E-2</v>
      </c>
      <c r="F32" s="5">
        <v>-0.26352300650054383</v>
      </c>
      <c r="G32" s="5">
        <v>-1.2274147015261156E-2</v>
      </c>
      <c r="H32" s="5">
        <v>-5.0535643428694564E-2</v>
      </c>
      <c r="I32" s="5">
        <v>-3.0704049011705415E-2</v>
      </c>
      <c r="J32" s="5">
        <v>-0.10837775451380352</v>
      </c>
      <c r="K32" s="5">
        <v>4.713724957087459E-2</v>
      </c>
      <c r="L32" s="5">
        <v>-0.97532828322299725</v>
      </c>
      <c r="M32" s="5">
        <v>-8.618008577658573E-2</v>
      </c>
      <c r="N32" s="5">
        <v>-7.865450836329875E-2</v>
      </c>
      <c r="O32" s="5">
        <v>-3.7393972358339786E-2</v>
      </c>
      <c r="P32" s="5">
        <v>8.6241166816264786E-2</v>
      </c>
      <c r="Q32" s="5">
        <v>-1.6282981298220374E-2</v>
      </c>
      <c r="R32" s="5">
        <v>2.2011023401097798E-2</v>
      </c>
      <c r="S32" s="5">
        <v>2.1169070940971133E-2</v>
      </c>
      <c r="T32" s="5">
        <v>4.0790662467135742E-3</v>
      </c>
      <c r="U32" s="5">
        <v>5.1194498654420051E-2</v>
      </c>
      <c r="V32" s="5">
        <v>5.0930263906066565E-2</v>
      </c>
      <c r="W32" s="5">
        <v>0.16245526833381604</v>
      </c>
      <c r="X32" s="5">
        <v>0.68342199139595727</v>
      </c>
      <c r="Y32" s="5">
        <v>0.27870474548579971</v>
      </c>
      <c r="Z32" s="5">
        <v>-7.5275065903463818E-3</v>
      </c>
      <c r="AA32" s="5">
        <v>4.9053660114287594E-3</v>
      </c>
      <c r="AB32" s="5">
        <v>0.24347696316615139</v>
      </c>
      <c r="AC32" s="5">
        <v>1.4086344733616678E-2</v>
      </c>
      <c r="AD32" s="5">
        <v>4.3633870298358926E-2</v>
      </c>
      <c r="AE32" s="5">
        <v>1.9394821108697953E-2</v>
      </c>
      <c r="AF32" s="5">
        <v>4.4498475746973847E-2</v>
      </c>
      <c r="AG32" s="5">
        <v>2.9788548906861476E-3</v>
      </c>
      <c r="AH32" s="5">
        <v>2.5353232652689472E-2</v>
      </c>
      <c r="AI32" s="5">
        <v>6.8935102062934253E-3</v>
      </c>
      <c r="AJ32" s="5">
        <v>1.044158579657036E-2</v>
      </c>
      <c r="AK32" s="5">
        <v>1.5859061597290139E-3</v>
      </c>
      <c r="AL32" s="5">
        <v>4.1951806726614116E-3</v>
      </c>
      <c r="AM32" s="5">
        <v>1.4785867230461065E-3</v>
      </c>
      <c r="AN32" s="5">
        <v>1.436159792865479E-2</v>
      </c>
      <c r="AO32" s="5">
        <v>1.1475675960131995E-3</v>
      </c>
      <c r="AP32" s="5">
        <v>9.5862585759442349E-4</v>
      </c>
      <c r="AQ32" s="5">
        <v>1.6691278762361399E-3</v>
      </c>
      <c r="AR32" s="5">
        <v>2.2870931780402158E-3</v>
      </c>
      <c r="AS32" s="5"/>
      <c r="AT32" s="5"/>
      <c r="AU32" s="5"/>
      <c r="AV32" s="5"/>
      <c r="AW32" s="5"/>
      <c r="AX32" s="5"/>
      <c r="AY32" s="5"/>
      <c r="AZ32" s="5"/>
      <c r="BA32" s="5"/>
      <c r="BB32" s="5"/>
    </row>
    <row r="33" spans="1:54" x14ac:dyDescent="0.3">
      <c r="A33" s="5">
        <v>15720</v>
      </c>
      <c r="B33" s="5"/>
      <c r="C33" s="5">
        <v>-1.7039108788045963E-2</v>
      </c>
      <c r="D33" s="5">
        <v>-0.22300548824353097</v>
      </c>
      <c r="E33" s="5">
        <v>-3.6443531518243331E-2</v>
      </c>
      <c r="F33" s="5">
        <v>-0.26270314132961486</v>
      </c>
      <c r="G33" s="5">
        <v>-1.2254761269858255E-2</v>
      </c>
      <c r="H33" s="5">
        <v>-5.0533600909687372E-2</v>
      </c>
      <c r="I33" s="5">
        <v>-3.0750283880103969E-2</v>
      </c>
      <c r="J33" s="5">
        <v>-0.10870932353251814</v>
      </c>
      <c r="K33" s="5">
        <v>4.7355038704420052E-2</v>
      </c>
      <c r="L33" s="5">
        <v>-0.98136428889364336</v>
      </c>
      <c r="M33" s="5">
        <v>-8.6849236114609527E-2</v>
      </c>
      <c r="N33" s="5">
        <v>-7.9389769248874836E-2</v>
      </c>
      <c r="O33" s="5">
        <v>-3.780302577860771E-2</v>
      </c>
      <c r="P33" s="5">
        <v>8.7322435844006049E-2</v>
      </c>
      <c r="Q33" s="5">
        <v>-1.6513290920240186E-2</v>
      </c>
      <c r="R33" s="5">
        <v>2.23578830351314E-2</v>
      </c>
      <c r="S33" s="5">
        <v>2.1537001579766343E-2</v>
      </c>
      <c r="T33" s="5">
        <v>4.1566118687444914E-3</v>
      </c>
      <c r="U33" s="5">
        <v>5.2251597538542673E-2</v>
      </c>
      <c r="V33" s="5">
        <v>5.2065743600536486E-2</v>
      </c>
      <c r="W33" s="5">
        <v>0.16634591487187542</v>
      </c>
      <c r="X33" s="5">
        <v>0.70092543156482523</v>
      </c>
      <c r="Y33" s="5">
        <v>0.28630841453634487</v>
      </c>
      <c r="Z33" s="5">
        <v>-7.745512184599096E-3</v>
      </c>
      <c r="AA33" s="5">
        <v>5.0557087512969187E-3</v>
      </c>
      <c r="AB33" s="5">
        <v>0.25135211187160655</v>
      </c>
      <c r="AC33" s="5">
        <v>1.4565970429015557E-2</v>
      </c>
      <c r="AD33" s="5">
        <v>4.5194306798511004E-2</v>
      </c>
      <c r="AE33" s="5">
        <v>2.0121812712935803E-2</v>
      </c>
      <c r="AF33" s="5">
        <v>4.6243453103163634E-2</v>
      </c>
      <c r="AG33" s="5">
        <v>3.1008499383668566E-3</v>
      </c>
      <c r="AH33" s="5">
        <v>2.6435864904104083E-2</v>
      </c>
      <c r="AI33" s="5">
        <v>7.1999901577556131E-3</v>
      </c>
      <c r="AJ33" s="5">
        <v>1.0924253607102802E-2</v>
      </c>
      <c r="AK33" s="5">
        <v>1.6620312428072821E-3</v>
      </c>
      <c r="AL33" s="5">
        <v>4.4040406808981787E-3</v>
      </c>
      <c r="AM33" s="5">
        <v>1.5548517919985868E-3</v>
      </c>
      <c r="AN33" s="5">
        <v>1.5128264547955985E-2</v>
      </c>
      <c r="AO33" s="5">
        <v>1.2109086958322873E-3</v>
      </c>
      <c r="AP33" s="5">
        <v>1.0132851528052837E-3</v>
      </c>
      <c r="AQ33" s="5">
        <v>1.76735678262646E-3</v>
      </c>
      <c r="AR33" s="5">
        <v>2.4259019350639397E-3</v>
      </c>
      <c r="AS33" s="5"/>
      <c r="AT33" s="5"/>
      <c r="AU33" s="5"/>
      <c r="AV33" s="5"/>
      <c r="AW33" s="5"/>
      <c r="AX33" s="5"/>
      <c r="AY33" s="5"/>
      <c r="AZ33" s="5"/>
      <c r="BA33" s="5"/>
      <c r="BB33" s="5"/>
    </row>
    <row r="34" spans="1:54" x14ac:dyDescent="0.3">
      <c r="A34" s="5">
        <v>15710</v>
      </c>
      <c r="B34" s="5"/>
      <c r="C34" s="5">
        <v>5.150476469268599E-3</v>
      </c>
      <c r="D34" s="5">
        <v>-0.22156362930745091</v>
      </c>
      <c r="E34" s="5">
        <v>-3.6263225208015684E-2</v>
      </c>
      <c r="F34" s="5">
        <v>-0.26180405720764055</v>
      </c>
      <c r="G34" s="5">
        <v>-1.2231597781332981E-2</v>
      </c>
      <c r="H34" s="5">
        <v>-5.0515879661492312E-2</v>
      </c>
      <c r="I34" s="5">
        <v>-3.0787063147891574E-2</v>
      </c>
      <c r="J34" s="5">
        <v>-0.10900828838013699</v>
      </c>
      <c r="K34" s="5">
        <v>4.7559213725555577E-2</v>
      </c>
      <c r="L34" s="5">
        <v>-0.98713517055345312</v>
      </c>
      <c r="M34" s="5">
        <v>-8.7496858390111648E-2</v>
      </c>
      <c r="N34" s="5">
        <v>-8.0107516563912823E-2</v>
      </c>
      <c r="O34" s="5">
        <v>-3.8204961578868678E-2</v>
      </c>
      <c r="P34" s="5">
        <v>8.8390530723880673E-2</v>
      </c>
      <c r="Q34" s="5">
        <v>-1.6741811968513393E-2</v>
      </c>
      <c r="R34" s="5">
        <v>2.2703388639465551E-2</v>
      </c>
      <c r="S34" s="5">
        <v>2.1904769215001427E-2</v>
      </c>
      <c r="T34" s="5">
        <v>4.234368311707733E-3</v>
      </c>
      <c r="U34" s="5">
        <v>5.3314671611406891E-2</v>
      </c>
      <c r="V34" s="5">
        <v>5.3210771545875481E-2</v>
      </c>
      <c r="W34" s="5">
        <v>0.17027945789003276</v>
      </c>
      <c r="X34" s="5">
        <v>0.71866569237606914</v>
      </c>
      <c r="Y34" s="5">
        <v>0.29403331315844616</v>
      </c>
      <c r="Z34" s="5">
        <v>-7.9675035720565193E-3</v>
      </c>
      <c r="AA34" s="5">
        <v>5.2091427390313708E-3</v>
      </c>
      <c r="AB34" s="5">
        <v>0.25940672832189443</v>
      </c>
      <c r="AC34" s="5">
        <v>1.5057574710469323E-2</v>
      </c>
      <c r="AD34" s="5">
        <v>4.679707097154525E-2</v>
      </c>
      <c r="AE34" s="5">
        <v>2.0870066578877002E-2</v>
      </c>
      <c r="AF34" s="5">
        <v>4.8043124740936874E-2</v>
      </c>
      <c r="AG34" s="5">
        <v>3.2269221043634577E-3</v>
      </c>
      <c r="AH34" s="5">
        <v>2.7556908885114466E-2</v>
      </c>
      <c r="AI34" s="5">
        <v>7.5179709337989632E-3</v>
      </c>
      <c r="AJ34" s="5">
        <v>1.1426015604176214E-2</v>
      </c>
      <c r="AK34" s="5">
        <v>1.7413219563485599E-3</v>
      </c>
      <c r="AL34" s="5">
        <v>4.6220074399717544E-3</v>
      </c>
      <c r="AM34" s="5">
        <v>1.6345956252066362E-3</v>
      </c>
      <c r="AN34" s="5">
        <v>1.5931441301709974E-2</v>
      </c>
      <c r="AO34" s="5">
        <v>1.2773932164168483E-3</v>
      </c>
      <c r="AP34" s="5">
        <v>1.0707665163567251E-3</v>
      </c>
      <c r="AQ34" s="5">
        <v>1.8708539836414903E-3</v>
      </c>
      <c r="AR34" s="5">
        <v>2.5724334321138302E-3</v>
      </c>
      <c r="AS34" s="5"/>
      <c r="AT34" s="5"/>
      <c r="AU34" s="5"/>
      <c r="AV34" s="5"/>
      <c r="AW34" s="5"/>
      <c r="AX34" s="5"/>
      <c r="AY34" s="5"/>
      <c r="AZ34" s="5"/>
      <c r="BA34" s="5"/>
      <c r="BB34" s="5"/>
    </row>
    <row r="35" spans="1:54" x14ac:dyDescent="0.3">
      <c r="A35" s="5">
        <v>15700</v>
      </c>
      <c r="B35" s="5"/>
      <c r="C35" s="5">
        <v>2.8025112513593704E-2</v>
      </c>
      <c r="D35" s="5">
        <v>-0.22006180084034241</v>
      </c>
      <c r="E35" s="5">
        <v>-3.6072487723287326E-2</v>
      </c>
      <c r="F35" s="5">
        <v>-0.26082643046729881</v>
      </c>
      <c r="G35" s="5">
        <v>-1.220467084560529E-2</v>
      </c>
      <c r="H35" s="5">
        <v>-5.04824662495688E-2</v>
      </c>
      <c r="I35" s="5">
        <v>-3.0814334511404647E-2</v>
      </c>
      <c r="J35" s="5">
        <v>-0.10927431028272575</v>
      </c>
      <c r="K35" s="5">
        <v>4.7749562043693218E-2</v>
      </c>
      <c r="L35" s="5">
        <v>-0.99263523972220091</v>
      </c>
      <c r="M35" s="5">
        <v>-8.812234343077277E-2</v>
      </c>
      <c r="N35" s="5">
        <v>-8.0807105835057555E-2</v>
      </c>
      <c r="O35" s="5">
        <v>-3.8599436404906561E-2</v>
      </c>
      <c r="P35" s="5">
        <v>8.9444588419788917E-2</v>
      </c>
      <c r="Q35" s="5">
        <v>-1.6968371158299484E-2</v>
      </c>
      <c r="R35" s="5">
        <v>2.3047296801340104E-2</v>
      </c>
      <c r="S35" s="5">
        <v>2.2272136152992356E-2</v>
      </c>
      <c r="T35" s="5">
        <v>4.312290209836772E-3</v>
      </c>
      <c r="U35" s="5">
        <v>5.438317267505275E-2</v>
      </c>
      <c r="V35" s="5">
        <v>5.4364840639282784E-2</v>
      </c>
      <c r="W35" s="5">
        <v>0.17425446200041927</v>
      </c>
      <c r="X35" s="5">
        <v>0.73663777692869725</v>
      </c>
      <c r="Y35" s="5">
        <v>0.30187795000143791</v>
      </c>
      <c r="Z35" s="5">
        <v>-8.1934587791607835E-3</v>
      </c>
      <c r="AA35" s="5">
        <v>5.3656680718185109E-3</v>
      </c>
      <c r="AB35" s="5">
        <v>0.26764166527217725</v>
      </c>
      <c r="AC35" s="5">
        <v>1.5561264160238855E-2</v>
      </c>
      <c r="AD35" s="5">
        <v>4.8442697348036773E-2</v>
      </c>
      <c r="AE35" s="5">
        <v>2.1639923942588457E-2</v>
      </c>
      <c r="AF35" s="5">
        <v>4.9898542545405301E-2</v>
      </c>
      <c r="AG35" s="5">
        <v>3.3571620227064252E-3</v>
      </c>
      <c r="AH35" s="5">
        <v>2.8717327984105655E-2</v>
      </c>
      <c r="AI35" s="5">
        <v>7.8477724035361813E-3</v>
      </c>
      <c r="AJ35" s="5">
        <v>1.1947453173232057E-2</v>
      </c>
      <c r="AK35" s="5">
        <v>1.8238827803294313E-3</v>
      </c>
      <c r="AL35" s="5">
        <v>4.8494041925587154E-3</v>
      </c>
      <c r="AM35" s="5">
        <v>1.7179501732783459E-3</v>
      </c>
      <c r="AN35" s="5">
        <v>1.6772600270137602E-2</v>
      </c>
      <c r="AO35" s="5">
        <v>1.3471552892066587E-3</v>
      </c>
      <c r="AP35" s="5">
        <v>1.1311969093790665E-3</v>
      </c>
      <c r="AQ35" s="5">
        <v>1.9798685606399057E-3</v>
      </c>
      <c r="AR35" s="5">
        <v>2.7270703059019976E-3</v>
      </c>
      <c r="AS35" s="5"/>
      <c r="AT35" s="5"/>
      <c r="AU35" s="5"/>
      <c r="AV35" s="5"/>
      <c r="AW35" s="5"/>
      <c r="AX35" s="5"/>
      <c r="AY35" s="5"/>
      <c r="AZ35" s="5"/>
      <c r="BA35" s="5"/>
      <c r="BB35" s="5"/>
    </row>
    <row r="36" spans="1:54" x14ac:dyDescent="0.3">
      <c r="A36" s="5">
        <v>15690</v>
      </c>
      <c r="B36" s="5"/>
      <c r="C36" s="5">
        <v>5.1585761166710632E-2</v>
      </c>
      <c r="D36" s="5">
        <v>-0.21850122068323938</v>
      </c>
      <c r="E36" s="5">
        <v>-3.587147187382754E-2</v>
      </c>
      <c r="F36" s="5">
        <v>-0.25977100990993773</v>
      </c>
      <c r="G36" s="5">
        <v>-1.2173998274249359E-2</v>
      </c>
      <c r="H36" s="5">
        <v>-5.0433361852376582E-2</v>
      </c>
      <c r="I36" s="5">
        <v>-3.0832054356550564E-2</v>
      </c>
      <c r="J36" s="5">
        <v>-0.10950707950229784</v>
      </c>
      <c r="K36" s="5">
        <v>4.7925882567661095E-2</v>
      </c>
      <c r="L36" s="5">
        <v>-0.99785901407121358</v>
      </c>
      <c r="M36" s="5">
        <v>-8.8725096760600392E-2</v>
      </c>
      <c r="N36" s="5">
        <v>-8.1487902184465763E-2</v>
      </c>
      <c r="O36" s="5">
        <v>-3.8986109388419996E-2</v>
      </c>
      <c r="P36" s="5">
        <v>9.0483746316041183E-2</v>
      </c>
      <c r="Q36" s="5">
        <v>-1.7192794199595591E-2</v>
      </c>
      <c r="R36" s="5">
        <v>2.338936120072263E-2</v>
      </c>
      <c r="S36" s="5">
        <v>2.2638860367059501E-2</v>
      </c>
      <c r="T36" s="5">
        <v>4.3903310639696654E-3</v>
      </c>
      <c r="U36" s="5">
        <v>5.5456534629467681E-2</v>
      </c>
      <c r="V36" s="5">
        <v>5.552742248726894E-2</v>
      </c>
      <c r="W36" s="5">
        <v>0.17826941375182184</v>
      </c>
      <c r="X36" s="5">
        <v>0.75483632302457582</v>
      </c>
      <c r="Y36" s="5">
        <v>0.30984067287141021</v>
      </c>
      <c r="Z36" s="5">
        <v>-8.4233512771094542E-3</v>
      </c>
      <c r="AA36" s="5">
        <v>5.5252818292246177E-3</v>
      </c>
      <c r="AB36" s="5">
        <v>0.27605762855890015</v>
      </c>
      <c r="AC36" s="5">
        <v>1.6077137389962661E-2</v>
      </c>
      <c r="AD36" s="5">
        <v>5.013169872696157E-2</v>
      </c>
      <c r="AE36" s="5">
        <v>2.2431718373204033E-2</v>
      </c>
      <c r="AF36" s="5">
        <v>5.1810747163200069E-2</v>
      </c>
      <c r="AG36" s="5">
        <v>3.4916601357178703E-3</v>
      </c>
      <c r="AH36" s="5">
        <v>2.9918090029283702E-2</v>
      </c>
      <c r="AI36" s="5">
        <v>8.189717690383444E-3</v>
      </c>
      <c r="AJ36" s="5">
        <v>1.2489156399257408E-2</v>
      </c>
      <c r="AK36" s="5">
        <v>1.909820201563893E-3</v>
      </c>
      <c r="AL36" s="5">
        <v>5.0865616334773408E-3</v>
      </c>
      <c r="AM36" s="5">
        <v>1.8050508969076292E-3</v>
      </c>
      <c r="AN36" s="5">
        <v>1.7653257575323478E-2</v>
      </c>
      <c r="AO36" s="5">
        <v>1.420333479152446E-3</v>
      </c>
      <c r="AP36" s="5">
        <v>1.194707869196188E-3</v>
      </c>
      <c r="AQ36" s="5">
        <v>2.0946592885670969E-3</v>
      </c>
      <c r="AR36" s="5">
        <v>2.8902111470225024E-3</v>
      </c>
      <c r="AS36" s="5"/>
      <c r="AT36" s="5"/>
      <c r="AU36" s="5"/>
      <c r="AV36" s="5"/>
      <c r="AW36" s="5"/>
      <c r="AX36" s="5"/>
      <c r="AY36" s="5"/>
      <c r="AZ36" s="5"/>
      <c r="BA36" s="5"/>
      <c r="BB36" s="5"/>
    </row>
    <row r="37" spans="1:54" x14ac:dyDescent="0.3">
      <c r="A37" s="5">
        <v>15680</v>
      </c>
      <c r="B37" s="5"/>
      <c r="C37" s="5">
        <v>7.5832798595729681E-2</v>
      </c>
      <c r="D37" s="5">
        <v>-0.21688315606268088</v>
      </c>
      <c r="E37" s="5">
        <v>-3.5660339610402353E-2</v>
      </c>
      <c r="F37" s="5">
        <v>-0.25863861588251391</v>
      </c>
      <c r="G37" s="5">
        <v>-1.2139601378034649E-2</v>
      </c>
      <c r="H37" s="5">
        <v>-5.0368582306125918E-2</v>
      </c>
      <c r="I37" s="5">
        <v>-3.084018785426541E-2</v>
      </c>
      <c r="J37" s="5">
        <v>-0.10970631590686257</v>
      </c>
      <c r="K37" s="5">
        <v>4.8087986048279845E-2</v>
      </c>
      <c r="L37" s="5">
        <v>-1.0028012262619386</v>
      </c>
      <c r="M37" s="5">
        <v>-8.9304539511246311E-2</v>
      </c>
      <c r="N37" s="5">
        <v>-8.2149281253111744E-2</v>
      </c>
      <c r="O37" s="5">
        <v>-3.9364642614178109E-2</v>
      </c>
      <c r="P37" s="5">
        <v>9.1507143319536827E-2</v>
      </c>
      <c r="Q37" s="5">
        <v>-1.7414906001514442E-2</v>
      </c>
      <c r="R37" s="5">
        <v>2.3729332869305696E-2</v>
      </c>
      <c r="S37" s="5">
        <v>2.3004695717590406E-2</v>
      </c>
      <c r="T37" s="5">
        <v>4.4684432758976857E-3</v>
      </c>
      <c r="U37" s="5">
        <v>5.6534173771532491E-2</v>
      </c>
      <c r="V37" s="5">
        <v>5.6697967541416074E-2</v>
      </c>
      <c r="W37" s="5">
        <v>0.18232272145618053</v>
      </c>
      <c r="X37" s="5">
        <v>0.773255599541394</v>
      </c>
      <c r="Y37" s="5">
        <v>0.31791966595153254</v>
      </c>
      <c r="Z37" s="5">
        <v>-8.6571498692257862E-3</v>
      </c>
      <c r="AA37" s="5">
        <v>5.6879779744051957E-3</v>
      </c>
      <c r="AB37" s="5">
        <v>0.28465517093089537</v>
      </c>
      <c r="AC37" s="5">
        <v>1.6605284613111261E-2</v>
      </c>
      <c r="AD37" s="5">
        <v>5.1864564651041965E-2</v>
      </c>
      <c r="AE37" s="5">
        <v>2.324577501998288E-2</v>
      </c>
      <c r="AF37" s="5">
        <v>5.3780766148719281E-2</v>
      </c>
      <c r="AG37" s="5">
        <v>3.6305065657122534E-3</v>
      </c>
      <c r="AH37" s="5">
        <v>3.1160166208202611E-2</v>
      </c>
      <c r="AI37" s="5">
        <v>8.5441328976917415E-3</v>
      </c>
      <c r="AJ37" s="5">
        <v>1.3051723711146379E-2</v>
      </c>
      <c r="AK37" s="5">
        <v>1.9992426744344645E-3</v>
      </c>
      <c r="AL37" s="5">
        <v>5.3338178627105708E-3</v>
      </c>
      <c r="AM37" s="5">
        <v>1.8960367778429563E-3</v>
      </c>
      <c r="AN37" s="5">
        <v>1.8574973840235005E-2</v>
      </c>
      <c r="AO37" s="5">
        <v>1.4970708574707239E-3</v>
      </c>
      <c r="AP37" s="5">
        <v>1.261435607869477E-3</v>
      </c>
      <c r="AQ37" s="5">
        <v>2.2154948885416315E-3</v>
      </c>
      <c r="AR37" s="5">
        <v>3.0622709808799933E-3</v>
      </c>
      <c r="AS37" s="5"/>
      <c r="AT37" s="5"/>
      <c r="AU37" s="5"/>
      <c r="AV37" s="5"/>
      <c r="AW37" s="5"/>
      <c r="AX37" s="5"/>
      <c r="AY37" s="5"/>
      <c r="AZ37" s="5"/>
      <c r="BA37" s="5"/>
      <c r="BB37" s="5"/>
    </row>
    <row r="38" spans="1:54" x14ac:dyDescent="0.3">
      <c r="A38" s="5">
        <v>15670</v>
      </c>
      <c r="B38" s="5"/>
      <c r="C38" s="5">
        <v>0.10076600353887603</v>
      </c>
      <c r="D38" s="5">
        <v>-0.21520892186261084</v>
      </c>
      <c r="E38" s="5">
        <v>-3.5439261808086549E-2</v>
      </c>
      <c r="F38" s="5">
        <v>-0.25743013924265479</v>
      </c>
      <c r="G38" s="5">
        <v>-1.2101504944982435E-2</v>
      </c>
      <c r="H38" s="5">
        <v>-5.028815812684366E-2</v>
      </c>
      <c r="I38" s="5">
        <v>-3.0838709042764527E-2</v>
      </c>
      <c r="J38" s="5">
        <v>-0.10987176949811664</v>
      </c>
      <c r="K38" s="5">
        <v>4.8235695405302294E-2</v>
      </c>
      <c r="L38" s="5">
        <v>-1.0074568325364486</v>
      </c>
      <c r="M38" s="5">
        <v>-8.9860109319458967E-2</v>
      </c>
      <c r="N38" s="5">
        <v>-8.2790630119837338E-2</v>
      </c>
      <c r="O38" s="5">
        <v>-3.9734701589504012E-2</v>
      </c>
      <c r="P38" s="5">
        <v>9.2513920977836353E-2</v>
      </c>
      <c r="Q38" s="5">
        <v>-1.7634530881665687E-2</v>
      </c>
      <c r="R38" s="5">
        <v>2.4066960458878302E-2</v>
      </c>
      <c r="S38" s="5">
        <v>2.3369392183419345E-2</v>
      </c>
      <c r="T38" s="5">
        <v>4.5465781852727476E-3</v>
      </c>
      <c r="U38" s="5">
        <v>5.7615489129704003E-2</v>
      </c>
      <c r="V38" s="5">
        <v>5.7875905271851449E-2</v>
      </c>
      <c r="W38" s="5">
        <v>0.18641271513672275</v>
      </c>
      <c r="X38" s="5">
        <v>0.7918895032956722</v>
      </c>
      <c r="Y38" s="5">
        <v>0.3261129472007997</v>
      </c>
      <c r="Z38" s="5">
        <v>-8.8948185821991991E-3</v>
      </c>
      <c r="AA38" s="5">
        <v>5.8537472569622929E-3</v>
      </c>
      <c r="AB38" s="5">
        <v>0.29343468590563626</v>
      </c>
      <c r="AC38" s="5">
        <v>1.7145787214865527E-2</v>
      </c>
      <c r="AD38" s="5">
        <v>5.3641759859398987E-2</v>
      </c>
      <c r="AE38" s="5">
        <v>2.408240984184689E-2</v>
      </c>
      <c r="AF38" s="5">
        <v>5.5809612051461913E-2</v>
      </c>
      <c r="AG38" s="5">
        <v>3.7737909814274406E-3</v>
      </c>
      <c r="AH38" s="5">
        <v>3.2444529930959004E-2</v>
      </c>
      <c r="AI38" s="5">
        <v>8.9113468160407494E-3</v>
      </c>
      <c r="AJ38" s="5">
        <v>1.3635761494154172E-2</v>
      </c>
      <c r="AK38" s="5">
        <v>2.0922605762735969E-3</v>
      </c>
      <c r="AL38" s="5">
        <v>5.5915183234530449E-3</v>
      </c>
      <c r="AM38" s="5">
        <v>1.9910503245412253E-3</v>
      </c>
      <c r="AN38" s="5">
        <v>1.953935459911877E-2</v>
      </c>
      <c r="AO38" s="5">
        <v>1.5775150711035669E-3</v>
      </c>
      <c r="AP38" s="5">
        <v>1.331521108857157E-3</v>
      </c>
      <c r="AQ38" s="5">
        <v>2.3426542794874926E-3</v>
      </c>
      <c r="AR38" s="5">
        <v>3.2436817518779861E-3</v>
      </c>
      <c r="AS38" s="5"/>
      <c r="AT38" s="5"/>
      <c r="AU38" s="5"/>
      <c r="AV38" s="5"/>
      <c r="AW38" s="5"/>
      <c r="AX38" s="5"/>
      <c r="AY38" s="5"/>
      <c r="AZ38" s="5"/>
      <c r="BA38" s="5"/>
      <c r="BB38" s="5"/>
    </row>
    <row r="39" spans="1:54" x14ac:dyDescent="0.3">
      <c r="A39" s="5">
        <v>15660</v>
      </c>
      <c r="B39" s="5"/>
      <c r="C39" s="5">
        <v>0.12638454614298203</v>
      </c>
      <c r="D39" s="5">
        <v>-0.21347987882689243</v>
      </c>
      <c r="E39" s="5">
        <v>-3.5208418035952559E-2</v>
      </c>
      <c r="F39" s="5">
        <v>-0.25614654021358912</v>
      </c>
      <c r="G39" s="5">
        <v>-1.2059737212960994E-2</v>
      </c>
      <c r="H39" s="5">
        <v>-5.0192134509606044E-2</v>
      </c>
      <c r="I39" s="5">
        <v>-3.0827600896348013E-2</v>
      </c>
      <c r="J39" s="5">
        <v>-0.11000322089545225</v>
      </c>
      <c r="K39" s="5">
        <v>4.8368846037952148E-2</v>
      </c>
      <c r="L39" s="5">
        <v>-1.0118210210408887</v>
      </c>
      <c r="M39" s="5">
        <v>-9.0391261208796425E-2</v>
      </c>
      <c r="N39" s="5">
        <v>-8.3411348214332354E-2</v>
      </c>
      <c r="O39" s="5">
        <v>-4.0095955715232327E-2</v>
      </c>
      <c r="P39" s="5">
        <v>9.350322461127783E-2</v>
      </c>
      <c r="Q39" s="5">
        <v>-1.7851492780235359E-2</v>
      </c>
      <c r="R39" s="5">
        <v>2.4401990518750326E-2</v>
      </c>
      <c r="S39" s="5">
        <v>2.3732696104329917E-2</v>
      </c>
      <c r="T39" s="5">
        <v>4.6246861090635683E-3</v>
      </c>
      <c r="U39" s="5">
        <v>5.8699862834699371E-2</v>
      </c>
      <c r="V39" s="5">
        <v>5.9060644379126025E-2</v>
      </c>
      <c r="W39" s="5">
        <v>0.19053764660135367</v>
      </c>
      <c r="X39" s="5">
        <v>0.81073155641698769</v>
      </c>
      <c r="Y39" s="5">
        <v>0.33441836594212154</v>
      </c>
      <c r="Z39" s="5">
        <v>-9.1363165615427466E-3</v>
      </c>
      <c r="AA39" s="5">
        <v>6.0225771176983332E-3</v>
      </c>
      <c r="AB39" s="5">
        <v>0.30239640166370207</v>
      </c>
      <c r="AC39" s="5">
        <v>1.7698717320169824E-2</v>
      </c>
      <c r="AD39" s="5">
        <v>5.5463722719635303E-2</v>
      </c>
      <c r="AE39" s="5">
        <v>2.4941928820177466E-2</v>
      </c>
      <c r="AF39" s="5">
        <v>5.7898280445641159E-2</v>
      </c>
      <c r="AG39" s="5">
        <v>3.9216024592092641E-3</v>
      </c>
      <c r="AH39" s="5">
        <v>3.3772155636633799E-2</v>
      </c>
      <c r="AI39" s="5">
        <v>9.2916906118716072E-3</v>
      </c>
      <c r="AJ39" s="5">
        <v>1.4241883669587788E-2</v>
      </c>
      <c r="AK39" s="5">
        <v>2.1889861572010174E-3</v>
      </c>
      <c r="AL39" s="5">
        <v>5.8600157244820452E-3</v>
      </c>
      <c r="AM39" s="5">
        <v>2.0902375721930893E-3</v>
      </c>
      <c r="AN39" s="5">
        <v>2.0548050655584658E-2</v>
      </c>
      <c r="AO39" s="5">
        <v>1.661818408543438E-3</v>
      </c>
      <c r="AP39" s="5">
        <v>1.4051102214748979E-3</v>
      </c>
      <c r="AQ39" s="5">
        <v>2.4764268282368392E-3</v>
      </c>
      <c r="AR39" s="5">
        <v>3.43489281008897E-3</v>
      </c>
      <c r="AS39" s="5"/>
      <c r="AT39" s="5"/>
      <c r="AU39" s="5"/>
      <c r="AV39" s="5"/>
      <c r="AW39" s="5"/>
      <c r="AX39" s="5"/>
      <c r="AY39" s="5"/>
      <c r="AZ39" s="5"/>
      <c r="BA39" s="5"/>
      <c r="BB39" s="5"/>
    </row>
    <row r="40" spans="1:54" x14ac:dyDescent="0.3">
      <c r="A40" s="5">
        <v>15650</v>
      </c>
      <c r="B40" s="5"/>
      <c r="C40" s="5">
        <v>0.15268697744343782</v>
      </c>
      <c r="D40" s="5">
        <v>-0.2116974316958963</v>
      </c>
      <c r="E40" s="5">
        <v>-3.4967996313568193E-2</v>
      </c>
      <c r="F40" s="5">
        <v>-0.25478884713093242</v>
      </c>
      <c r="G40" s="5">
        <v>-1.2014329836855003E-2</v>
      </c>
      <c r="H40" s="5">
        <v>-5.0080571304837326E-2</v>
      </c>
      <c r="I40" s="5">
        <v>-3.0806855380550502E-2</v>
      </c>
      <c r="J40" s="5">
        <v>-0.11010048177503744</v>
      </c>
      <c r="K40" s="5">
        <v>4.8487286118324237E-2</v>
      </c>
      <c r="L40" s="5">
        <v>-1.0158892198632381</v>
      </c>
      <c r="M40" s="5">
        <v>-9.0897468453731173E-2</v>
      </c>
      <c r="N40" s="5">
        <v>-8.4010848222228998E-2</v>
      </c>
      <c r="O40" s="5">
        <v>-4.0448078757261093E-2</v>
      </c>
      <c r="P40" s="5">
        <v>9.4474204457206251E-2</v>
      </c>
      <c r="Q40" s="5">
        <v>-1.8065615478440336E-2</v>
      </c>
      <c r="R40" s="5">
        <v>2.4734167781881373E-2</v>
      </c>
      <c r="S40" s="5">
        <v>2.4094350434457523E-2</v>
      </c>
      <c r="T40" s="5">
        <v>4.7027163835450785E-3</v>
      </c>
      <c r="U40" s="5">
        <v>5.9786660526372361E-2</v>
      </c>
      <c r="V40" s="5">
        <v>6.0251573045125163E-2</v>
      </c>
      <c r="W40" s="5">
        <v>0.19469568964474687</v>
      </c>
      <c r="X40" s="5">
        <v>0.82977490425391009</v>
      </c>
      <c r="Y40" s="5">
        <v>0.34283360065045593</v>
      </c>
      <c r="Z40" s="5">
        <v>-9.3815979716119942E-3</v>
      </c>
      <c r="AA40" s="5">
        <v>6.1944515955210675E-3</v>
      </c>
      <c r="AB40" s="5">
        <v>0.31154037499491166</v>
      </c>
      <c r="AC40" s="5">
        <v>1.8264137360737637E-2</v>
      </c>
      <c r="AD40" s="5">
        <v>5.7330863641621335E-2</v>
      </c>
      <c r="AE40" s="5">
        <v>2.5824627155725938E-2</v>
      </c>
      <c r="AF40" s="5">
        <v>6.0047747903454816E-2</v>
      </c>
      <c r="AG40" s="5">
        <v>4.0740293389863874E-3</v>
      </c>
      <c r="AH40" s="5">
        <v>3.514401754266238E-2</v>
      </c>
      <c r="AI40" s="5">
        <v>9.685497497162892E-3</v>
      </c>
      <c r="AJ40" s="5">
        <v>1.4870711240898837E-2</v>
      </c>
      <c r="AK40" s="5">
        <v>2.2895334842252661E-3</v>
      </c>
      <c r="AL40" s="5">
        <v>6.1396699461543922E-3</v>
      </c>
      <c r="AM40" s="5">
        <v>2.193748076802191E-3</v>
      </c>
      <c r="AN40" s="5">
        <v>2.1602758384610236E-2</v>
      </c>
      <c r="AO40" s="5">
        <v>1.7501378616703179E-3</v>
      </c>
      <c r="AP40" s="5">
        <v>1.4823537528284641E-3</v>
      </c>
      <c r="AQ40" s="5">
        <v>2.6171125974943201E-3</v>
      </c>
      <c r="AR40" s="5">
        <v>3.6363713995717995E-3</v>
      </c>
      <c r="AS40" s="5"/>
      <c r="AT40" s="5"/>
      <c r="AU40" s="5"/>
      <c r="AV40" s="5"/>
      <c r="AW40" s="5"/>
      <c r="AX40" s="5"/>
      <c r="AY40" s="5"/>
      <c r="AZ40" s="5"/>
      <c r="BA40" s="5"/>
      <c r="BB40" s="5"/>
    </row>
    <row r="41" spans="1:54" x14ac:dyDescent="0.3">
      <c r="A41" s="5">
        <v>15640</v>
      </c>
      <c r="B41" s="5"/>
      <c r="C41" s="5">
        <v>0.17967121951682111</v>
      </c>
      <c r="D41" s="5">
        <v>-0.20986302728076076</v>
      </c>
      <c r="E41" s="5">
        <v>-3.471819285476304E-2</v>
      </c>
      <c r="F41" s="5">
        <v>-0.25335815508355364</v>
      </c>
      <c r="G41" s="5">
        <v>-1.1965317850356424E-2</v>
      </c>
      <c r="H41" s="5">
        <v>-4.9953542971623924E-2</v>
      </c>
      <c r="I41" s="5">
        <v>-3.0776473493453981E-2</v>
      </c>
      <c r="J41" s="5">
        <v>-0.11016339526281441</v>
      </c>
      <c r="K41" s="5">
        <v>4.8590876866940698E-2</v>
      </c>
      <c r="L41" s="5">
        <v>-1.0196571047671759</v>
      </c>
      <c r="M41" s="5">
        <v>-9.1378223424293845E-2</v>
      </c>
      <c r="N41" s="5">
        <v>-8.4588556980477361E-2</v>
      </c>
      <c r="O41" s="5">
        <v>-4.0790749317811389E-2</v>
      </c>
      <c r="P41" s="5">
        <v>9.5426016824332896E-2</v>
      </c>
      <c r="Q41" s="5">
        <v>-1.8276722821020851E-2</v>
      </c>
      <c r="R41" s="5">
        <v>2.5063235459338869E-2</v>
      </c>
      <c r="S41" s="5">
        <v>2.4454095006341971E-2</v>
      </c>
      <c r="T41" s="5">
        <v>4.7806174087986226E-3</v>
      </c>
      <c r="U41" s="5">
        <v>6.0875231796905294E-2</v>
      </c>
      <c r="V41" s="5">
        <v>6.1448059223558914E-2</v>
      </c>
      <c r="W41" s="5">
        <v>0.19888494038238777</v>
      </c>
      <c r="X41" s="5">
        <v>0.84901231383174891</v>
      </c>
      <c r="Y41" s="5">
        <v>0.35135615695168276</v>
      </c>
      <c r="Z41" s="5">
        <v>-9.6306119005361759E-3</v>
      </c>
      <c r="AA41" s="5">
        <v>6.3693512367586271E-3</v>
      </c>
      <c r="AB41" s="5">
        <v>0.3208664853099048</v>
      </c>
      <c r="AC41" s="5">
        <v>1.8842099641827825E-2</v>
      </c>
      <c r="AD41" s="5">
        <v>5.9243563475396388E-2</v>
      </c>
      <c r="AE41" s="5">
        <v>2.6730788450563713E-2</v>
      </c>
      <c r="AF41" s="5">
        <v>6.2258969913584684E-2</v>
      </c>
      <c r="AG41" s="5">
        <v>4.2311590750859825E-3</v>
      </c>
      <c r="AH41" s="5">
        <v>3.656108833694844E-2</v>
      </c>
      <c r="AI41" s="5">
        <v>1.0093102379883189E-2</v>
      </c>
      <c r="AJ41" s="5">
        <v>1.5522871805390765E-2</v>
      </c>
      <c r="AK41" s="5">
        <v>2.394018379419788E-3</v>
      </c>
      <c r="AL41" s="5">
        <v>6.4308479293265549E-3</v>
      </c>
      <c r="AM41" s="5">
        <v>2.3017349029961416E-3</v>
      </c>
      <c r="AN41" s="5">
        <v>2.2705219974589814E-2</v>
      </c>
      <c r="AO41" s="5">
        <v>1.8426351832367151E-3</v>
      </c>
      <c r="AP41" s="5">
        <v>1.5634075568751189E-3</v>
      </c>
      <c r="AQ41" s="5">
        <v>2.7650225910186487E-3</v>
      </c>
      <c r="AR41" s="5">
        <v>3.8486031474402418E-3</v>
      </c>
      <c r="AS41" s="5"/>
      <c r="AT41" s="5"/>
      <c r="AU41" s="5"/>
      <c r="AV41" s="5"/>
      <c r="AW41" s="5"/>
      <c r="AX41" s="5"/>
      <c r="AY41" s="5"/>
      <c r="AZ41" s="5"/>
      <c r="BA41" s="5"/>
      <c r="BB41" s="5"/>
    </row>
    <row r="42" spans="1:54" x14ac:dyDescent="0.3">
      <c r="A42" s="5">
        <v>15630</v>
      </c>
      <c r="B42" s="5"/>
      <c r="C42" s="5">
        <v>0.2073345563357599</v>
      </c>
      <c r="D42" s="5">
        <v>-0.2079781524790533</v>
      </c>
      <c r="E42" s="5">
        <v>-3.4459211799151637E-2</v>
      </c>
      <c r="F42" s="5">
        <v>-0.25185562445098852</v>
      </c>
      <c r="G42" s="5">
        <v>-1.1912739622436204E-2</v>
      </c>
      <c r="H42" s="5">
        <v>-4.9811138508043279E-2</v>
      </c>
      <c r="I42" s="5">
        <v>-3.073646529301079E-2</v>
      </c>
      <c r="J42" s="5">
        <v>-0.11019183628035253</v>
      </c>
      <c r="K42" s="5">
        <v>4.8679492809788505E-2</v>
      </c>
      <c r="L42" s="5">
        <v>-1.0231206066043046</v>
      </c>
      <c r="M42" s="5">
        <v>-9.1833038409423126E-2</v>
      </c>
      <c r="N42" s="5">
        <v>-8.5143916361164723E-2</v>
      </c>
      <c r="O42" s="5">
        <v>-4.1123651305485981E-2</v>
      </c>
      <c r="P42" s="5">
        <v>9.63578252551852E-2</v>
      </c>
      <c r="Q42" s="5">
        <v>-1.8484638942416177E-2</v>
      </c>
      <c r="R42" s="5">
        <v>2.5388935542683216E-2</v>
      </c>
      <c r="S42" s="5">
        <v>2.4811666805348048E-2</v>
      </c>
      <c r="T42" s="5">
        <v>4.8583366956951061E-3</v>
      </c>
      <c r="U42" s="5">
        <v>6.1964910670351078E-2</v>
      </c>
      <c r="V42" s="5">
        <v>6.2649450970518702E-2</v>
      </c>
      <c r="W42" s="5">
        <v>0.20310341771961798</v>
      </c>
      <c r="X42" s="5">
        <v>0.86843617288157005</v>
      </c>
      <c r="Y42" s="5">
        <v>0.35998336584277574</v>
      </c>
      <c r="Z42" s="5">
        <v>-9.8833022704081334E-3</v>
      </c>
      <c r="AA42" s="5">
        <v>6.54725300714593E-3</v>
      </c>
      <c r="AB42" s="5">
        <v>0.33037442873141815</v>
      </c>
      <c r="AC42" s="5">
        <v>1.9432645909637988E-2</v>
      </c>
      <c r="AD42" s="5">
        <v>6.1202171895713607E-2</v>
      </c>
      <c r="AE42" s="5">
        <v>2.7660683876078652E-2</v>
      </c>
      <c r="AF42" s="5">
        <v>6.4532878746692182E-2</v>
      </c>
      <c r="AG42" s="5">
        <v>4.3930780819550364E-3</v>
      </c>
      <c r="AH42" s="5">
        <v>3.8024337812646747E-2</v>
      </c>
      <c r="AI42" s="5">
        <v>1.0514841494985659E-2</v>
      </c>
      <c r="AJ42" s="5">
        <v>1.6198999030780849E-2</v>
      </c>
      <c r="AK42" s="5">
        <v>2.5025583519894877E-3</v>
      </c>
      <c r="AL42" s="5">
        <v>6.7339235465017746E-3</v>
      </c>
      <c r="AM42" s="5">
        <v>2.4143546052433863E-3</v>
      </c>
      <c r="AN42" s="5">
        <v>2.3857223605485773E-2</v>
      </c>
      <c r="AO42" s="5">
        <v>1.9394769396240356E-3</v>
      </c>
      <c r="AP42" s="5">
        <v>1.6484326202550372E-3</v>
      </c>
      <c r="AQ42" s="5">
        <v>2.9204789953433622E-3</v>
      </c>
      <c r="AR42" s="5">
        <v>4.0720925527276981E-3</v>
      </c>
      <c r="AS42" s="5"/>
      <c r="AT42" s="5"/>
      <c r="AU42" s="5"/>
      <c r="AV42" s="5"/>
      <c r="AW42" s="5"/>
      <c r="AX42" s="5"/>
      <c r="AY42" s="5"/>
      <c r="AZ42" s="5"/>
      <c r="BA42" s="5"/>
      <c r="BB42" s="5"/>
    </row>
    <row r="43" spans="1:54" x14ac:dyDescent="0.3">
      <c r="A43" s="5">
        <v>15620</v>
      </c>
      <c r="B43" s="5"/>
      <c r="C43" s="5">
        <v>0.23567362535458408</v>
      </c>
      <c r="D43" s="5">
        <v>-0.2060443322356825</v>
      </c>
      <c r="E43" s="5">
        <v>-3.4191264931928429E-2</v>
      </c>
      <c r="F43" s="5">
        <v>-0.25028247934008829</v>
      </c>
      <c r="G43" s="5">
        <v>-1.1856636808567998E-2</v>
      </c>
      <c r="H43" s="5">
        <v>-4.9653461358557478E-2</v>
      </c>
      <c r="I43" s="5">
        <v>-3.0686849910254121E-2</v>
      </c>
      <c r="J43" s="5">
        <v>-0.11018571184258923</v>
      </c>
      <c r="K43" s="5">
        <v>4.8753022016199986E-2</v>
      </c>
      <c r="L43" s="5">
        <v>-1.026275918387511</v>
      </c>
      <c r="M43" s="5">
        <v>-9.2261446417210694E-2</v>
      </c>
      <c r="N43" s="5">
        <v>-8.5676384141946213E-2</v>
      </c>
      <c r="O43" s="5">
        <v>-4.1446474403214417E-2</v>
      </c>
      <c r="P43" s="5">
        <v>9.7268801694544077E-2</v>
      </c>
      <c r="Q43" s="5">
        <v>-1.8689188496255053E-2</v>
      </c>
      <c r="R43" s="5">
        <v>2.5711009113852261E-2</v>
      </c>
      <c r="S43" s="5">
        <v>2.5166800254141523E-2</v>
      </c>
      <c r="T43" s="5">
        <v>4.9358209153265642E-3</v>
      </c>
      <c r="U43" s="5">
        <v>6.3055016118478718E-2</v>
      </c>
      <c r="V43" s="5">
        <v>6.3855076815495682E-2</v>
      </c>
      <c r="W43" s="5">
        <v>0.20734906395850827</v>
      </c>
      <c r="X43" s="5">
        <v>0.88803848945905328</v>
      </c>
      <c r="Y43" s="5">
        <v>0.36871238214356955</v>
      </c>
      <c r="Z43" s="5">
        <v>-1.0139607753083894E-2</v>
      </c>
      <c r="AA43" s="5">
        <v>6.7281302067482883E-3</v>
      </c>
      <c r="AB43" s="5">
        <v>0.34006371227976162</v>
      </c>
      <c r="AC43" s="5">
        <v>2.0035806920194514E-2</v>
      </c>
      <c r="AD43" s="5">
        <v>6.3207005775914343E-2</v>
      </c>
      <c r="AE43" s="5">
        <v>2.8614571328088912E-2</v>
      </c>
      <c r="AF43" s="5">
        <v>6.6870381269880264E-2</v>
      </c>
      <c r="AG43" s="5">
        <v>4.559871574867114E-3</v>
      </c>
      <c r="AH43" s="5">
        <v>3.9534731445678609E-2</v>
      </c>
      <c r="AI43" s="5">
        <v>1.0951052015743824E-2</v>
      </c>
      <c r="AJ43" s="5">
        <v>1.6899732095913646E-2</v>
      </c>
      <c r="AK43" s="5">
        <v>2.6152725240464881E-3</v>
      </c>
      <c r="AL43" s="5">
        <v>7.04927745450642E-3</v>
      </c>
      <c r="AM43" s="5">
        <v>2.5317672021480742E-3</v>
      </c>
      <c r="AN43" s="5">
        <v>2.5060603559040252E-2</v>
      </c>
      <c r="AO43" s="5">
        <v>2.0408345584829644E-3</v>
      </c>
      <c r="AP43" s="5">
        <v>1.7375951445202248E-3</v>
      </c>
      <c r="AQ43" s="5">
        <v>3.0838154173235817E-3</v>
      </c>
      <c r="AR43" s="5">
        <v>4.3073634740285723E-3</v>
      </c>
      <c r="AS43" s="5"/>
      <c r="AT43" s="5"/>
      <c r="AU43" s="5"/>
      <c r="AV43" s="5"/>
      <c r="AW43" s="5"/>
      <c r="AX43" s="5"/>
      <c r="AY43" s="5"/>
      <c r="AZ43" s="5"/>
      <c r="BA43" s="5"/>
      <c r="BB43" s="5"/>
    </row>
    <row r="44" spans="1:54" x14ac:dyDescent="0.3">
      <c r="A44" s="5">
        <v>15610</v>
      </c>
      <c r="B44" s="5"/>
      <c r="C44" s="5">
        <v>0.26468440985369712</v>
      </c>
      <c r="D44" s="5">
        <v>-0.20406312745302699</v>
      </c>
      <c r="E44" s="5">
        <v>-3.3914571392474765E-2</v>
      </c>
      <c r="F44" s="5">
        <v>-0.24864000592382349</v>
      </c>
      <c r="G44" s="5">
        <v>-1.179705429678669E-2</v>
      </c>
      <c r="H44" s="5">
        <v>-4.9480629298572339E-2</v>
      </c>
      <c r="I44" s="5">
        <v>-3.0627655548304166E-2</v>
      </c>
      <c r="J44" s="5">
        <v>-0.11014496130659064</v>
      </c>
      <c r="K44" s="5">
        <v>4.8811366316973373E-2</v>
      </c>
      <c r="L44" s="5">
        <v>-1.0291195020088071</v>
      </c>
      <c r="M44" s="5">
        <v>-9.2663001950263113E-2</v>
      </c>
      <c r="N44" s="5">
        <v>-8.6185434861253948E-2</v>
      </c>
      <c r="O44" s="5">
        <v>-4.1758914533155889E-2</v>
      </c>
      <c r="P44" s="5">
        <v>9.8158127661726519E-2</v>
      </c>
      <c r="Q44" s="5">
        <v>-1.8890196887778089E-2</v>
      </c>
      <c r="R44" s="5">
        <v>2.6029196662091181E-2</v>
      </c>
      <c r="S44" s="5">
        <v>2.5519227506883381E-2</v>
      </c>
      <c r="T44" s="5">
        <v>5.0130159508453061E-3</v>
      </c>
      <c r="U44" s="5">
        <v>6.4144852612801936E-2</v>
      </c>
      <c r="V44" s="5">
        <v>6.5064246173183043E-2</v>
      </c>
      <c r="W44" s="5">
        <v>0.21161974554515611</v>
      </c>
      <c r="X44" s="5">
        <v>0.90781089217120603</v>
      </c>
      <c r="Y44" s="5">
        <v>0.37754018319037058</v>
      </c>
      <c r="Z44" s="5">
        <v>-1.0399461691938739E-2</v>
      </c>
      <c r="AA44" s="5">
        <v>6.9119523880908154E-3</v>
      </c>
      <c r="AB44" s="5">
        <v>0.34993364816741762</v>
      </c>
      <c r="AC44" s="5">
        <v>2.0651602010649549E-2</v>
      </c>
      <c r="AD44" s="5">
        <v>6.5258347553932408E-2</v>
      </c>
      <c r="AE44" s="5">
        <v>2.9592694570231275E-2</v>
      </c>
      <c r="AF44" s="5">
        <v>6.9272356712301725E-2</v>
      </c>
      <c r="AG44" s="5">
        <v>4.7316234057096602E-3</v>
      </c>
      <c r="AH44" s="5">
        <v>4.1093228915178928E-2</v>
      </c>
      <c r="AI44" s="5">
        <v>1.1402071645264305E-2</v>
      </c>
      <c r="AJ44" s="5">
        <v>1.7625715094957813E-2</v>
      </c>
      <c r="AK44" s="5">
        <v>2.7322815499202678E-3</v>
      </c>
      <c r="AL44" s="5">
        <v>7.377296928008213E-3</v>
      </c>
      <c r="AM44" s="5">
        <v>2.6541361434915625E-3</v>
      </c>
      <c r="AN44" s="5">
        <v>2.6317240256953294E-2</v>
      </c>
      <c r="AO44" s="5">
        <v>2.1468843708583774E-3</v>
      </c>
      <c r="AP44" s="5">
        <v>1.8310666243732711E-3</v>
      </c>
      <c r="AQ44" s="5">
        <v>3.2553771167589001E-3</v>
      </c>
      <c r="AR44" s="5">
        <v>4.5549596148349789E-3</v>
      </c>
      <c r="AS44" s="5"/>
      <c r="AT44" s="5"/>
      <c r="AU44" s="5"/>
      <c r="AV44" s="5"/>
      <c r="AW44" s="5"/>
      <c r="AX44" s="5"/>
      <c r="AY44" s="5"/>
      <c r="AZ44" s="5"/>
      <c r="BA44" s="5"/>
      <c r="BB44" s="5"/>
    </row>
    <row r="45" spans="1:54" x14ac:dyDescent="0.3">
      <c r="A45" s="5">
        <v>15600</v>
      </c>
      <c r="B45" s="5"/>
      <c r="C45" s="5">
        <v>0.29436223206939599</v>
      </c>
      <c r="D45" s="5">
        <v>-0.20203613285433911</v>
      </c>
      <c r="E45" s="5">
        <v>-3.3629357372341684E-2</v>
      </c>
      <c r="F45" s="5">
        <v>-0.24692955068537348</v>
      </c>
      <c r="G45" s="5">
        <v>-1.1734040148676034E-2</v>
      </c>
      <c r="H45" s="5">
        <v>-4.9292774296312514E-2</v>
      </c>
      <c r="I45" s="5">
        <v>-3.0558919467107627E-2</v>
      </c>
      <c r="J45" s="5">
        <v>-0.11006955657056594</v>
      </c>
      <c r="K45" s="5">
        <v>4.8854441502169561E-2</v>
      </c>
      <c r="L45" s="5">
        <v>-1.0316480945856061</v>
      </c>
      <c r="M45" s="5">
        <v>-9.3037281754432793E-2</v>
      </c>
      <c r="N45" s="5">
        <v>-8.6670560656460588E-2</v>
      </c>
      <c r="O45" s="5">
        <v>-4.2060674317629852E-2</v>
      </c>
      <c r="P45" s="5">
        <v>9.902499542452553E-2</v>
      </c>
      <c r="Q45" s="5">
        <v>-1.9087490508794276E-2</v>
      </c>
      <c r="R45" s="5">
        <v>2.6343238407449492E-2</v>
      </c>
      <c r="S45" s="5">
        <v>2.5868678752768621E-2</v>
      </c>
      <c r="T45" s="5">
        <v>5.0898669516634869E-3</v>
      </c>
      <c r="U45" s="5">
        <v>6.5233710712575471E-2</v>
      </c>
      <c r="V45" s="5">
        <v>6.627624979629719E-2</v>
      </c>
      <c r="W45" s="5">
        <v>0.21591325395975702</v>
      </c>
      <c r="X45" s="5">
        <v>0.92774463102790372</v>
      </c>
      <c r="Y45" s="5">
        <v>0.38646356778127655</v>
      </c>
      <c r="Z45" s="5">
        <v>-1.0662792029924466E-2</v>
      </c>
      <c r="AA45" s="5">
        <v>7.0986852777625981E-3</v>
      </c>
      <c r="AB45" s="5">
        <v>0.35998334821786165</v>
      </c>
      <c r="AC45" s="5">
        <v>2.1280038673924064E-2</v>
      </c>
      <c r="AD45" s="5">
        <v>6.7356443593378626E-2</v>
      </c>
      <c r="AE45" s="5">
        <v>3.059528236685035E-2</v>
      </c>
      <c r="AF45" s="5">
        <v>7.1739654384286589E-2</v>
      </c>
      <c r="AG45" s="5">
        <v>4.9084158939627937E-3</v>
      </c>
      <c r="AH45" s="5">
        <v>4.270078256721678E-2</v>
      </c>
      <c r="AI45" s="5">
        <v>1.1868238188050268E-2</v>
      </c>
      <c r="AJ45" s="5">
        <v>1.8377596404483859E-2</v>
      </c>
      <c r="AK45" s="5">
        <v>2.8537075288334423E-3</v>
      </c>
      <c r="AL45" s="5">
        <v>7.7183756731941415E-3</v>
      </c>
      <c r="AM45" s="5">
        <v>2.781628269689185E-3</v>
      </c>
      <c r="AN45" s="5">
        <v>2.7629060222844098E-2</v>
      </c>
      <c r="AO45" s="5">
        <v>2.2578076473896303E-3</v>
      </c>
      <c r="AP45" s="5">
        <v>1.9290239215146367E-3</v>
      </c>
      <c r="AQ45" s="5">
        <v>3.4355212333077438E-3</v>
      </c>
      <c r="AR45" s="5">
        <v>4.8154450054195205E-3</v>
      </c>
      <c r="AS45" s="5"/>
      <c r="AT45" s="5"/>
      <c r="AU45" s="5"/>
      <c r="AV45" s="5"/>
      <c r="AW45" s="5"/>
      <c r="AX45" s="5"/>
      <c r="AY45" s="5"/>
      <c r="AZ45" s="5"/>
      <c r="BA45" s="5"/>
      <c r="BB45" s="5"/>
    </row>
    <row r="46" spans="1:54" x14ac:dyDescent="0.3">
      <c r="A46" s="5">
        <v>15590</v>
      </c>
      <c r="B46" s="5"/>
      <c r="C46" s="5">
        <v>0.32470174713499478</v>
      </c>
      <c r="D46" s="5">
        <v>-0.19996497480458861</v>
      </c>
      <c r="E46" s="5">
        <v>-3.3335855803196389E-2</v>
      </c>
      <c r="F46" s="5">
        <v>-0.24515251857084527</v>
      </c>
      <c r="G46" s="5">
        <v>-1.1667645535391308E-2</v>
      </c>
      <c r="H46" s="5">
        <v>-4.909004235221482E-2</v>
      </c>
      <c r="I46" s="5">
        <v>-3.0480687953881074E-2</v>
      </c>
      <c r="J46" s="5">
        <v>-0.10995950222247382</v>
      </c>
      <c r="K46" s="5">
        <v>4.8882177498061334E-2</v>
      </c>
      <c r="L46" s="5">
        <v>-1.0338587144200715</v>
      </c>
      <c r="M46" s="5">
        <v>-9.3383885539214034E-2</v>
      </c>
      <c r="N46" s="5">
        <v>-8.713127208319292E-2</v>
      </c>
      <c r="O46" s="5">
        <v>-4.23514635351342E-2</v>
      </c>
      <c r="P46" s="5">
        <v>9.986860917257083E-2</v>
      </c>
      <c r="Q46" s="5">
        <v>-1.9280896974763581E-2</v>
      </c>
      <c r="R46" s="5">
        <v>2.6652874630342511E-2</v>
      </c>
      <c r="S46" s="5">
        <v>2.6214882528514137E-2</v>
      </c>
      <c r="T46" s="5">
        <v>5.1663183899594472E-3</v>
      </c>
      <c r="U46" s="5">
        <v>6.6320867688456936E-2</v>
      </c>
      <c r="V46" s="5">
        <v>6.7490360269566826E-2</v>
      </c>
      <c r="W46" s="5">
        <v>0.22022730675153027</v>
      </c>
      <c r="X46" s="5">
        <v>0.94783057893450962</v>
      </c>
      <c r="Y46" s="5">
        <v>0.39547915538289957</v>
      </c>
      <c r="Z46" s="5">
        <v>-1.092952124427251E-2</v>
      </c>
      <c r="AA46" s="5">
        <v>7.2882907017679226E-3</v>
      </c>
      <c r="AB46" s="5">
        <v>0.37021171842406408</v>
      </c>
      <c r="AC46" s="5">
        <v>2.1921112137664962E-2</v>
      </c>
      <c r="AD46" s="5">
        <v>6.9501502542761287E-2</v>
      </c>
      <c r="AE46" s="5">
        <v>3.1622547606692558E-2</v>
      </c>
      <c r="AF46" s="5">
        <v>7.427309135260092E-2</v>
      </c>
      <c r="AG46" s="5">
        <v>5.0903296529967532E-3</v>
      </c>
      <c r="AH46" s="5">
        <v>4.4358335822280735E-2</v>
      </c>
      <c r="AI46" s="5">
        <v>1.2349889101531487E-2</v>
      </c>
      <c r="AJ46" s="5">
        <v>1.9156028012863674E-2</v>
      </c>
      <c r="AK46" s="5">
        <v>2.9796739107800468E-3</v>
      </c>
      <c r="AL46" s="5">
        <v>8.072913620935292E-3</v>
      </c>
      <c r="AM46" s="5">
        <v>2.9144137633295574E-3</v>
      </c>
      <c r="AN46" s="5">
        <v>2.8998035963776193E-2</v>
      </c>
      <c r="AO46" s="5">
        <v>2.3737906281661556E-3</v>
      </c>
      <c r="AP46" s="5">
        <v>2.0316493336821305E-3</v>
      </c>
      <c r="AQ46" s="5">
        <v>3.6246170068730101E-3</v>
      </c>
      <c r="AR46" s="5">
        <v>5.0894044800510411E-3</v>
      </c>
      <c r="AS46" s="5"/>
      <c r="AT46" s="5"/>
      <c r="AU46" s="5"/>
      <c r="AV46" s="5"/>
      <c r="AW46" s="5"/>
      <c r="AX46" s="5"/>
      <c r="AY46" s="5"/>
      <c r="AZ46" s="5"/>
      <c r="BA46" s="5"/>
      <c r="BB46" s="5"/>
    </row>
    <row r="47" spans="1:54" x14ac:dyDescent="0.3">
      <c r="A47" s="5">
        <v>15580</v>
      </c>
      <c r="B47" s="5"/>
      <c r="C47" s="5">
        <v>0.35569693785789042</v>
      </c>
      <c r="D47" s="5">
        <v>-0.19785130909297816</v>
      </c>
      <c r="E47" s="5">
        <v>-3.3034306035339897E-2</v>
      </c>
      <c r="F47" s="5">
        <v>-0.2433103710541637</v>
      </c>
      <c r="G47" s="5">
        <v>-1.1597924668833592E-2</v>
      </c>
      <c r="H47" s="5">
        <v>-4.8872593316091152E-2</v>
      </c>
      <c r="I47" s="5">
        <v>-3.0393016279258424E-2</v>
      </c>
      <c r="J47" s="5">
        <v>-0.1098148356376671</v>
      </c>
      <c r="K47" s="5">
        <v>4.8894518522753401E-2</v>
      </c>
      <c r="L47" s="5">
        <v>-1.035748666556862</v>
      </c>
      <c r="M47" s="5">
        <v>-9.3702436668137615E-2</v>
      </c>
      <c r="N47" s="5">
        <v>-8.7567098914003674E-2</v>
      </c>
      <c r="O47" s="5">
        <v>-4.2630999570512647E-2</v>
      </c>
      <c r="P47" s="5">
        <v>0.1006881861878535</v>
      </c>
      <c r="Q47" s="5">
        <v>-1.9470245363582665E-2</v>
      </c>
      <c r="R47" s="5">
        <v>2.6957846006650805E-2</v>
      </c>
      <c r="S47" s="5">
        <v>2.6557566039366799E-2</v>
      </c>
      <c r="T47" s="5">
        <v>5.2423141194308225E-3</v>
      </c>
      <c r="U47" s="5">
        <v>6.7405588181453507E-2</v>
      </c>
      <c r="V47" s="5">
        <v>6.8705832544948039E-2</v>
      </c>
      <c r="W47" s="5">
        <v>0.2245595487203354</v>
      </c>
      <c r="X47" s="5">
        <v>0.96805923384057491</v>
      </c>
      <c r="Y47" s="5">
        <v>0.40458338560788903</v>
      </c>
      <c r="Z47" s="5">
        <v>-1.1199566288178572E-2</v>
      </c>
      <c r="AA47" s="5">
        <v>7.4807265148960026E-3</v>
      </c>
      <c r="AB47" s="5">
        <v>0.38061745366235927</v>
      </c>
      <c r="AC47" s="5">
        <v>2.2574804948510056E-2</v>
      </c>
      <c r="AD47" s="5">
        <v>7.1693693696042435E-2</v>
      </c>
      <c r="AE47" s="5">
        <v>3.2674686418784536E-2</v>
      </c>
      <c r="AF47" s="5">
        <v>7.6873450074634891E-2</v>
      </c>
      <c r="AG47" s="5">
        <v>5.2774434118318756E-3</v>
      </c>
      <c r="AH47" s="5">
        <v>4.6066821527174007E-2</v>
      </c>
      <c r="AI47" s="5">
        <v>1.2847361027516543E-2</v>
      </c>
      <c r="AJ47" s="5">
        <v>1.996166481150765E-2</v>
      </c>
      <c r="AK47" s="5">
        <v>3.1103053954528764E-3</v>
      </c>
      <c r="AL47" s="5">
        <v>8.4413166987824667E-3</v>
      </c>
      <c r="AM47" s="5">
        <v>3.0526660924641001E-3</v>
      </c>
      <c r="AN47" s="5">
        <v>3.0426185767052426E-2</v>
      </c>
      <c r="AO47" s="5">
        <v>2.4950245458089269E-3</v>
      </c>
      <c r="AP47" s="5">
        <v>2.139130658453189E-3</v>
      </c>
      <c r="AQ47" s="5">
        <v>3.8230459906011816E-3</v>
      </c>
      <c r="AR47" s="5">
        <v>5.3774441482614035E-3</v>
      </c>
      <c r="AS47" s="5"/>
      <c r="AT47" s="5"/>
      <c r="AU47" s="5"/>
      <c r="AV47" s="5"/>
      <c r="AW47" s="5"/>
      <c r="AX47" s="5"/>
      <c r="AY47" s="5"/>
      <c r="AZ47" s="5"/>
      <c r="BA47" s="5"/>
      <c r="BB47" s="5"/>
    </row>
    <row r="48" spans="1:54" x14ac:dyDescent="0.3">
      <c r="A48" s="5">
        <v>15570</v>
      </c>
      <c r="B48" s="5"/>
      <c r="C48" s="5">
        <v>0.38734111035597119</v>
      </c>
      <c r="D48" s="5">
        <v>-0.19569681868144068</v>
      </c>
      <c r="E48" s="5">
        <v>-3.2724953507424062E-2</v>
      </c>
      <c r="F48" s="5">
        <v>-0.24140462411787009</v>
      </c>
      <c r="G48" s="5">
        <v>-1.1524934728103346E-2</v>
      </c>
      <c r="H48" s="5">
        <v>-4.8640600682362659E-2</v>
      </c>
      <c r="I48" s="5">
        <v>-3.0295968639175486E-2</v>
      </c>
      <c r="J48" s="5">
        <v>-0.10963562702513045</v>
      </c>
      <c r="K48" s="5">
        <v>4.8891423220034716E-2</v>
      </c>
      <c r="L48" s="5">
        <v>-1.0373155479253777</v>
      </c>
      <c r="M48" s="5">
        <v>-9.3992582817552614E-2</v>
      </c>
      <c r="N48" s="5">
        <v>-8.7977590914635473E-2</v>
      </c>
      <c r="O48" s="5">
        <v>-4.2899007858330208E-2</v>
      </c>
      <c r="P48" s="5">
        <v>0.10148295801011424</v>
      </c>
      <c r="Q48" s="5">
        <v>-1.9655366455641522E-2</v>
      </c>
      <c r="R48" s="5">
        <v>2.7257893947809336E-2</v>
      </c>
      <c r="S48" s="5">
        <v>2.6896455488175274E-2</v>
      </c>
      <c r="T48" s="5">
        <v>5.317797436227711E-3</v>
      </c>
      <c r="U48" s="5">
        <v>6.8487124896673204E-2</v>
      </c>
      <c r="V48" s="5">
        <v>6.9921904518031611E-2</v>
      </c>
      <c r="W48" s="5">
        <v>0.22890755324648104</v>
      </c>
      <c r="X48" s="5">
        <v>0.98842072155876615</v>
      </c>
      <c r="Y48" s="5">
        <v>0.41377251797221748</v>
      </c>
      <c r="Z48" s="5">
        <v>-1.1472838539804981E-2</v>
      </c>
      <c r="AA48" s="5">
        <v>7.6759465343822619E-3</v>
      </c>
      <c r="AB48" s="5">
        <v>0.39119903257749022</v>
      </c>
      <c r="AC48" s="5">
        <v>2.3241086562680473E-2</v>
      </c>
      <c r="AD48" s="5">
        <v>7.3933145357852725E-2</v>
      </c>
      <c r="AE48" s="5">
        <v>3.375187728194725E-2</v>
      </c>
      <c r="AF48" s="5">
        <v>7.9541475994553607E-2</v>
      </c>
      <c r="AG48" s="5">
        <v>5.4698338325220091E-3</v>
      </c>
      <c r="AH48" s="5">
        <v>4.7827160252129457E-2</v>
      </c>
      <c r="AI48" s="5">
        <v>1.3360989303573406E-2</v>
      </c>
      <c r="AJ48" s="5">
        <v>2.0795163847506359E-2</v>
      </c>
      <c r="AK48" s="5">
        <v>3.2457278240724816E-3</v>
      </c>
      <c r="AL48" s="5">
        <v>8.8239965811453963E-3</v>
      </c>
      <c r="AM48" s="5">
        <v>3.1965619453164932E-3</v>
      </c>
      <c r="AN48" s="5">
        <v>3.1915573407967919E-2</v>
      </c>
      <c r="AO48" s="5">
        <v>2.621705641338846E-3</v>
      </c>
      <c r="AP48" s="5">
        <v>2.2516612513663976E-3</v>
      </c>
      <c r="AQ48" s="5">
        <v>4.031202255602607E-3</v>
      </c>
      <c r="AR48" s="5">
        <v>5.6801918588127737E-3</v>
      </c>
      <c r="AS48" s="5"/>
      <c r="AT48" s="5"/>
      <c r="AU48" s="5"/>
      <c r="AV48" s="5"/>
      <c r="AW48" s="5"/>
      <c r="AX48" s="5"/>
      <c r="AY48" s="5"/>
      <c r="AZ48" s="5"/>
      <c r="BA48" s="5"/>
      <c r="BB48" s="5"/>
    </row>
    <row r="49" spans="1:54" x14ac:dyDescent="0.3">
      <c r="A49" s="5">
        <v>15560</v>
      </c>
      <c r="B49" s="5"/>
      <c r="C49" s="5">
        <v>0.4196268905756198</v>
      </c>
      <c r="D49" s="5">
        <v>-0.1935032114234882</v>
      </c>
      <c r="E49" s="5">
        <v>-3.2408049408013825E-2</v>
      </c>
      <c r="F49" s="5">
        <v>-0.23943684615374877</v>
      </c>
      <c r="G49" s="5">
        <v>-1.1448735781371688E-2</v>
      </c>
      <c r="H49" s="5">
        <v>-4.8394251363715932E-2</v>
      </c>
      <c r="I49" s="5">
        <v>-3.0189618082555898E-2</v>
      </c>
      <c r="J49" s="5">
        <v>-0.10942197942197811</v>
      </c>
      <c r="K49" s="5">
        <v>4.8872864771070598E-2</v>
      </c>
      <c r="L49" s="5">
        <v>-1.0385572520533901</v>
      </c>
      <c r="M49" s="5">
        <v>-9.4253996602232729E-2</v>
      </c>
      <c r="N49" s="5">
        <v>-8.8362318596141964E-2</v>
      </c>
      <c r="O49" s="5">
        <v>-4.3155222318517372E-2</v>
      </c>
      <c r="P49" s="5">
        <v>0.10225217159478021</v>
      </c>
      <c r="Q49" s="5">
        <v>-1.9836092974708112E-2</v>
      </c>
      <c r="R49" s="5">
        <v>2.7552760945315911E-2</v>
      </c>
      <c r="S49" s="5">
        <v>2.7231276412044834E-2</v>
      </c>
      <c r="T49" s="5">
        <v>5.3927111419934167E-3</v>
      </c>
      <c r="U49" s="5">
        <v>6.956471933131067E-2</v>
      </c>
      <c r="V49" s="5">
        <v>7.1137797645515824E-2</v>
      </c>
      <c r="W49" s="5">
        <v>0.23326882376998054</v>
      </c>
      <c r="X49" s="5">
        <v>1.0089047992670175</v>
      </c>
      <c r="Y49" s="5">
        <v>0.42304263194098074</v>
      </c>
      <c r="Z49" s="5">
        <v>-1.1749243758925035E-2</v>
      </c>
      <c r="AA49" s="5">
        <v>7.8739004781315236E-3</v>
      </c>
      <c r="AB49" s="5">
        <v>0.40195471265490823</v>
      </c>
      <c r="AC49" s="5">
        <v>2.391991294394278E-2</v>
      </c>
      <c r="AD49" s="5">
        <v>7.6219943216786892E-2</v>
      </c>
      <c r="AE49" s="5">
        <v>3.4854280129479338E-2</v>
      </c>
      <c r="AF49" s="5">
        <v>8.2277875104652121E-2</v>
      </c>
      <c r="AG49" s="5">
        <v>5.6675753233395663E-3</v>
      </c>
      <c r="AH49" s="5">
        <v>4.9640258534108778E-2</v>
      </c>
      <c r="AI49" s="5">
        <v>1.3891107454386497E-2</v>
      </c>
      <c r="AJ49" s="5">
        <v>2.1657183537329327E-2</v>
      </c>
      <c r="AK49" s="5">
        <v>3.3860680639822755E-3</v>
      </c>
      <c r="AL49" s="5">
        <v>9.2213704170326753E-3</v>
      </c>
      <c r="AM49" s="5">
        <v>3.3462811560825609E-3</v>
      </c>
      <c r="AN49" s="5">
        <v>3.3468307764149816E-2</v>
      </c>
      <c r="AO49" s="5">
        <v>2.7540351723855127E-3</v>
      </c>
      <c r="AP49" s="5">
        <v>2.3694400779061984E-3</v>
      </c>
      <c r="AQ49" s="5">
        <v>4.2494925864651123E-3</v>
      </c>
      <c r="AR49" s="5">
        <v>5.998297654947948E-3</v>
      </c>
      <c r="AS49" s="5"/>
      <c r="AT49" s="5"/>
      <c r="AU49" s="5"/>
      <c r="AV49" s="5"/>
      <c r="AW49" s="5"/>
      <c r="AX49" s="5"/>
      <c r="AY49" s="5"/>
      <c r="AZ49" s="5"/>
      <c r="BA49" s="5"/>
      <c r="BB49" s="5"/>
    </row>
    <row r="50" spans="1:54" x14ac:dyDescent="0.3">
      <c r="A50" s="5">
        <v>15550</v>
      </c>
      <c r="B50" s="5"/>
      <c r="C50" s="5">
        <v>0.4525462217119941</v>
      </c>
      <c r="D50" s="5">
        <v>-0.19127221775782596</v>
      </c>
      <c r="E50" s="5">
        <v>-3.20838503296575E-2</v>
      </c>
      <c r="F50" s="5">
        <v>-0.23740865578737277</v>
      </c>
      <c r="G50" s="5">
        <v>-1.1369390703317364E-2</v>
      </c>
      <c r="H50" s="5">
        <v>-4.8133745443580303E-2</v>
      </c>
      <c r="I50" s="5">
        <v>-3.0074046424894196E-2</v>
      </c>
      <c r="J50" s="5">
        <v>-0.10917402863599035</v>
      </c>
      <c r="K50" s="5">
        <v>4.8838830983587482E-2</v>
      </c>
      <c r="L50" s="5">
        <v>-1.0394719733397939</v>
      </c>
      <c r="M50" s="5">
        <v>-9.4486376166305092E-2</v>
      </c>
      <c r="N50" s="5">
        <v>-8.8720873941160433E-2</v>
      </c>
      <c r="O50" s="5">
        <v>-4.3399385783351452E-2</v>
      </c>
      <c r="P50" s="5">
        <v>0.10299509046111548</v>
      </c>
      <c r="Q50" s="5">
        <v>-2.0012259829187619E-2</v>
      </c>
      <c r="R50" s="5">
        <v>2.7842190919068126E-2</v>
      </c>
      <c r="S50" s="5">
        <v>2.7561754026063673E-2</v>
      </c>
      <c r="T50" s="5">
        <v>5.4669976089329166E-3</v>
      </c>
      <c r="U50" s="5">
        <v>7.0637602536214969E-2</v>
      </c>
      <c r="V50" s="5">
        <v>7.2352717603513667E-2</v>
      </c>
      <c r="W50" s="5">
        <v>0.23764079542016758</v>
      </c>
      <c r="X50" s="5">
        <v>1.0295008597055313</v>
      </c>
      <c r="Y50" s="5">
        <v>0.43238962727090169</v>
      </c>
      <c r="Z50" s="5">
        <v>-1.2028682051532073E-2</v>
      </c>
      <c r="AA50" s="5">
        <v>8.0745339077734589E-3</v>
      </c>
      <c r="AB50" s="5">
        <v>0.41288252549645038</v>
      </c>
      <c r="AC50" s="5">
        <v>2.461122617000493E-2</v>
      </c>
      <c r="AD50" s="5">
        <v>7.8554128730339526E-2</v>
      </c>
      <c r="AE50" s="5">
        <v>3.5982035450603342E-2</v>
      </c>
      <c r="AF50" s="5">
        <v>8.5083311475379231E-2</v>
      </c>
      <c r="AG50" s="5">
        <v>5.8707398479582304E-3</v>
      </c>
      <c r="AH50" s="5">
        <v>5.150700706743918E-2</v>
      </c>
      <c r="AI50" s="5">
        <v>1.4438046663191725E-2</v>
      </c>
      <c r="AJ50" s="5">
        <v>2.2548382841291386E-2</v>
      </c>
      <c r="AK50" s="5">
        <v>3.5314538858820183E-3</v>
      </c>
      <c r="AL50" s="5">
        <v>9.6338605347428725E-3</v>
      </c>
      <c r="AM50" s="5">
        <v>3.5020066214958819E-3</v>
      </c>
      <c r="AN50" s="5">
        <v>3.508654233211745E-2</v>
      </c>
      <c r="AO50" s="5">
        <v>2.8922194132807244E-3</v>
      </c>
      <c r="AP50" s="5">
        <v>2.4926717588809604E-3</v>
      </c>
      <c r="AQ50" s="5">
        <v>4.4783366665958864E-3</v>
      </c>
      <c r="AR50" s="5">
        <v>6.3324342194329905E-3</v>
      </c>
      <c r="AS50" s="5"/>
      <c r="AT50" s="5"/>
      <c r="AU50" s="5"/>
      <c r="AV50" s="5"/>
      <c r="AW50" s="5"/>
      <c r="AX50" s="5"/>
      <c r="AY50" s="5"/>
      <c r="AZ50" s="5"/>
      <c r="BA50" s="5"/>
      <c r="BB50" s="5"/>
    </row>
    <row r="51" spans="1:54" x14ac:dyDescent="0.3">
      <c r="A51" s="5">
        <v>15540</v>
      </c>
      <c r="B51" s="5"/>
      <c r="C51" s="5">
        <v>0.4860903625510038</v>
      </c>
      <c r="D51" s="5">
        <v>-0.18900558838118847</v>
      </c>
      <c r="E51" s="5">
        <v>-3.1752617916141403E-2</v>
      </c>
      <c r="F51" s="5">
        <v>-0.23532171963082732</v>
      </c>
      <c r="G51" s="5">
        <v>-1.1286965088288159E-2</v>
      </c>
      <c r="H51" s="5">
        <v>-4.7859295907873224E-2</v>
      </c>
      <c r="I51" s="5">
        <v>-2.9949344147863544E-2</v>
      </c>
      <c r="J51" s="5">
        <v>-0.10889194313608293</v>
      </c>
      <c r="K51" s="5">
        <v>4.8789324358251576E-2</v>
      </c>
      <c r="L51" s="5">
        <v>-1.0400582108750895</v>
      </c>
      <c r="M51" s="5">
        <v>-9.4689445738060249E-2</v>
      </c>
      <c r="N51" s="5">
        <v>-8.9052871102669975E-2</v>
      </c>
      <c r="O51" s="5">
        <v>-4.3631250414846078E-2</v>
      </c>
      <c r="P51" s="5">
        <v>0.10371099582823233</v>
      </c>
      <c r="Q51" s="5">
        <v>-2.0183704353296965E-2</v>
      </c>
      <c r="R51" s="5">
        <v>2.8125929568918968E-2</v>
      </c>
      <c r="S51" s="5">
        <v>2.7887613573564202E-2</v>
      </c>
      <c r="T51" s="5">
        <v>5.5405988468238739E-3</v>
      </c>
      <c r="U51" s="5">
        <v>7.1704995910286243E-2</v>
      </c>
      <c r="V51" s="5">
        <v>7.3565854986377396E-2</v>
      </c>
      <c r="W51" s="5">
        <v>0.24202083679627906</v>
      </c>
      <c r="X51" s="5">
        <v>1.0501979360791782</v>
      </c>
      <c r="Y51" s="5">
        <v>0.44180922465739458</v>
      </c>
      <c r="Z51" s="5">
        <v>-1.2311047842722323E-2</v>
      </c>
      <c r="AA51" s="5">
        <v>8.2777881768188004E-3</v>
      </c>
      <c r="AB51" s="5">
        <v>0.42398027231570579</v>
      </c>
      <c r="AC51" s="5">
        <v>2.5314954048429122E-2</v>
      </c>
      <c r="AD51" s="5">
        <v>8.0935697525130995E-2</v>
      </c>
      <c r="AE51" s="5">
        <v>3.7135263390352967E-2</v>
      </c>
      <c r="AF51" s="5">
        <v>8.7958404757710024E-2</v>
      </c>
      <c r="AG51" s="5">
        <v>6.0793967308472195E-3</v>
      </c>
      <c r="AH51" s="5">
        <v>5.3428278843100453E-2</v>
      </c>
      <c r="AI51" s="5">
        <v>1.5002135223440904E-2</v>
      </c>
      <c r="AJ51" s="5">
        <v>2.3469420398593739E-2</v>
      </c>
      <c r="AK51" s="5">
        <v>3.6820138335844702E-3</v>
      </c>
      <c r="AL51" s="5">
        <v>1.0061894122927222E-2</v>
      </c>
      <c r="AM51" s="5">
        <v>3.6639242078376952E-3</v>
      </c>
      <c r="AN51" s="5">
        <v>3.6772474641654534E-2</v>
      </c>
      <c r="AO51" s="5">
        <v>3.0364696465754342E-3</v>
      </c>
      <c r="AP51" s="5">
        <v>2.6215666087134682E-3</v>
      </c>
      <c r="AQ51" s="5">
        <v>4.7181672523937176E-3</v>
      </c>
      <c r="AR51" s="5">
        <v>6.6832973078350564E-3</v>
      </c>
      <c r="AS51" s="5"/>
      <c r="AT51" s="5"/>
      <c r="AU51" s="5"/>
      <c r="AV51" s="5"/>
      <c r="AW51" s="5"/>
      <c r="AX51" s="5"/>
      <c r="AY51" s="5"/>
      <c r="AZ51" s="5"/>
      <c r="BA51" s="5"/>
      <c r="BB51" s="5"/>
    </row>
    <row r="52" spans="1:54" x14ac:dyDescent="0.3">
      <c r="A52" s="5">
        <v>15530</v>
      </c>
      <c r="B52" s="5"/>
      <c r="C52" s="5">
        <v>0.52024988675082406</v>
      </c>
      <c r="D52" s="5">
        <v>-0.18670509190487697</v>
      </c>
      <c r="E52" s="5">
        <v>-3.1414618503620206E-2</v>
      </c>
      <c r="F52" s="5">
        <v>-0.23317774996801729</v>
      </c>
      <c r="G52" s="5">
        <v>-1.120152715935405E-2</v>
      </c>
      <c r="H52" s="5">
        <v>-4.7571128356507245E-2</v>
      </c>
      <c r="I52" s="5">
        <v>-2.9815610285107385E-2</v>
      </c>
      <c r="J52" s="5">
        <v>-0.10857592389071757</v>
      </c>
      <c r="K52" s="5">
        <v>4.872436213199146E-2</v>
      </c>
      <c r="L52" s="5">
        <v>-1.0403147717991255</v>
      </c>
      <c r="M52" s="5">
        <v>-9.4862956147269945E-2</v>
      </c>
      <c r="N52" s="5">
        <v>-8.9357947073613941E-2</v>
      </c>
      <c r="O52" s="5">
        <v>-4.3850578111634092E-2</v>
      </c>
      <c r="P52" s="5">
        <v>0.10439918773660958</v>
      </c>
      <c r="Q52" s="5">
        <v>-2.0350266547685528E-2</v>
      </c>
      <c r="R52" s="5">
        <v>2.8403724728822476E-2</v>
      </c>
      <c r="S52" s="5">
        <v>2.8208580682359635E-2</v>
      </c>
      <c r="T52" s="5">
        <v>5.6134565718782056E-3</v>
      </c>
      <c r="U52" s="5">
        <v>7.2766112026855775E-2</v>
      </c>
      <c r="V52" s="5">
        <v>7.47763860456096E-2</v>
      </c>
      <c r="W52" s="5">
        <v>0.24640625189927551</v>
      </c>
      <c r="X52" s="5">
        <v>1.0709847076744872</v>
      </c>
      <c r="Y52" s="5">
        <v>0.45129696669357233</v>
      </c>
      <c r="Z52" s="5">
        <v>-1.2596229858155733E-2</v>
      </c>
      <c r="AA52" s="5">
        <v>8.4836003841797583E-3</v>
      </c>
      <c r="AB52" s="5">
        <v>0.43524551966930769</v>
      </c>
      <c r="AC52" s="5">
        <v>2.6031009743162314E-2</v>
      </c>
      <c r="AD52" s="5">
        <v>8.3364597816196651E-2</v>
      </c>
      <c r="AE52" s="5">
        <v>3.8314062849642005E-2</v>
      </c>
      <c r="AF52" s="5">
        <v>9.0903727661765424E-2</v>
      </c>
      <c r="AG52" s="5">
        <v>6.2936124591091228E-3</v>
      </c>
      <c r="AH52" s="5">
        <v>5.5404927238163336E-2</v>
      </c>
      <c r="AI52" s="5">
        <v>1.5583697970901731E-2</v>
      </c>
      <c r="AJ52" s="5">
        <v>2.4420953622812359E-2</v>
      </c>
      <c r="AK52" s="5">
        <v>3.8378770861919966E-3</v>
      </c>
      <c r="AL52" s="5">
        <v>1.0505902887463017E-2</v>
      </c>
      <c r="AM52" s="5">
        <v>3.8322226480756909E-3</v>
      </c>
      <c r="AN52" s="5">
        <v>3.8528345563615167E-2</v>
      </c>
      <c r="AO52" s="5">
        <v>3.1870021455120494E-3</v>
      </c>
      <c r="AP52" s="5">
        <v>2.7563406661502941E-3</v>
      </c>
      <c r="AQ52" s="5">
        <v>4.9694303352173638E-3</v>
      </c>
      <c r="AR52" s="5">
        <v>7.0516061684057522E-3</v>
      </c>
      <c r="AS52" s="5"/>
      <c r="AT52" s="5"/>
      <c r="AU52" s="5"/>
      <c r="AV52" s="5"/>
      <c r="AW52" s="5"/>
      <c r="AX52" s="5"/>
      <c r="AY52" s="5"/>
      <c r="AZ52" s="5"/>
      <c r="BA52" s="5"/>
      <c r="BB52" s="5"/>
    </row>
    <row r="53" spans="1:54" x14ac:dyDescent="0.3">
      <c r="A53" s="5">
        <v>15520</v>
      </c>
      <c r="B53" s="5"/>
      <c r="C53" s="5">
        <v>0.55501468307912816</v>
      </c>
      <c r="D53" s="5">
        <v>-0.18437251249948894</v>
      </c>
      <c r="E53" s="5">
        <v>-3.1070122756323815E-2</v>
      </c>
      <c r="F53" s="5">
        <v>-0.23097850237711115</v>
      </c>
      <c r="G53" s="5">
        <v>-1.1113147673429089E-2</v>
      </c>
      <c r="H53" s="5">
        <v>-4.726948069519743E-2</v>
      </c>
      <c r="I53" s="5">
        <v>-2.9672952294404552E-2</v>
      </c>
      <c r="J53" s="5">
        <v>-0.10822620415437829</v>
      </c>
      <c r="K53" s="5">
        <v>4.8643976298063808E-2</v>
      </c>
      <c r="L53" s="5">
        <v>-1.0402407741865809</v>
      </c>
      <c r="M53" s="5">
        <v>-9.500668530370962E-2</v>
      </c>
      <c r="N53" s="5">
        <v>-8.9635762325808596E-2</v>
      </c>
      <c r="O53" s="5">
        <v>-4.4057140904436617E-2</v>
      </c>
      <c r="P53" s="5">
        <v>0.10505898615276266</v>
      </c>
      <c r="Q53" s="5">
        <v>-2.0511789319028372E-2</v>
      </c>
      <c r="R53" s="5">
        <v>2.867532672292461E-2</v>
      </c>
      <c r="S53" s="5">
        <v>2.8524381726369251E-2</v>
      </c>
      <c r="T53" s="5">
        <v>5.6855122773562389E-3</v>
      </c>
      <c r="U53" s="5">
        <v>7.3820155491121434E-2</v>
      </c>
      <c r="V53" s="5">
        <v>7.5983473468336088E-2</v>
      </c>
      <c r="W53" s="5">
        <v>0.25079428221483441</v>
      </c>
      <c r="X53" s="5">
        <v>1.0918495061988802</v>
      </c>
      <c r="Y53" s="5">
        <v>0.4608482191479758</v>
      </c>
      <c r="Z53" s="5">
        <v>-1.2884111114385876E-2</v>
      </c>
      <c r="AA53" s="5">
        <v>8.6919033333163094E-3</v>
      </c>
      <c r="AB53" s="5">
        <v>0.44667559544052471</v>
      </c>
      <c r="AC53" s="5">
        <v>2.6759291412799664E-2</v>
      </c>
      <c r="AD53" s="5">
        <v>8.5840728849184811E-2</v>
      </c>
      <c r="AE53" s="5">
        <v>3.9518510587327395E-2</v>
      </c>
      <c r="AF53" s="5">
        <v>9.3919803415800057E-2</v>
      </c>
      <c r="AG53" s="5">
        <v>6.5134504810118315E-3</v>
      </c>
      <c r="AH53" s="5">
        <v>5.7437784057065101E-2</v>
      </c>
      <c r="AI53" s="5">
        <v>1.6183055696454639E-2</v>
      </c>
      <c r="AJ53" s="5">
        <v>2.5403637757812715E-2</v>
      </c>
      <c r="AK53" s="5">
        <v>3.9991733126010032E-3</v>
      </c>
      <c r="AL53" s="5">
        <v>1.0966322683611916E-2</v>
      </c>
      <c r="AM53" s="5">
        <v>4.0070934288222249E-3</v>
      </c>
      <c r="AN53" s="5">
        <v>4.0356438506762973E-2</v>
      </c>
      <c r="AO53" s="5">
        <v>3.3440381469787761E-3</v>
      </c>
      <c r="AP53" s="5">
        <v>2.8972157168865756E-3</v>
      </c>
      <c r="AQ53" s="5">
        <v>5.2325852900841543E-3</v>
      </c>
      <c r="AR53" s="5">
        <v>7.4381039468703848E-3</v>
      </c>
      <c r="AS53" s="5"/>
      <c r="AT53" s="5"/>
      <c r="AU53" s="5"/>
      <c r="AV53" s="5"/>
      <c r="AW53" s="5"/>
      <c r="AX53" s="5"/>
      <c r="AY53" s="5"/>
      <c r="AZ53" s="5"/>
      <c r="BA53" s="5"/>
      <c r="BB53" s="5"/>
    </row>
    <row r="54" spans="1:54" x14ac:dyDescent="0.3">
      <c r="A54" s="5">
        <v>15510</v>
      </c>
      <c r="B54" s="5"/>
      <c r="C54" s="5">
        <v>0.59037395662068304</v>
      </c>
      <c r="D54" s="5">
        <v>-0.18200964753234586</v>
      </c>
      <c r="E54" s="5">
        <v>-3.071940529755187E-2</v>
      </c>
      <c r="F54" s="5">
        <v>-0.22872577329479921</v>
      </c>
      <c r="G54" s="5">
        <v>-1.102189982264753E-2</v>
      </c>
      <c r="H54" s="5">
        <v>-4.6954602808152675E-2</v>
      </c>
      <c r="I54" s="5">
        <v>-2.9521485916429023E-2</v>
      </c>
      <c r="J54" s="5">
        <v>-0.10784304920235399</v>
      </c>
      <c r="K54" s="5">
        <v>4.8548213602713428E-2</v>
      </c>
      <c r="L54" s="5">
        <v>-1.0398356494516539</v>
      </c>
      <c r="M54" s="5">
        <v>-9.5120438635658527E-2</v>
      </c>
      <c r="N54" s="5">
        <v>-8.9886001416617317E-2</v>
      </c>
      <c r="O54" s="5">
        <v>-4.4250721339230151E-2</v>
      </c>
      <c r="P54" s="5">
        <v>0.10568973205470936</v>
      </c>
      <c r="Q54" s="5">
        <v>-2.0668118718112902E-2</v>
      </c>
      <c r="R54" s="5">
        <v>2.894048872293865E-2</v>
      </c>
      <c r="S54" s="5">
        <v>2.8834744192022511E-2</v>
      </c>
      <c r="T54" s="5">
        <v>5.7567073058295819E-3</v>
      </c>
      <c r="U54" s="5">
        <v>7.4866323827610048E-2</v>
      </c>
      <c r="V54" s="5">
        <v>7.7186267194709862E-2</v>
      </c>
      <c r="W54" s="5">
        <v>0.25518210894709958</v>
      </c>
      <c r="X54" s="5">
        <v>1.1127803228485074</v>
      </c>
      <c r="Y54" s="5">
        <v>0.47045817256742478</v>
      </c>
      <c r="Z54" s="5">
        <v>-1.3174568918338075E-2</v>
      </c>
      <c r="AA54" s="5">
        <v>8.9026254972651604E-3</v>
      </c>
      <c r="AB54" s="5">
        <v>0.4582675850914022</v>
      </c>
      <c r="AC54" s="5">
        <v>2.749968186170907E-2</v>
      </c>
      <c r="AD54" s="5">
        <v>8.8363939369420316E-2</v>
      </c>
      <c r="AE54" s="5">
        <v>4.0748660326141647E-2</v>
      </c>
      <c r="AF54" s="5">
        <v>9.7007103209875545E-2</v>
      </c>
      <c r="AG54" s="5">
        <v>6.7389710014834165E-3</v>
      </c>
      <c r="AH54" s="5">
        <v>5.9527657526594627E-2</v>
      </c>
      <c r="AI54" s="5">
        <v>1.680052453990635E-2</v>
      </c>
      <c r="AJ54" s="5">
        <v>2.6418124894143559E-2</v>
      </c>
      <c r="AK54" s="5">
        <v>4.166032518258575E-3</v>
      </c>
      <c r="AL54" s="5">
        <v>1.1443593122965074E-2</v>
      </c>
      <c r="AM54" s="5">
        <v>4.1887306668116336E-3</v>
      </c>
      <c r="AN54" s="5">
        <v>4.2259078499301314E-2</v>
      </c>
      <c r="AO54" s="5">
        <v>3.5078038144693438E-3</v>
      </c>
      <c r="AP54" s="5">
        <v>3.0444193075910937E-3</v>
      </c>
      <c r="AQ54" s="5">
        <v>5.5081050099974197E-3</v>
      </c>
      <c r="AR54" s="5">
        <v>7.8435580743553175E-3</v>
      </c>
      <c r="AS54" s="5"/>
      <c r="AT54" s="5"/>
      <c r="AU54" s="5"/>
      <c r="AV54" s="5"/>
      <c r="AW54" s="5"/>
      <c r="AX54" s="5"/>
      <c r="AY54" s="5"/>
      <c r="AZ54" s="5"/>
      <c r="BA54" s="5"/>
      <c r="BB54" s="5"/>
    </row>
    <row r="55" spans="1:54" x14ac:dyDescent="0.3">
      <c r="A55" s="5">
        <v>15500</v>
      </c>
      <c r="B55" s="5"/>
      <c r="C55" s="5">
        <v>0.62631623096820477</v>
      </c>
      <c r="D55" s="5">
        <v>-0.17961830520210134</v>
      </c>
      <c r="E55" s="5">
        <v>-3.0362744336675095E-2</v>
      </c>
      <c r="F55" s="5">
        <v>-0.22642139752716547</v>
      </c>
      <c r="G55" s="5">
        <v>-1.0927859132187521E-2</v>
      </c>
      <c r="H55" s="5">
        <v>-4.6626756212277083E-2</v>
      </c>
      <c r="I55" s="5">
        <v>-2.9361335020355372E-2</v>
      </c>
      <c r="J55" s="5">
        <v>-0.10742675601418357</v>
      </c>
      <c r="K55" s="5">
        <v>4.8437135518328456E-2</v>
      </c>
      <c r="L55" s="5">
        <v>-1.0390991442644317</v>
      </c>
      <c r="M55" s="5">
        <v>-9.5204049487227729E-2</v>
      </c>
      <c r="N55" s="5">
        <v>-9.0108373561921778E-2</v>
      </c>
      <c r="O55" s="5">
        <v>-4.4431112847235957E-2</v>
      </c>
      <c r="P55" s="5">
        <v>0.10629078849589664</v>
      </c>
      <c r="Q55" s="5">
        <v>-2.081910417593507E-2</v>
      </c>
      <c r="R55" s="5">
        <v>2.9198967106130159E-2</v>
      </c>
      <c r="S55" s="5">
        <v>2.913939704881326E-2</v>
      </c>
      <c r="T55" s="5">
        <v>5.8269829229828218E-3</v>
      </c>
      <c r="U55" s="5">
        <v>7.5903808396546091E-2</v>
      </c>
      <c r="V55" s="5">
        <v>7.83839052735118E-2</v>
      </c>
      <c r="W55" s="5">
        <v>0.25956685540241453</v>
      </c>
      <c r="X55" s="5">
        <v>1.1337648161095433</v>
      </c>
      <c r="Y55" s="5">
        <v>0.48012184421066068</v>
      </c>
      <c r="Z55" s="5">
        <v>-1.3467474876205527E-2</v>
      </c>
      <c r="AA55" s="5">
        <v>9.1156909898011448E-3</v>
      </c>
      <c r="AB55" s="5">
        <v>0.47001832819971251</v>
      </c>
      <c r="AC55" s="5">
        <v>2.8252048205154486E-2</v>
      </c>
      <c r="AD55" s="5">
        <v>9.0934026121874817E-2</v>
      </c>
      <c r="AE55" s="5">
        <v>4.200454186444217E-2</v>
      </c>
      <c r="AF55" s="5">
        <v>0.10016604362877848</v>
      </c>
      <c r="AG55" s="5">
        <v>6.9702307748574412E-3</v>
      </c>
      <c r="AH55" s="5">
        <v>6.1675330246652248E-2</v>
      </c>
      <c r="AI55" s="5">
        <v>1.7436415365198861E-2</v>
      </c>
      <c r="AJ55" s="5">
        <v>2.7465062946078811E-2</v>
      </c>
      <c r="AK55" s="5">
        <v>4.338584884107129E-3</v>
      </c>
      <c r="AL55" s="5">
        <v>1.1938157154711167E-2</v>
      </c>
      <c r="AM55" s="5">
        <v>4.3773309746033265E-3</v>
      </c>
      <c r="AN55" s="5">
        <v>4.4238631150752841E-2</v>
      </c>
      <c r="AO55" s="5">
        <v>3.6785301905669114E-3</v>
      </c>
      <c r="AP55" s="5">
        <v>3.1981847508083935E-3</v>
      </c>
      <c r="AQ55" s="5">
        <v>5.7964760247714419E-3</v>
      </c>
      <c r="AR55" s="5">
        <v>8.2687606366125179E-3</v>
      </c>
      <c r="AS55" s="5"/>
      <c r="AT55" s="5"/>
      <c r="AU55" s="5"/>
      <c r="AV55" s="5"/>
      <c r="AW55" s="5"/>
      <c r="AX55" s="5"/>
      <c r="AY55" s="5"/>
      <c r="AZ55" s="5"/>
      <c r="BA55" s="5"/>
      <c r="BB55" s="5"/>
    </row>
    <row r="56" spans="1:54" x14ac:dyDescent="0.3">
      <c r="A56" s="5">
        <v>15490</v>
      </c>
      <c r="B56" s="5"/>
      <c r="C56" s="5">
        <v>0.66282935140748822</v>
      </c>
      <c r="D56" s="5">
        <v>-0.17720030217500637</v>
      </c>
      <c r="E56" s="5">
        <v>-3.0000421292866997E-2</v>
      </c>
      <c r="F56" s="5">
        <v>-0.22406724571207612</v>
      </c>
      <c r="G56" s="5">
        <v>-1.0831103354743682E-2</v>
      </c>
      <c r="H56" s="5">
        <v>-4.6286213693548753E-2</v>
      </c>
      <c r="I56" s="5">
        <v>-2.9192631436590778E-2</v>
      </c>
      <c r="J56" s="5">
        <v>-0.10697765290623651</v>
      </c>
      <c r="K56" s="5">
        <v>4.8310818193045349E-2</v>
      </c>
      <c r="L56" s="5">
        <v>-1.0380313219724684</v>
      </c>
      <c r="M56" s="5">
        <v>-9.525737947345099E-2</v>
      </c>
      <c r="N56" s="5">
        <v>-9.0302613173984678E-2</v>
      </c>
      <c r="O56" s="5">
        <v>-4.4598120100880281E-2</v>
      </c>
      <c r="P56" s="5">
        <v>0.1068615416452607</v>
      </c>
      <c r="Q56" s="5">
        <v>-2.0964598737320452E-2</v>
      </c>
      <c r="R56" s="5">
        <v>2.9450521813224696E-2</v>
      </c>
      <c r="S56" s="5">
        <v>2.9438071123349223E-2</v>
      </c>
      <c r="T56" s="5">
        <v>5.8962803928384938E-3</v>
      </c>
      <c r="U56" s="5">
        <v>7.6931795337926601E-2</v>
      </c>
      <c r="V56" s="5">
        <v>7.9575514755108864E-2</v>
      </c>
      <c r="W56" s="5">
        <v>0.26394558952190239</v>
      </c>
      <c r="X56" s="5">
        <v>1.1547903202960588</v>
      </c>
      <c r="Y56" s="5">
        <v>0.48983408031794884</v>
      </c>
      <c r="Z56" s="5">
        <v>-1.3762694912014109E-2</v>
      </c>
      <c r="AA56" s="5">
        <v>9.3310195429762051E-3</v>
      </c>
      <c r="AB56" s="5">
        <v>0.48192441529674773</v>
      </c>
      <c r="AC56" s="5">
        <v>2.9016241549563431E-2</v>
      </c>
      <c r="AD56" s="5">
        <v>9.3550732386141172E-2</v>
      </c>
      <c r="AE56" s="5">
        <v>4.3286160195773263E-2</v>
      </c>
      <c r="AF56" s="5">
        <v>0.10339698407892206</v>
      </c>
      <c r="AG56" s="5">
        <v>7.2072828951748671E-3</v>
      </c>
      <c r="AH56" s="5">
        <v>6.3881557099046055E-2</v>
      </c>
      <c r="AI56" s="5">
        <v>1.8091033117454629E-2</v>
      </c>
      <c r="AJ56" s="5">
        <v>2.854509458955708E-2</v>
      </c>
      <c r="AK56" s="5">
        <v>4.5169605976716088E-3</v>
      </c>
      <c r="AL56" s="5">
        <v>1.2450460620806052E-2</v>
      </c>
      <c r="AM56" s="5">
        <v>4.5730933152297384E-3</v>
      </c>
      <c r="AN56" s="5">
        <v>4.6297501489934313E-2</v>
      </c>
      <c r="AO56" s="5">
        <v>3.8564531384704609E-3</v>
      </c>
      <c r="AP56" s="5">
        <v>3.3587511202051155E-3</v>
      </c>
      <c r="AQ56" s="5">
        <v>6.0981986031921039E-3</v>
      </c>
      <c r="AR56" s="5">
        <v>8.7145287226349129E-3</v>
      </c>
      <c r="AS56" s="5"/>
      <c r="AT56" s="5"/>
      <c r="AU56" s="5"/>
      <c r="AV56" s="5"/>
      <c r="AW56" s="5"/>
      <c r="AX56" s="5"/>
      <c r="AY56" s="5"/>
      <c r="AZ56" s="5"/>
      <c r="BA56" s="5"/>
      <c r="BB56" s="5"/>
    </row>
    <row r="57" spans="1:54" x14ac:dyDescent="0.3">
      <c r="A57" s="5">
        <v>15480</v>
      </c>
      <c r="B57" s="5"/>
      <c r="C57" s="5">
        <v>0.69990048910611524</v>
      </c>
      <c r="D57" s="5">
        <v>-0.17475746122726959</v>
      </c>
      <c r="E57" s="5">
        <v>-2.9632720416295701E-2</v>
      </c>
      <c r="F57" s="5">
        <v>-0.22166522173808056</v>
      </c>
      <c r="G57" s="5">
        <v>-1.0731712361857156E-2</v>
      </c>
      <c r="H57" s="5">
        <v>-4.593325892628345E-2</v>
      </c>
      <c r="I57" s="5">
        <v>-2.9015514776943602E-2</v>
      </c>
      <c r="J57" s="5">
        <v>-0.10649609911401567</v>
      </c>
      <c r="K57" s="5">
        <v>4.8169352376809173E-2</v>
      </c>
      <c r="L57" s="5">
        <v>-1.0366325635221514</v>
      </c>
      <c r="M57" s="5">
        <v>-9.5280318792157953E-2</v>
      </c>
      <c r="N57" s="5">
        <v>-9.0468480362864812E-2</v>
      </c>
      <c r="O57" s="5">
        <v>-4.4751559354891099E-2</v>
      </c>
      <c r="P57" s="5">
        <v>0.10740140180112387</v>
      </c>
      <c r="Q57" s="5">
        <v>-2.1104459291581973E-2</v>
      </c>
      <c r="R57" s="5">
        <v>2.9694916705539521E-2</v>
      </c>
      <c r="S57" s="5">
        <v>2.9730499476227246E-2</v>
      </c>
      <c r="T57" s="5">
        <v>5.9645410542845789E-3</v>
      </c>
      <c r="U57" s="5">
        <v>7.7949466542002091E-2</v>
      </c>
      <c r="V57" s="5">
        <v>8.0760212620827818E-2</v>
      </c>
      <c r="W57" s="5">
        <v>0.26831532656138796</v>
      </c>
      <c r="X57" s="5">
        <v>1.175843854826143</v>
      </c>
      <c r="Y57" s="5">
        <v>0.49958955872117883</v>
      </c>
      <c r="Z57" s="5">
        <v>-1.4060089296097842E-2</v>
      </c>
      <c r="AA57" s="5">
        <v>9.5485264912739606E-3</v>
      </c>
      <c r="AB57" s="5">
        <v>0.49398218502189428</v>
      </c>
      <c r="AC57" s="5">
        <v>2.9792096689088499E-2</v>
      </c>
      <c r="AD57" s="5">
        <v>9.6213746550596793E-2</v>
      </c>
      <c r="AE57" s="5">
        <v>4.4593494638307418E-2</v>
      </c>
      <c r="AF57" s="5">
        <v>0.10670022421419159</v>
      </c>
      <c r="AG57" s="5">
        <v>7.4501765843670419E-3</v>
      </c>
      <c r="AH57" s="5">
        <v>6.6147063116780869E-2</v>
      </c>
      <c r="AI57" s="5">
        <v>1.8764676162361441E-2</v>
      </c>
      <c r="AJ57" s="5">
        <v>2.965885616139503E-2</v>
      </c>
      <c r="AK57" s="5">
        <v>4.7012896762574172E-3</v>
      </c>
      <c r="AL57" s="5">
        <v>1.2980951784655775E-2</v>
      </c>
      <c r="AM57" s="5">
        <v>4.7762188455186426E-3</v>
      </c>
      <c r="AN57" s="5">
        <v>4.8438132674800301E-2</v>
      </c>
      <c r="AO57" s="5">
        <v>4.0418132720803773E-3</v>
      </c>
      <c r="AP57" s="5">
        <v>3.526363235621166E-3</v>
      </c>
      <c r="AQ57" s="5">
        <v>6.4137868373198501E-3</v>
      </c>
      <c r="AR57" s="5">
        <v>9.181704750686517E-3</v>
      </c>
      <c r="AS57" s="5"/>
      <c r="AT57" s="5"/>
      <c r="AU57" s="5"/>
      <c r="AV57" s="5"/>
      <c r="AW57" s="5"/>
      <c r="AX57" s="5"/>
      <c r="AY57" s="5"/>
      <c r="AZ57" s="5"/>
      <c r="BA57" s="5"/>
      <c r="BB57" s="5"/>
    </row>
    <row r="58" spans="1:54" x14ac:dyDescent="0.3">
      <c r="A58" s="5">
        <v>15470</v>
      </c>
      <c r="B58" s="5"/>
      <c r="C58" s="5">
        <v>0.73751614631311357</v>
      </c>
      <c r="D58" s="5">
        <v>-0.17229160889791256</v>
      </c>
      <c r="E58" s="5">
        <v>-2.9259928407505825E-2</v>
      </c>
      <c r="F58" s="5">
        <v>-0.21921726012490184</v>
      </c>
      <c r="G58" s="5">
        <v>-1.0629768032317787E-2</v>
      </c>
      <c r="H58" s="5">
        <v>-4.5568186076028069E-2</v>
      </c>
      <c r="I58" s="5">
        <v>-2.8830132242567398E-2</v>
      </c>
      <c r="J58" s="5">
        <v>-0.10598248432488386</v>
      </c>
      <c r="K58" s="5">
        <v>4.8012843323948631E-2</v>
      </c>
      <c r="L58" s="5">
        <v>-1.0349035678755363</v>
      </c>
      <c r="M58" s="5">
        <v>-9.5272786491739508E-2</v>
      </c>
      <c r="N58" s="5">
        <v>-9.0605761400112048E-2</v>
      </c>
      <c r="O58" s="5">
        <v>-4.489125877172593E-2</v>
      </c>
      <c r="P58" s="5">
        <v>0.10790980437666042</v>
      </c>
      <c r="Q58" s="5">
        <v>-2.1238546799727056E-2</v>
      </c>
      <c r="R58" s="5">
        <v>2.9931919920632034E-2</v>
      </c>
      <c r="S58" s="5">
        <v>3.0016417781043581E-2</v>
      </c>
      <c r="T58" s="5">
        <v>6.0317063987777707E-3</v>
      </c>
      <c r="U58" s="5">
        <v>7.895600064477791E-2</v>
      </c>
      <c r="V58" s="5">
        <v>8.1937106747690072E-2</v>
      </c>
      <c r="W58" s="5">
        <v>0.27267303191676817</v>
      </c>
      <c r="X58" s="5">
        <v>1.1969121342362938</v>
      </c>
      <c r="Y58" s="5">
        <v>0.50938279179823009</v>
      </c>
      <c r="Z58" s="5">
        <v>-1.4359512683704428E-2</v>
      </c>
      <c r="AA58" s="5">
        <v>9.7681227626080797E-3</v>
      </c>
      <c r="AB58" s="5">
        <v>0.50618772160973957</v>
      </c>
      <c r="AC58" s="5">
        <v>3.0579431819613874E-2</v>
      </c>
      <c r="AD58" s="5">
        <v>9.892270073000313E-2</v>
      </c>
      <c r="AE58" s="5">
        <v>4.5926497976280782E-2</v>
      </c>
      <c r="AF58" s="5">
        <v>0.11007600136588773</v>
      </c>
      <c r="AG58" s="5">
        <v>7.6989569786630966E-3</v>
      </c>
      <c r="AH58" s="5">
        <v>6.8472541316503849E-2</v>
      </c>
      <c r="AI58" s="5">
        <v>1.9457635608465317E-2</v>
      </c>
      <c r="AJ58" s="5">
        <v>3.0806976520238498E-2</v>
      </c>
      <c r="AK58" s="5">
        <v>4.891701782246188E-3</v>
      </c>
      <c r="AL58" s="5">
        <v>1.3530080832977995E-2</v>
      </c>
      <c r="AM58" s="5">
        <v>4.9869107478325084E-3</v>
      </c>
      <c r="AN58" s="5">
        <v>5.0663004570048173E-2</v>
      </c>
      <c r="AO58" s="5">
        <v>4.2348558741607542E-3</v>
      </c>
      <c r="AP58" s="5">
        <v>3.7012716373782707E-3</v>
      </c>
      <c r="AQ58" s="5">
        <v>6.7437687077157096E-3</v>
      </c>
      <c r="AR58" s="5">
        <v>9.6711567697038946E-3</v>
      </c>
      <c r="AS58" s="5"/>
      <c r="AT58" s="5"/>
      <c r="AU58" s="5"/>
      <c r="AV58" s="5"/>
      <c r="AW58" s="5"/>
      <c r="AX58" s="5"/>
      <c r="AY58" s="5"/>
      <c r="AZ58" s="5"/>
      <c r="BA58" s="5"/>
      <c r="BB58" s="5"/>
    </row>
    <row r="59" spans="1:54" x14ac:dyDescent="0.3">
      <c r="A59" s="5">
        <v>15460</v>
      </c>
      <c r="B59" s="5"/>
      <c r="C59" s="5">
        <v>0.77566216257492915</v>
      </c>
      <c r="D59" s="5">
        <v>-0.16980457315646869</v>
      </c>
      <c r="E59" s="5">
        <v>-2.8882334035721619E-2</v>
      </c>
      <c r="F59" s="5">
        <v>-0.21672532337066103</v>
      </c>
      <c r="G59" s="5">
        <v>-1.0525354137859714E-2</v>
      </c>
      <c r="H59" s="5">
        <v>-4.5191299386865509E-2</v>
      </c>
      <c r="I59" s="5">
        <v>-2.8636638420045914E-2</v>
      </c>
      <c r="J59" s="5">
        <v>-0.10543722816202845</v>
      </c>
      <c r="K59" s="5">
        <v>4.7841410672377023E-2</v>
      </c>
      <c r="L59" s="5">
        <v>-1.0328453519194294</v>
      </c>
      <c r="M59" s="5">
        <v>-9.5234730694007744E-2</v>
      </c>
      <c r="N59" s="5">
        <v>-9.0714269143546175E-2</v>
      </c>
      <c r="O59" s="5">
        <v>-4.5017058730548308E-2</v>
      </c>
      <c r="P59" s="5">
        <v>0.10838621085469655</v>
      </c>
      <c r="Q59" s="5">
        <v>-2.1366726517727933E-2</v>
      </c>
      <c r="R59" s="5">
        <v>3.0161304225749409E-2</v>
      </c>
      <c r="S59" s="5">
        <v>3.0295564704831558E-2</v>
      </c>
      <c r="T59" s="5">
        <v>6.0977181490914582E-3</v>
      </c>
      <c r="U59" s="5">
        <v>7.9950574047071343E-2</v>
      </c>
      <c r="V59" s="5">
        <v>8.3105296907361528E-2</v>
      </c>
      <c r="W59" s="5">
        <v>0.27701562409259045</v>
      </c>
      <c r="X59" s="5">
        <v>1.217981578932211</v>
      </c>
      <c r="Y59" s="5">
        <v>0.51920812977484343</v>
      </c>
      <c r="Z59" s="5">
        <v>-1.4660814163939898E-2</v>
      </c>
      <c r="AA59" s="5">
        <v>9.9897148763855824E-3</v>
      </c>
      <c r="AB59" s="5">
        <v>0.51853685272506944</v>
      </c>
      <c r="AC59" s="5">
        <v>3.137804827135604E-2</v>
      </c>
      <c r="AD59" s="5">
        <v>0.10167716943081387</v>
      </c>
      <c r="AE59" s="5">
        <v>4.7285095615591299E-2</v>
      </c>
      <c r="AF59" s="5">
        <v>0.11352448798211714</v>
      </c>
      <c r="AG59" s="5">
        <v>7.9536649135830209E-3</v>
      </c>
      <c r="AH59" s="5">
        <v>7.0858650496956138E-2</v>
      </c>
      <c r="AI59" s="5">
        <v>2.0170194613005545E-2</v>
      </c>
      <c r="AJ59" s="5">
        <v>3.1990075869850233E-2</v>
      </c>
      <c r="AK59" s="5">
        <v>5.088326030495121E-3</v>
      </c>
      <c r="AL59" s="5">
        <v>1.4098299350543622E-2</v>
      </c>
      <c r="AM59" s="5">
        <v>5.2053740499830563E-3</v>
      </c>
      <c r="AN59" s="5">
        <v>5.2974632188433769E-2</v>
      </c>
      <c r="AO59" s="5">
        <v>4.4358308020975212E-3</v>
      </c>
      <c r="AP59" s="5">
        <v>3.8837325492946271E-3</v>
      </c>
      <c r="AQ59" s="5">
        <v>7.0886861283453754E-3</v>
      </c>
      <c r="AR59" s="5">
        <v>1.0183778733963773E-2</v>
      </c>
      <c r="AS59" s="5"/>
      <c r="AT59" s="5"/>
      <c r="AU59" s="5"/>
      <c r="AV59" s="5"/>
      <c r="AW59" s="5"/>
      <c r="AX59" s="5"/>
      <c r="AY59" s="5"/>
      <c r="AZ59" s="5"/>
      <c r="BA59" s="5"/>
      <c r="BB59" s="5"/>
    </row>
    <row r="60" spans="1:54" x14ac:dyDescent="0.3">
      <c r="A60" s="5">
        <v>15450</v>
      </c>
      <c r="B60" s="5"/>
      <c r="C60" s="5">
        <v>0.81432372197113367</v>
      </c>
      <c r="D60" s="5">
        <v>-0.16729818108980837</v>
      </c>
      <c r="E60" s="5">
        <v>-2.8500227756800667E-2</v>
      </c>
      <c r="F60" s="5">
        <v>-0.21419139927103101</v>
      </c>
      <c r="G60" s="5">
        <v>-1.0418556226377076E-2</v>
      </c>
      <c r="H60" s="5">
        <v>-4.4802912753946073E-2</v>
      </c>
      <c r="I60" s="5">
        <v>-2.8435195066012442E-2</v>
      </c>
      <c r="J60" s="5">
        <v>-0.10486077962058842</v>
      </c>
      <c r="K60" s="5">
        <v>4.7655188299584358E-2</v>
      </c>
      <c r="L60" s="5">
        <v>-1.0304592498646243</v>
      </c>
      <c r="M60" s="5">
        <v>-9.5166128771447228E-2</v>
      </c>
      <c r="N60" s="5">
        <v>-9.0793843421998671E-2</v>
      </c>
      <c r="O60" s="5">
        <v>-4.5128812119002382E-2</v>
      </c>
      <c r="P60" s="5">
        <v>0.10883010970965534</v>
      </c>
      <c r="Q60" s="5">
        <v>-2.1488868215370049E-2</v>
      </c>
      <c r="R60" s="5">
        <v>3.0382847368358133E-2</v>
      </c>
      <c r="S60" s="5">
        <v>3.0567682289206238E-2</v>
      </c>
      <c r="T60" s="5">
        <v>6.162518338972009E-3</v>
      </c>
      <c r="U60" s="5">
        <v>8.0932361955568272E-2</v>
      </c>
      <c r="V60" s="5">
        <v>8.4263875798053708E-2</v>
      </c>
      <c r="W60" s="5">
        <v>0.28133997781116216</v>
      </c>
      <c r="X60" s="5">
        <v>1.2390383266725364</v>
      </c>
      <c r="Y60" s="5">
        <v>0.52905976437635316</v>
      </c>
      <c r="Z60" s="5">
        <v>-1.4963837319236811E-2</v>
      </c>
      <c r="AA60" s="5">
        <v>1.0213204948846397E-2</v>
      </c>
      <c r="AB60" s="5">
        <v>0.53102514766093756</v>
      </c>
      <c r="AC60" s="5">
        <v>3.2187730261206679E-2</v>
      </c>
      <c r="AD60" s="5">
        <v>0.10447666826853512</v>
      </c>
      <c r="AE60" s="5">
        <v>4.8669184755773073E-2</v>
      </c>
      <c r="AF60" s="5">
        <v>0.11704578908216516</v>
      </c>
      <c r="AG60" s="5">
        <v>8.2143367078961835E-3</v>
      </c>
      <c r="AH60" s="5">
        <v>7.3306013006506202E-2</v>
      </c>
      <c r="AI60" s="5">
        <v>2.0902627671993641E-2</v>
      </c>
      <c r="AJ60" s="5">
        <v>3.3208764545427573E-2</v>
      </c>
      <c r="AK60" s="5">
        <v>5.2912907878624061E-3</v>
      </c>
      <c r="AL60" s="5">
        <v>1.4686059767562288E-2</v>
      </c>
      <c r="AM60" s="5">
        <v>5.431815433093087E-3</v>
      </c>
      <c r="AN60" s="5">
        <v>5.5375563991899281E-2</v>
      </c>
      <c r="AO60" s="5">
        <v>4.6449923807760276E-3</v>
      </c>
      <c r="AP60" s="5">
        <v>4.0740078298486379E-3</v>
      </c>
      <c r="AQ60" s="5">
        <v>7.4490949698894108E-3</v>
      </c>
      <c r="AR60" s="5">
        <v>1.0720490748842338E-2</v>
      </c>
      <c r="AS60" s="5"/>
      <c r="AT60" s="5"/>
      <c r="AU60" s="5"/>
      <c r="AV60" s="5"/>
      <c r="AW60" s="5"/>
      <c r="AX60" s="5"/>
      <c r="AY60" s="5"/>
      <c r="AZ60" s="5"/>
      <c r="BA60" s="5"/>
      <c r="BB60" s="5"/>
    </row>
    <row r="61" spans="1:54" x14ac:dyDescent="0.3">
      <c r="A61" s="5">
        <v>15440</v>
      </c>
      <c r="B61" s="5"/>
      <c r="C61" s="5">
        <v>0.85348536137128339</v>
      </c>
      <c r="D61" s="5">
        <v>-0.16477425661230513</v>
      </c>
      <c r="E61" s="5">
        <v>-2.8113901331564901E-2</v>
      </c>
      <c r="F61" s="5">
        <v>-0.21161749821556125</v>
      </c>
      <c r="G61" s="5">
        <v>-1.0309461502890943E-2</v>
      </c>
      <c r="H61" s="5">
        <v>-4.4403349282093121E-2</v>
      </c>
      <c r="I61" s="5">
        <v>-2.8225970880722134E-2</v>
      </c>
      <c r="J61" s="5">
        <v>-0.1042536164569788</v>
      </c>
      <c r="K61" s="5">
        <v>4.7454324155637176E-2</v>
      </c>
      <c r="L61" s="5">
        <v>-1.0277469121343297</v>
      </c>
      <c r="M61" s="5">
        <v>-9.5066987478254289E-2</v>
      </c>
      <c r="N61" s="5">
        <v>-9.0844351378978519E-2</v>
      </c>
      <c r="O61" s="5">
        <v>-4.5226384607064386E-2</v>
      </c>
      <c r="P61" s="5">
        <v>0.10924101729450844</v>
      </c>
      <c r="Q61" s="5">
        <v>-2.1604846390198974E-2</v>
      </c>
      <c r="R61" s="5">
        <v>3.0596332423028248E-2</v>
      </c>
      <c r="S61" s="5">
        <v>3.0832516331479654E-2</v>
      </c>
      <c r="T61" s="5">
        <v>6.2260493935625775E-3</v>
      </c>
      <c r="U61" s="5">
        <v>8.1900539444241777E-2</v>
      </c>
      <c r="V61" s="5">
        <v>8.5411930108018369E-2</v>
      </c>
      <c r="W61" s="5">
        <v>0.28564292725917734</v>
      </c>
      <c r="X61" s="5">
        <v>1.2600682447803393</v>
      </c>
      <c r="Y61" s="5">
        <v>0.53893173283099105</v>
      </c>
      <c r="Z61" s="5">
        <v>-1.52684202955168E-2</v>
      </c>
      <c r="AA61" s="5">
        <v>1.0438490705878125E-2</v>
      </c>
      <c r="AB61" s="5">
        <v>0.54364791591452111</v>
      </c>
      <c r="AC61" s="5">
        <v>3.3008244665951189E-2</v>
      </c>
      <c r="AD61" s="5">
        <v>0.10732065274148783</v>
      </c>
      <c r="AE61" s="5">
        <v>5.0078633580612639E-2</v>
      </c>
      <c r="AF61" s="5">
        <v>0.12063993973156542</v>
      </c>
      <c r="AG61" s="5">
        <v>8.4810039469426675E-3</v>
      </c>
      <c r="AH61" s="5">
        <v>7.581521248302206E-2</v>
      </c>
      <c r="AI61" s="5">
        <v>2.1655199895306232E-2</v>
      </c>
      <c r="AJ61" s="5">
        <v>3.4463641763788286E-2</v>
      </c>
      <c r="AK61" s="5">
        <v>5.5007234649046685E-3</v>
      </c>
      <c r="AL61" s="5">
        <v>1.5293814779517103E-2</v>
      </c>
      <c r="AM61" s="5">
        <v>5.666443027197E-3</v>
      </c>
      <c r="AN61" s="5">
        <v>5.7868380048704406E-2</v>
      </c>
      <c r="AO61" s="5">
        <v>4.8625992821044557E-3</v>
      </c>
      <c r="AP61" s="5">
        <v>4.2723649109335802E-3</v>
      </c>
      <c r="AQ61" s="5">
        <v>7.8255650601678217E-3</v>
      </c>
      <c r="AR61" s="5">
        <v>1.1282239285436996E-2</v>
      </c>
      <c r="AS61" s="5"/>
      <c r="AT61" s="5"/>
      <c r="AU61" s="5"/>
      <c r="AV61" s="5"/>
      <c r="AW61" s="5"/>
      <c r="AX61" s="5"/>
      <c r="AY61" s="5"/>
      <c r="AZ61" s="5"/>
      <c r="BA61" s="5"/>
      <c r="BB61" s="5"/>
    </row>
    <row r="62" spans="1:54" x14ac:dyDescent="0.3">
      <c r="A62" s="5">
        <v>15430</v>
      </c>
      <c r="B62" s="5"/>
      <c r="C62" s="5">
        <v>0.89313097971222377</v>
      </c>
      <c r="D62" s="5">
        <v>-0.16223461820346363</v>
      </c>
      <c r="E62" s="5">
        <v>-2.7723647445228296E-2</v>
      </c>
      <c r="F62" s="5">
        <v>-0.20900565046643557</v>
      </c>
      <c r="G62" s="5">
        <v>-1.0198158708503801E-2</v>
      </c>
      <c r="H62" s="5">
        <v>-4.3992940831360121E-2</v>
      </c>
      <c r="I62" s="5">
        <v>-2.8009141271020454E-2</v>
      </c>
      <c r="J62" s="5">
        <v>-0.10361624453255221</v>
      </c>
      <c r="K62" s="5">
        <v>4.7238980073456047E-2</v>
      </c>
      <c r="L62" s="5">
        <v>-1.0247103037419758</v>
      </c>
      <c r="M62" s="5">
        <v>-9.4937343034658825E-2</v>
      </c>
      <c r="N62" s="5">
        <v>-9.0865687774307494E-2</v>
      </c>
      <c r="O62" s="5">
        <v>-4.5309654902284904E-2</v>
      </c>
      <c r="P62" s="5">
        <v>0.10961847869064381</v>
      </c>
      <c r="Q62" s="5">
        <v>-2.1714540476089245E-2</v>
      </c>
      <c r="R62" s="5">
        <v>3.0801548133944173E-2</v>
      </c>
      <c r="S62" s="5">
        <v>3.1089816764998213E-2</v>
      </c>
      <c r="T62" s="5">
        <v>6.2882542104492787E-3</v>
      </c>
      <c r="U62" s="5">
        <v>8.285428253442377E-2</v>
      </c>
      <c r="V62" s="5">
        <v>8.65485416091714E-2</v>
      </c>
      <c r="W62" s="5">
        <v>0.28992126946843455</v>
      </c>
      <c r="X62" s="5">
        <v>1.281056943075108</v>
      </c>
      <c r="Y62" s="5">
        <v>0.54881792222570747</v>
      </c>
      <c r="Z62" s="5">
        <v>-1.5574395883194906E-2</v>
      </c>
      <c r="AA62" s="5">
        <v>1.0665465503495668E-2</v>
      </c>
      <c r="AB62" s="5">
        <v>0.55640020615515229</v>
      </c>
      <c r="AC62" s="5">
        <v>3.3839340817492021E-2</v>
      </c>
      <c r="AD62" s="5">
        <v>0.11020851706536725</v>
      </c>
      <c r="AE62" s="5">
        <v>5.151328046969713E-2</v>
      </c>
      <c r="AF62" s="5">
        <v>0.12430690254375967</v>
      </c>
      <c r="AG62" s="5">
        <v>8.7536932657324325E-3</v>
      </c>
      <c r="AH62" s="5">
        <v>7.8386791569554359E-2</v>
      </c>
      <c r="AI62" s="5">
        <v>2.2428166267631701E-2</v>
      </c>
      <c r="AJ62" s="5">
        <v>3.5755294338360576E-2</v>
      </c>
      <c r="AK62" s="5">
        <v>5.7167502998094815E-3</v>
      </c>
      <c r="AL62" s="5">
        <v>1.5922016739321462E-2</v>
      </c>
      <c r="AM62" s="5">
        <v>5.9094661943890642E-3</v>
      </c>
      <c r="AN62" s="5">
        <v>6.0455690042939624E-2</v>
      </c>
      <c r="AO62" s="5">
        <v>5.0889143907180516E-3</v>
      </c>
      <c r="AP62" s="5">
        <v>4.4790767236411663E-3</v>
      </c>
      <c r="AQ62" s="5">
        <v>8.2186801603677147E-3</v>
      </c>
      <c r="AR62" s="5">
        <v>1.1869997361756741E-2</v>
      </c>
      <c r="AS62" s="5"/>
      <c r="AT62" s="5"/>
      <c r="AU62" s="5"/>
      <c r="AV62" s="5"/>
      <c r="AW62" s="5"/>
      <c r="AX62" s="5"/>
      <c r="AY62" s="5"/>
      <c r="AZ62" s="5"/>
      <c r="BA62" s="5"/>
      <c r="BB62" s="5"/>
    </row>
    <row r="63" spans="1:54" x14ac:dyDescent="0.3">
      <c r="A63" s="5">
        <v>15420</v>
      </c>
      <c r="B63" s="5"/>
      <c r="C63" s="5">
        <v>0.93324384829297879</v>
      </c>
      <c r="D63" s="5">
        <v>-0.15968107667705306</v>
      </c>
      <c r="E63" s="5">
        <v>-2.7329759328636804E-2</v>
      </c>
      <c r="F63" s="5">
        <v>-0.20635790342494448</v>
      </c>
      <c r="G63" s="5">
        <v>-1.0084737997580695E-2</v>
      </c>
      <c r="H63" s="5">
        <v>-4.3572027550444196E-2</v>
      </c>
      <c r="I63" s="5">
        <v>-2.7784888103175476E-2</v>
      </c>
      <c r="J63" s="5">
        <v>-0.10294919711284259</v>
      </c>
      <c r="K63" s="5">
        <v>4.7009331556692222E-2</v>
      </c>
      <c r="L63" s="5">
        <v>-1.02135170215973</v>
      </c>
      <c r="M63" s="5">
        <v>-9.477726116412738E-2</v>
      </c>
      <c r="N63" s="5">
        <v>-9.0857775242857208E-2</v>
      </c>
      <c r="O63" s="5">
        <v>-4.5378514985770182E-2</v>
      </c>
      <c r="P63" s="5">
        <v>0.10996206851862991</v>
      </c>
      <c r="Q63" s="5">
        <v>-2.1817835045965892E-2</v>
      </c>
      <c r="R63" s="5">
        <v>3.0998289252314161E-2</v>
      </c>
      <c r="S63" s="5">
        <v>3.1339338037945995E-2</v>
      </c>
      <c r="T63" s="5">
        <v>6.3490762411806591E-3</v>
      </c>
      <c r="U63" s="5">
        <v>8.379276929173643E-2</v>
      </c>
      <c r="V63" s="5">
        <v>8.7672788279283848E-2</v>
      </c>
      <c r="W63" s="5">
        <v>0.29417176782683219</v>
      </c>
      <c r="X63" s="5">
        <v>1.3019897875163764</v>
      </c>
      <c r="Y63" s="5">
        <v>0.55871207421454083</v>
      </c>
      <c r="Z63" s="5">
        <v>-1.5881591609151632E-2</v>
      </c>
      <c r="AA63" s="5">
        <v>1.0894018356161266E-2</v>
      </c>
      <c r="AB63" s="5">
        <v>0.56927680559832106</v>
      </c>
      <c r="AC63" s="5">
        <v>3.4680750321187732E-2</v>
      </c>
      <c r="AD63" s="5">
        <v>0.11313959307297114</v>
      </c>
      <c r="AE63" s="5">
        <v>5.2972933233233745E-2</v>
      </c>
      <c r="AF63" s="5">
        <v>0.12804656521437915</v>
      </c>
      <c r="AG63" s="5">
        <v>9.0324261322543738E-3</v>
      </c>
      <c r="AH63" s="5">
        <v>8.102124960950173E-2</v>
      </c>
      <c r="AI63" s="5">
        <v>2.3221770896180015E-2</v>
      </c>
      <c r="AJ63" s="5">
        <v>3.7084295360068145E-2</v>
      </c>
      <c r="AK63" s="5">
        <v>5.9394961346513602E-3</v>
      </c>
      <c r="AL63" s="5">
        <v>1.6571117021724303E-2</v>
      </c>
      <c r="AM63" s="5">
        <v>6.161095299348684E-3</v>
      </c>
      <c r="AN63" s="5">
        <v>6.314013113292273E-2</v>
      </c>
      <c r="AO63" s="5">
        <v>5.3242046554059317E-3</v>
      </c>
      <c r="AP63" s="5">
        <v>4.6944216105140237E-3</v>
      </c>
      <c r="AQ63" s="5">
        <v>8.6290379157421878E-3</v>
      </c>
      <c r="AR63" s="5">
        <v>1.2484764688137383E-2</v>
      </c>
      <c r="AS63" s="5"/>
      <c r="AT63" s="5"/>
      <c r="AU63" s="5"/>
      <c r="AV63" s="5"/>
      <c r="AW63" s="5"/>
      <c r="AX63" s="5"/>
      <c r="AY63" s="5"/>
      <c r="AZ63" s="5"/>
      <c r="BA63" s="5"/>
      <c r="BB63" s="5"/>
    </row>
    <row r="64" spans="1:54" x14ac:dyDescent="0.3">
      <c r="A64" s="5">
        <v>15410</v>
      </c>
      <c r="B64" s="5"/>
      <c r="C64" s="5">
        <v>0.97380662208239732</v>
      </c>
      <c r="D64" s="5">
        <v>-0.1571154329856719</v>
      </c>
      <c r="E64" s="5">
        <v>-2.6932530382024526E-2</v>
      </c>
      <c r="F64" s="5">
        <v>-0.20367631889095042</v>
      </c>
      <c r="G64" s="5">
        <v>-9.9692908133998132E-3</v>
      </c>
      <c r="H64" s="5">
        <v>-4.3140957398886459E-2</v>
      </c>
      <c r="I64" s="5">
        <v>-2.7553399446063054E-2</v>
      </c>
      <c r="J64" s="5">
        <v>-0.10225303412373712</v>
      </c>
      <c r="K64" s="5">
        <v>4.6765567545575773E-2</v>
      </c>
      <c r="L64" s="5">
        <v>-1.0176736946802161</v>
      </c>
      <c r="M64" s="5">
        <v>-9.4586837083149702E-2</v>
      </c>
      <c r="N64" s="5">
        <v>-9.0820564509612026E-2</v>
      </c>
      <c r="O64" s="5">
        <v>-4.5432870328289819E-2</v>
      </c>
      <c r="P64" s="5">
        <v>0.11027139170791496</v>
      </c>
      <c r="Q64" s="5">
        <v>-2.1914620008216736E-2</v>
      </c>
      <c r="R64" s="5">
        <v>3.118635686795148E-2</v>
      </c>
      <c r="S64" s="5">
        <v>3.1580839489847093E-2</v>
      </c>
      <c r="T64" s="5">
        <v>6.4084595731076612E-3</v>
      </c>
      <c r="U64" s="5">
        <v>8.4715180938018692E-2</v>
      </c>
      <c r="V64" s="5">
        <v>8.8783745451078561E-2</v>
      </c>
      <c r="W64" s="5">
        <v>0.29839115571545116</v>
      </c>
      <c r="X64" s="5">
        <v>1.3228519145482269</v>
      </c>
      <c r="Y64" s="5">
        <v>0.56860779007893714</v>
      </c>
      <c r="Z64" s="5">
        <v>-1.6189829839780352E-2</v>
      </c>
      <c r="AA64" s="5">
        <v>1.1124033973109217E-2</v>
      </c>
      <c r="AB64" s="5">
        <v>0.58227223979902276</v>
      </c>
      <c r="AC64" s="5">
        <v>3.5532186898401374E-2</v>
      </c>
      <c r="AD64" s="5">
        <v>0.11611314918349239</v>
      </c>
      <c r="AE64" s="5">
        <v>5.4457368372500189E-2</v>
      </c>
      <c r="AF64" s="5">
        <v>0.13185873809437151</v>
      </c>
      <c r="AG64" s="5">
        <v>9.3172186314441456E-3</v>
      </c>
      <c r="AH64" s="5">
        <v>8.3719040325130945E-2</v>
      </c>
      <c r="AI64" s="5">
        <v>2.403624624613715E-2</v>
      </c>
      <c r="AJ64" s="5">
        <v>3.8451202845302707E-2</v>
      </c>
      <c r="AK64" s="5">
        <v>6.1690841840787427E-3</v>
      </c>
      <c r="AL64" s="5">
        <v>1.7241565359953338E-2</v>
      </c>
      <c r="AM64" s="5">
        <v>6.4215414670953583E-3</v>
      </c>
      <c r="AN64" s="5">
        <v>6.5924365655208442E-2</v>
      </c>
      <c r="AO64" s="5">
        <v>5.5687409258125169E-3</v>
      </c>
      <c r="AP64" s="5">
        <v>4.9186832237070859E-3</v>
      </c>
      <c r="AQ64" s="5">
        <v>9.0572497794374832E-3</v>
      </c>
      <c r="AR64" s="5">
        <v>1.3127567774478054E-2</v>
      </c>
      <c r="AS64" s="5"/>
      <c r="AT64" s="5"/>
      <c r="AU64" s="5"/>
      <c r="AV64" s="5"/>
      <c r="AW64" s="5"/>
      <c r="AX64" s="5"/>
      <c r="AY64" s="5"/>
      <c r="AZ64" s="5"/>
      <c r="BA64" s="5"/>
      <c r="BB64" s="5"/>
    </row>
    <row r="65" spans="1:54" x14ac:dyDescent="0.3">
      <c r="A65" s="5">
        <v>15400</v>
      </c>
      <c r="B65" s="5"/>
      <c r="C65" s="5">
        <v>1.0148013520323746</v>
      </c>
      <c r="D65" s="5">
        <v>-0.15453947606456503</v>
      </c>
      <c r="E65" s="5">
        <v>-2.6532253801980831E-2</v>
      </c>
      <c r="F65" s="5">
        <v>-0.20096297032061203</v>
      </c>
      <c r="G65" s="5">
        <v>-9.8519097625178707E-3</v>
      </c>
      <c r="H65" s="5">
        <v>-4.270008565901217E-2</v>
      </c>
      <c r="I65" s="5">
        <v>-2.7314869305215948E-2</v>
      </c>
      <c r="J65" s="5">
        <v>-0.10152834136601925</v>
      </c>
      <c r="K65" s="5">
        <v>4.6507890161158867E-2</v>
      </c>
      <c r="L65" s="5">
        <v>-1.0136791752750716</v>
      </c>
      <c r="M65" s="5">
        <v>-9.4366195443415429E-2</v>
      </c>
      <c r="N65" s="5">
        <v>-9.0754034560373828E-2</v>
      </c>
      <c r="O65" s="5">
        <v>-4.5472640085936593E-2</v>
      </c>
      <c r="P65" s="5">
        <v>0.11054608422357863</v>
      </c>
      <c r="Q65" s="5">
        <v>-2.2004790796341649E-2</v>
      </c>
      <c r="R65" s="5">
        <v>3.1365558734303786E-2</v>
      </c>
      <c r="S65" s="5">
        <v>3.1814085724993328E-2</v>
      </c>
      <c r="T65" s="5">
        <v>6.466349011387834E-3</v>
      </c>
      <c r="U65" s="5">
        <v>8.5620702976319379E-2</v>
      </c>
      <c r="V65" s="5">
        <v>8.9880486986474606E-2</v>
      </c>
      <c r="W65" s="5">
        <v>0.30257614026713853</v>
      </c>
      <c r="X65" s="5">
        <v>1.3436282461318589</v>
      </c>
      <c r="Y65" s="5">
        <v>0.57849853613837277</v>
      </c>
      <c r="Z65" s="5">
        <v>-1.649892789518892E-2</v>
      </c>
      <c r="AA65" s="5">
        <v>1.1355392802823038E-2</v>
      </c>
      <c r="AB65" s="5">
        <v>0.59538077287725621</v>
      </c>
      <c r="AC65" s="5">
        <v>3.6393346254330647E-2</v>
      </c>
      <c r="AD65" s="5">
        <v>0.11912838944575596</v>
      </c>
      <c r="AE65" s="5">
        <v>5.5966330368312681E-2</v>
      </c>
      <c r="AF65" s="5">
        <v>0.13574315180829694</v>
      </c>
      <c r="AG65" s="5">
        <v>9.6080812502754558E-3</v>
      </c>
      <c r="AH65" s="5">
        <v>8.6480569483522854E-2</v>
      </c>
      <c r="AI65" s="5">
        <v>2.4871812364915664E-2</v>
      </c>
      <c r="AJ65" s="5">
        <v>3.9856558352337909E-2</v>
      </c>
      <c r="AK65" s="5">
        <v>6.4056357965649067E-3</v>
      </c>
      <c r="AL65" s="5">
        <v>1.7933809154658885E-2</v>
      </c>
      <c r="AM65" s="5">
        <v>6.6910163278466103E-3</v>
      </c>
      <c r="AN65" s="5">
        <v>6.8811078671094622E-2</v>
      </c>
      <c r="AO65" s="5">
        <v>5.8227977739766157E-3</v>
      </c>
      <c r="AP65" s="5">
        <v>5.1521504085024188E-3</v>
      </c>
      <c r="AQ65" s="5">
        <v>9.5039409080905253E-3</v>
      </c>
      <c r="AR65" s="5">
        <v>1.3799459996851809E-2</v>
      </c>
      <c r="AS65" s="5"/>
      <c r="AT65" s="5"/>
      <c r="AU65" s="5"/>
      <c r="AV65" s="5"/>
      <c r="AW65" s="5"/>
      <c r="AX65" s="5"/>
      <c r="AY65" s="5"/>
      <c r="AZ65" s="5"/>
      <c r="BA65" s="5"/>
      <c r="BB65" s="5"/>
    </row>
    <row r="66" spans="1:54" x14ac:dyDescent="0.3">
      <c r="A66" s="5">
        <v>15390</v>
      </c>
      <c r="B66" s="5"/>
      <c r="C66" s="5">
        <v>1.05620949838742</v>
      </c>
      <c r="D66" s="5">
        <v>-0.15195498071839308</v>
      </c>
      <c r="E66" s="5">
        <v>-2.6129222212310871E-2</v>
      </c>
      <c r="F66" s="5">
        <v>-0.19821994008760874</v>
      </c>
      <c r="G66" s="5">
        <v>-9.7326884880967433E-3</v>
      </c>
      <c r="H66" s="5">
        <v>-4.224977443858445E-2</v>
      </c>
      <c r="I66" s="5">
        <v>-2.7069497348267819E-2</v>
      </c>
      <c r="J66" s="5">
        <v>-0.10077572968982107</v>
      </c>
      <c r="K66" s="5">
        <v>4.6236514428426176E-2</v>
      </c>
      <c r="L66" s="5">
        <v>-1.0093713409551399</v>
      </c>
      <c r="M66" s="5">
        <v>-9.4115490226296922E-2</v>
      </c>
      <c r="N66" s="5">
        <v>-9.0658192767522072E-2</v>
      </c>
      <c r="O66" s="5">
        <v>-4.5497757274806899E-2</v>
      </c>
      <c r="P66" s="5">
        <v>0.11078581374833078</v>
      </c>
      <c r="Q66" s="5">
        <v>-2.2088248551396458E-2</v>
      </c>
      <c r="R66" s="5">
        <v>3.1535709586212622E-2</v>
      </c>
      <c r="S66" s="5">
        <v>3.20388469820223E-2</v>
      </c>
      <c r="T66" s="5">
        <v>6.522690160994965E-3</v>
      </c>
      <c r="U66" s="5">
        <v>8.6508526326957061E-2</v>
      </c>
      <c r="V66" s="5">
        <v>9.0962086474130732E-2</v>
      </c>
      <c r="W66" s="5">
        <v>0.30672340624163502</v>
      </c>
      <c r="X66" s="5">
        <v>1.3643035054516877</v>
      </c>
      <c r="Y66" s="5">
        <v>0.58837764950898819</v>
      </c>
      <c r="Z66" s="5">
        <v>-1.6808698174616856E-2</v>
      </c>
      <c r="AA66" s="5">
        <v>1.1587971085799988E-2</v>
      </c>
      <c r="AB66" s="5">
        <v>0.60859640818772975</v>
      </c>
      <c r="AC66" s="5">
        <v>3.7263905972166625E-2</v>
      </c>
      <c r="AD66" s="5">
        <v>0.12218445265973048</v>
      </c>
      <c r="AE66" s="5">
        <v>5.7499530999917524E-2</v>
      </c>
      <c r="AF66" s="5">
        <v>0.13969945492427266</v>
      </c>
      <c r="AG66" s="5">
        <v>9.9050186644553048E-3</v>
      </c>
      <c r="AH66" s="5">
        <v>8.9306192554212391E-2</v>
      </c>
      <c r="AI66" s="5">
        <v>2.5728676096325641E-2</v>
      </c>
      <c r="AJ66" s="5">
        <v>4.1300885567645405E-2</v>
      </c>
      <c r="AK66" s="5">
        <v>6.6492702083797983E-3</v>
      </c>
      <c r="AL66" s="5">
        <v>1.8648292755279499E-2</v>
      </c>
      <c r="AM66" s="5">
        <v>6.9697317488797983E-3</v>
      </c>
      <c r="AN66" s="5">
        <v>7.1802975352780546E-2</v>
      </c>
      <c r="AO66" s="5">
        <v>6.0866533002863609E-3</v>
      </c>
      <c r="AP66" s="5">
        <v>5.3951170716248541E-3</v>
      </c>
      <c r="AQ66" s="5">
        <v>9.9697500278335231E-3</v>
      </c>
      <c r="AR66" s="5">
        <v>1.4501521620995444E-2</v>
      </c>
      <c r="AS66" s="5"/>
      <c r="AT66" s="5"/>
      <c r="AU66" s="5"/>
      <c r="AV66" s="5"/>
      <c r="AW66" s="5"/>
      <c r="AX66" s="5"/>
      <c r="AY66" s="5"/>
      <c r="AZ66" s="5"/>
      <c r="BA66" s="5"/>
      <c r="BB66" s="5"/>
    </row>
    <row r="67" spans="1:54" x14ac:dyDescent="0.3">
      <c r="A67" s="5">
        <v>15380</v>
      </c>
      <c r="B67" s="5"/>
      <c r="C67" s="5">
        <v>1.0980119449791388</v>
      </c>
      <c r="D67" s="5">
        <v>-0.14936370555452291</v>
      </c>
      <c r="E67" s="5">
        <v>-2.5723727299458314E-2</v>
      </c>
      <c r="F67" s="5">
        <v>-0.19544931675306224</v>
      </c>
      <c r="G67" s="5">
        <v>-9.6117215424397912E-3</v>
      </c>
      <c r="H67" s="5">
        <v>-4.1790392165162962E-2</v>
      </c>
      <c r="I67" s="5">
        <v>-2.6817488622341186E-2</v>
      </c>
      <c r="J67" s="5">
        <v>-9.9995834130612998E-2</v>
      </c>
      <c r="K67" s="5">
        <v>4.5951667978794547E-2</v>
      </c>
      <c r="L67" s="5">
        <v>-1.0047536876382261</v>
      </c>
      <c r="M67" s="5">
        <v>-9.3834904589658152E-2</v>
      </c>
      <c r="N67" s="5">
        <v>-9.0533074970339439E-2</v>
      </c>
      <c r="O67" s="5">
        <v>-4.5508168924212979E-2</v>
      </c>
      <c r="P67" s="5">
        <v>0.11099028031803419</v>
      </c>
      <c r="Q67" s="5">
        <v>-2.2164900296799094E-2</v>
      </c>
      <c r="R67" s="5">
        <v>3.1696631449692141E-2</v>
      </c>
      <c r="S67" s="5">
        <v>3.225489949886319E-2</v>
      </c>
      <c r="T67" s="5">
        <v>6.577429508571991E-3</v>
      </c>
      <c r="U67" s="5">
        <v>8.7377848472583244E-2</v>
      </c>
      <c r="V67" s="5">
        <v>9.2027618448341869E-2</v>
      </c>
      <c r="W67" s="5">
        <v>0.31082962001190262</v>
      </c>
      <c r="X67" s="5">
        <v>1.3848622332785392</v>
      </c>
      <c r="Y67" s="5">
        <v>0.59823834420688482</v>
      </c>
      <c r="Z67" s="5">
        <v>-1.7118948293098454E-2</v>
      </c>
      <c r="AA67" s="5">
        <v>1.1821640915722308E-2</v>
      </c>
      <c r="AB67" s="5">
        <v>0.62191288944530265</v>
      </c>
      <c r="AC67" s="5">
        <v>3.8143525434599646E-2</v>
      </c>
      <c r="AD67" s="5">
        <v>0.1252804115806265</v>
      </c>
      <c r="AE67" s="5">
        <v>5.9056648696720157E-2</v>
      </c>
      <c r="AF67" s="5">
        <v>0.14372721168215258</v>
      </c>
      <c r="AG67" s="5">
        <v>1.0208029527218212E-2</v>
      </c>
      <c r="AH67" s="5">
        <v>9.2196212362986668E-2</v>
      </c>
      <c r="AI67" s="5">
        <v>2.6607030285862549E-2</v>
      </c>
      <c r="AJ67" s="5">
        <v>4.2784688863738797E-2</v>
      </c>
      <c r="AK67" s="5">
        <v>6.9001042904619156E-3</v>
      </c>
      <c r="AL67" s="5">
        <v>1.9385456714035732E-2</v>
      </c>
      <c r="AM67" s="5">
        <v>7.2578995533237132E-3</v>
      </c>
      <c r="AN67" s="5">
        <v>7.490277820652437E-2</v>
      </c>
      <c r="AO67" s="5">
        <v>6.3605889234405483E-3</v>
      </c>
      <c r="AP67" s="5">
        <v>5.6478820338144668E-3</v>
      </c>
      <c r="AQ67" s="5">
        <v>1.045532926933249E-2</v>
      </c>
      <c r="AR67" s="5">
        <v>1.5234859780140589E-2</v>
      </c>
      <c r="AS67" s="5"/>
      <c r="AT67" s="5"/>
      <c r="AU67" s="5"/>
      <c r="AV67" s="5"/>
      <c r="AW67" s="5"/>
      <c r="AX67" s="5"/>
      <c r="AY67" s="5"/>
      <c r="AZ67" s="5"/>
      <c r="BA67" s="5"/>
      <c r="BB67" s="5"/>
    </row>
    <row r="68" spans="1:54" x14ac:dyDescent="0.3">
      <c r="A68" s="5">
        <v>15370</v>
      </c>
      <c r="B68" s="5"/>
      <c r="C68" s="5">
        <v>1.1401890144919269</v>
      </c>
      <c r="D68" s="5">
        <v>-0.14676739096627237</v>
      </c>
      <c r="E68" s="5">
        <v>-2.5316059453142092E-2</v>
      </c>
      <c r="F68" s="5">
        <v>-0.19265319234930622</v>
      </c>
      <c r="G68" s="5">
        <v>-9.4891042589866845E-3</v>
      </c>
      <c r="H68" s="5">
        <v>-4.1322313073174181E-2</v>
      </c>
      <c r="I68" s="5">
        <v>-2.6559053263945705E-2</v>
      </c>
      <c r="J68" s="5">
        <v>-9.9189313008445232E-2</v>
      </c>
      <c r="K68" s="5">
        <v>4.565359073256893E-2</v>
      </c>
      <c r="L68" s="5">
        <v>-0.9998300055314816</v>
      </c>
      <c r="M68" s="5">
        <v>-9.3524650667121567E-2</v>
      </c>
      <c r="N68" s="5">
        <v>-9.0378745509514288E-2</v>
      </c>
      <c r="O68" s="5">
        <v>-4.5503836207983248E-2</v>
      </c>
      <c r="P68" s="5">
        <v>0.11115921690912142</v>
      </c>
      <c r="Q68" s="5">
        <v>-2.2234659105079164E-2</v>
      </c>
      <c r="R68" s="5">
        <v>3.1848153943025204E-2</v>
      </c>
      <c r="S68" s="5">
        <v>3.2462025872272093E-2</v>
      </c>
      <c r="T68" s="5">
        <v>6.6305145039634861E-3</v>
      </c>
      <c r="U68" s="5">
        <v>8.8227874610137771E-2</v>
      </c>
      <c r="V68" s="5">
        <v>9.307615962726605E-2</v>
      </c>
      <c r="W68" s="5">
        <v>0.31489143365594496</v>
      </c>
      <c r="X68" s="5">
        <v>1.4052888049714123</v>
      </c>
      <c r="Y68" s="5">
        <v>0.6080737175919676</v>
      </c>
      <c r="Z68" s="5">
        <v>-1.7429481229382947E-2</v>
      </c>
      <c r="AA68" s="5">
        <v>1.2056270309136075E-2</v>
      </c>
      <c r="AB68" s="5">
        <v>0.6353237023168361</v>
      </c>
      <c r="AC68" s="5">
        <v>3.9031845773657557E-2</v>
      </c>
      <c r="AD68" s="5">
        <v>0.12841527220984625</v>
      </c>
      <c r="AE68" s="5">
        <v>6.0637327925283223E-2</v>
      </c>
      <c r="AF68" s="5">
        <v>0.14782589978663097</v>
      </c>
      <c r="AG68" s="5">
        <v>1.0517106260728694E-2</v>
      </c>
      <c r="AH68" s="5">
        <v>9.5150876746478832E-2</v>
      </c>
      <c r="AI68" s="5">
        <v>2.7507052978375308E-2</v>
      </c>
      <c r="AJ68" s="5">
        <v>4.4308451830282723E-2</v>
      </c>
      <c r="AK68" s="5">
        <v>7.1582522883988659E-3</v>
      </c>
      <c r="AL68" s="5">
        <v>2.0145737012820901E-2</v>
      </c>
      <c r="AM68" s="5">
        <v>7.5557312258335407E-3</v>
      </c>
      <c r="AN68" s="5">
        <v>7.811322413044923E-2</v>
      </c>
      <c r="AO68" s="5">
        <v>6.6448891540273614E-3</v>
      </c>
      <c r="AP68" s="5">
        <v>5.9107488661188541E-3</v>
      </c>
      <c r="AQ68" s="5">
        <v>1.0961343970487531E-2</v>
      </c>
      <c r="AR68" s="5">
        <v>1.6000608404617055E-2</v>
      </c>
      <c r="AS68" s="5"/>
      <c r="AT68" s="5"/>
      <c r="AU68" s="5"/>
      <c r="AV68" s="5"/>
      <c r="AW68" s="5"/>
      <c r="AX68" s="5"/>
      <c r="AY68" s="5"/>
      <c r="AZ68" s="5"/>
      <c r="BA68" s="5"/>
      <c r="BB68" s="5"/>
    </row>
    <row r="69" spans="1:54" x14ac:dyDescent="0.3">
      <c r="A69" s="5">
        <v>15360</v>
      </c>
      <c r="B69" s="5"/>
      <c r="C69" s="5">
        <v>1.1827204846841286</v>
      </c>
      <c r="D69" s="5">
        <v>-0.14416775716939886</v>
      </c>
      <c r="E69" s="5">
        <v>-2.4906507412844715E-2</v>
      </c>
      <c r="F69" s="5">
        <v>-0.18983365968258276</v>
      </c>
      <c r="G69" s="5">
        <v>-9.3649326240148687E-3</v>
      </c>
      <c r="H69" s="5">
        <v>-4.0845916684713129E-2</v>
      </c>
      <c r="I69" s="5">
        <v>-2.6294406201969621E-2</v>
      </c>
      <c r="J69" s="5">
        <v>-9.8356846992237845E-2</v>
      </c>
      <c r="K69" s="5">
        <v>4.5342534561970661E-2</v>
      </c>
      <c r="L69" s="5">
        <v>-0.99460437403660129</v>
      </c>
      <c r="M69" s="5">
        <v>-9.3184969320029981E-2</v>
      </c>
      <c r="N69" s="5">
        <v>-9.0195297215533182E-2</v>
      </c>
      <c r="O69" s="5">
        <v>-4.5484734553454045E-2</v>
      </c>
      <c r="P69" s="5">
        <v>0.11129238997636778</v>
      </c>
      <c r="Q69" s="5">
        <v>-2.2297444256166012E-2</v>
      </c>
      <c r="R69" s="5">
        <v>3.1990114568486619E-2</v>
      </c>
      <c r="S69" s="5">
        <v>3.2660015411176704E-2</v>
      </c>
      <c r="T69" s="5">
        <v>6.6818936412617854E-3</v>
      </c>
      <c r="U69" s="5">
        <v>8.9057818807522587E-2</v>
      </c>
      <c r="V69" s="5">
        <v>9.4106790168365873E-2</v>
      </c>
      <c r="W69" s="5">
        <v>0.31890548914804723</v>
      </c>
      <c r="X69" s="5">
        <v>1.4255674480975764</v>
      </c>
      <c r="Y69" s="5">
        <v>0.61787675714731871</v>
      </c>
      <c r="Z69" s="5">
        <v>-1.7740095485090542E-2</v>
      </c>
      <c r="AA69" s="5">
        <v>1.2291723283723523E-2</v>
      </c>
      <c r="AB69" s="5">
        <v>0.64882207648946788</v>
      </c>
      <c r="AC69" s="5">
        <v>3.992848984982654E-2</v>
      </c>
      <c r="AD69" s="5">
        <v>0.13158797317695309</v>
      </c>
      <c r="AE69" s="5">
        <v>6.2241178614008866E-2</v>
      </c>
      <c r="AF69" s="5">
        <v>0.15199490827205386</v>
      </c>
      <c r="AG69" s="5">
        <v>1.083223485061428E-2</v>
      </c>
      <c r="AH69" s="5">
        <v>9.8170376212407234E-2</v>
      </c>
      <c r="AI69" s="5">
        <v>2.8428906609457971E-2</v>
      </c>
      <c r="AJ69" s="5">
        <v>4.5872635780372352E-2</v>
      </c>
      <c r="AK69" s="5">
        <v>7.4238255557463884E-3</v>
      </c>
      <c r="AL69" s="5">
        <v>2.0929564263349448E-2</v>
      </c>
      <c r="AM69" s="5">
        <v>7.8634376051343827E-3</v>
      </c>
      <c r="AN69" s="5">
        <v>8.1437061304908243E-2</v>
      </c>
      <c r="AO69" s="5">
        <v>6.9398413513487326E-3</v>
      </c>
      <c r="AP69" s="5">
        <v>6.1840257093804373E-3</v>
      </c>
      <c r="AQ69" s="5">
        <v>1.1488472445425692E-2</v>
      </c>
      <c r="AR69" s="5">
        <v>1.6799928100619962E-2</v>
      </c>
      <c r="AS69" s="5"/>
      <c r="AT69" s="5"/>
      <c r="AU69" s="5"/>
      <c r="AV69" s="5"/>
      <c r="AW69" s="5"/>
      <c r="AX69" s="5"/>
      <c r="AY69" s="5"/>
      <c r="AZ69" s="5"/>
      <c r="BA69" s="5"/>
      <c r="BB69" s="5"/>
    </row>
    <row r="70" spans="1:54" x14ac:dyDescent="0.3">
      <c r="A70" s="5">
        <v>15350</v>
      </c>
      <c r="B70" s="5"/>
      <c r="C70" s="5">
        <v>1.2255856055465582</v>
      </c>
      <c r="D70" s="5">
        <v>-0.14156650229496229</v>
      </c>
      <c r="E70" s="5">
        <v>-2.4495357920768412E-2</v>
      </c>
      <c r="F70" s="5">
        <v>-0.18699280965967049</v>
      </c>
      <c r="G70" s="5">
        <v>-9.2393031482961869E-3</v>
      </c>
      <c r="H70" s="5">
        <v>-4.0361587285105492E-2</v>
      </c>
      <c r="I70" s="5">
        <v>-2.6023766854359594E-2</v>
      </c>
      <c r="J70" s="5">
        <v>-9.7499138130992619E-2</v>
      </c>
      <c r="K70" s="5">
        <v>4.5018762935394682E-2</v>
      </c>
      <c r="L70" s="5">
        <v>-0.98908115618710979</v>
      </c>
      <c r="M70" s="5">
        <v>-9.2816129842451411E-2</v>
      </c>
      <c r="N70" s="5">
        <v>-8.9982851350778575E-2</v>
      </c>
      <c r="O70" s="5">
        <v>-4.5450853727803539E-2</v>
      </c>
      <c r="P70" s="5">
        <v>0.11138959993958455</v>
      </c>
      <c r="Q70" s="5">
        <v>-2.235318138682468E-2</v>
      </c>
      <c r="R70" s="5">
        <v>3.2122358994015873E-2</v>
      </c>
      <c r="S70" s="5">
        <v>3.2848664483054374E-2</v>
      </c>
      <c r="T70" s="5">
        <v>6.7315165391994515E-3</v>
      </c>
      <c r="U70" s="5">
        <v>8.986690516277393E-2</v>
      </c>
      <c r="V70" s="5">
        <v>9.5118594938873174E-2</v>
      </c>
      <c r="W70" s="5">
        <v>0.32286842264299637</v>
      </c>
      <c r="X70" s="5">
        <v>1.4456822606488395</v>
      </c>
      <c r="Y70" s="5">
        <v>0.62764034758807197</v>
      </c>
      <c r="Z70" s="5">
        <v>-1.8050585255062538E-2</v>
      </c>
      <c r="AA70" s="5">
        <v>1.2527859945236567E-2</v>
      </c>
      <c r="AB70" s="5">
        <v>0.66240098822433779</v>
      </c>
      <c r="AC70" s="5">
        <v>4.0833062261363358E-2</v>
      </c>
      <c r="AD70" s="5">
        <v>0.13479738521678528</v>
      </c>
      <c r="AE70" s="5">
        <v>6.3867775617929876E-2</v>
      </c>
      <c r="AF70" s="5">
        <v>0.15623353544578727</v>
      </c>
      <c r="AG70" s="5">
        <v>1.1153394644163836E-2</v>
      </c>
      <c r="AH70" s="5">
        <v>0.10125484161045784</v>
      </c>
      <c r="AI70" s="5">
        <v>2.9372737191969513E-2</v>
      </c>
      <c r="AJ70" s="5">
        <v>4.7477678234001688E-2</v>
      </c>
      <c r="AK70" s="5">
        <v>7.6969322809470313E-3</v>
      </c>
      <c r="AL70" s="5">
        <v>2.1737362880991071E-2</v>
      </c>
      <c r="AM70" s="5">
        <v>8.1812285634461773E-3</v>
      </c>
      <c r="AN70" s="5">
        <v>8.4877045913606425E-2</v>
      </c>
      <c r="AO70" s="5">
        <v>7.2457354631403443E-3</v>
      </c>
      <c r="AP70" s="5">
        <v>6.4680250764040156E-3</v>
      </c>
      <c r="AQ70" s="5">
        <v>1.2037405718417948E-2</v>
      </c>
      <c r="AR70" s="5">
        <v>1.7634005975513234E-2</v>
      </c>
      <c r="AS70" s="5"/>
      <c r="AT70" s="5"/>
      <c r="AU70" s="5"/>
      <c r="AV70" s="5"/>
      <c r="AW70" s="5"/>
      <c r="AX70" s="5"/>
      <c r="AY70" s="5"/>
      <c r="AZ70" s="5"/>
      <c r="BA70" s="5"/>
      <c r="BB70" s="5"/>
    </row>
    <row r="71" spans="1:54" x14ac:dyDescent="0.3">
      <c r="A71" s="5">
        <v>15340</v>
      </c>
      <c r="B71" s="5"/>
      <c r="C71" s="5">
        <v>1.2687631173782643</v>
      </c>
      <c r="D71" s="5">
        <v>-0.13896530054154804</v>
      </c>
      <c r="E71" s="5">
        <v>-2.4082895381857129E-2</v>
      </c>
      <c r="F71" s="5">
        <v>-0.18413272864335631</v>
      </c>
      <c r="G71" s="5">
        <v>-9.1123127389546848E-3</v>
      </c>
      <c r="H71" s="5">
        <v>-3.9869713394267585E-2</v>
      </c>
      <c r="I71" s="5">
        <v>-2.5747358819098603E-2</v>
      </c>
      <c r="J71" s="5">
        <v>-9.6616908853873737E-2</v>
      </c>
      <c r="K71" s="5">
        <v>4.468255054359925E-2</v>
      </c>
      <c r="L71" s="5">
        <v>-0.98326499262811085</v>
      </c>
      <c r="M71" s="5">
        <v>-9.2418429619680678E-2</v>
      </c>
      <c r="N71" s="5">
        <v>-8.9741557505253811E-2</v>
      </c>
      <c r="O71" s="5">
        <v>-4.5402197901428187E-2</v>
      </c>
      <c r="P71" s="5">
        <v>0.11145068161789937</v>
      </c>
      <c r="Q71" s="5">
        <v>-2.2401802630866816E-2</v>
      </c>
      <c r="R71" s="5">
        <v>3.2244741324177331E-2</v>
      </c>
      <c r="S71" s="5">
        <v>3.3027776852574783E-2</v>
      </c>
      <c r="T71" s="5">
        <v>6.7793340207198318E-3</v>
      </c>
      <c r="U71" s="5">
        <v>9.0654368963476076E-2</v>
      </c>
      <c r="V71" s="5">
        <v>9.6110664799010953E-2</v>
      </c>
      <c r="W71" s="5">
        <v>0.32677686884652685</v>
      </c>
      <c r="X71" s="5">
        <v>1.4656172298298293</v>
      </c>
      <c r="Y71" s="5">
        <v>0.6373572782930188</v>
      </c>
      <c r="Z71" s="5">
        <v>-1.836074060883016E-2</v>
      </c>
      <c r="AA71" s="5">
        <v>1.2764536583139136E-2</v>
      </c>
      <c r="AB71" s="5">
        <v>0.67605316340403265</v>
      </c>
      <c r="AC71" s="5">
        <v>4.174514938466576E-2</v>
      </c>
      <c r="AD71" s="5">
        <v>0.13804231074571771</v>
      </c>
      <c r="AE71" s="5">
        <v>6.551665822601184E-2</v>
      </c>
      <c r="AF71" s="5">
        <v>0.1605409869170637</v>
      </c>
      <c r="AG71" s="5">
        <v>1.1480558152737044E-2</v>
      </c>
      <c r="AH71" s="5">
        <v>0.10440434181899709</v>
      </c>
      <c r="AI71" s="5">
        <v>3.0338673499161261E-2</v>
      </c>
      <c r="AJ71" s="5">
        <v>4.9123991380910524E-2</v>
      </c>
      <c r="AK71" s="5">
        <v>7.9776772081322465E-3</v>
      </c>
      <c r="AL71" s="5">
        <v>2.2569550232815157E-2</v>
      </c>
      <c r="AM71" s="5">
        <v>8.5093126728386249E-3</v>
      </c>
      <c r="AN71" s="5">
        <v>8.8435938694046243E-2</v>
      </c>
      <c r="AO71" s="5">
        <v>7.5628637478623193E-3</v>
      </c>
      <c r="AP71" s="5">
        <v>6.7630636363071369E-3</v>
      </c>
      <c r="AQ71" s="5">
        <v>1.2608847221365871E-2</v>
      </c>
      <c r="AR71" s="5">
        <v>1.8504055407018469E-2</v>
      </c>
      <c r="AS71" s="5"/>
      <c r="AT71" s="5"/>
      <c r="AU71" s="5"/>
      <c r="AV71" s="5"/>
      <c r="AW71" s="5"/>
      <c r="AX71" s="5"/>
      <c r="AY71" s="5"/>
      <c r="AZ71" s="5"/>
      <c r="BA71" s="5"/>
      <c r="BB71" s="5"/>
    </row>
    <row r="72" spans="1:54" x14ac:dyDescent="0.3">
      <c r="A72" s="5">
        <v>15330</v>
      </c>
      <c r="B72" s="5"/>
      <c r="C72" s="5">
        <v>1.3122312697571301</v>
      </c>
      <c r="D72" s="5">
        <v>-0.13636580038965834</v>
      </c>
      <c r="E72" s="5">
        <v>-2.3669401531460348E-2</v>
      </c>
      <c r="F72" s="5">
        <v>-0.18125549584156223</v>
      </c>
      <c r="G72" s="5">
        <v>-8.9840585717703633E-3</v>
      </c>
      <c r="H72" s="5">
        <v>-3.937068723490534E-2</v>
      </c>
      <c r="I72" s="5">
        <v>-2.5465409560101682E-2</v>
      </c>
      <c r="J72" s="5">
        <v>-9.5710900941170601E-2</v>
      </c>
      <c r="K72" s="5">
        <v>4.4334182908568512E-2</v>
      </c>
      <c r="L72" s="5">
        <v>-0.97716079514989429</v>
      </c>
      <c r="M72" s="5">
        <v>-9.1992193740800768E-2</v>
      </c>
      <c r="N72" s="5">
        <v>-8.9471593445960382E-2</v>
      </c>
      <c r="O72" s="5">
        <v>-4.5338785688112761E-2</v>
      </c>
      <c r="P72" s="5">
        <v>0.11147550461040164</v>
      </c>
      <c r="Q72" s="5">
        <v>-2.2443246749779829E-2</v>
      </c>
      <c r="R72" s="5">
        <v>3.2357124359762512E-2</v>
      </c>
      <c r="S72" s="5">
        <v>3.3197164011744287E-2</v>
      </c>
      <c r="T72" s="5">
        <v>6.8252981915567527E-3</v>
      </c>
      <c r="U72" s="5">
        <v>9.141945784411494E-2</v>
      </c>
      <c r="V72" s="5">
        <v>9.708209789563324E-2</v>
      </c>
      <c r="W72" s="5">
        <v>0.33062746546485344</v>
      </c>
      <c r="X72" s="5">
        <v>1.4853562513923859</v>
      </c>
      <c r="Y72" s="5">
        <v>0.64702025105109051</v>
      </c>
      <c r="Z72" s="5">
        <v>-1.8670347683104445E-2</v>
      </c>
      <c r="AA72" s="5">
        <v>1.3001605774988267E-2</v>
      </c>
      <c r="AB72" s="5">
        <v>0.68977108108108365</v>
      </c>
      <c r="AC72" s="5">
        <v>4.2664319446519119E-2</v>
      </c>
      <c r="AD72" s="5">
        <v>0.14132148354099652</v>
      </c>
      <c r="AE72" s="5">
        <v>6.7187329713352423E-2</v>
      </c>
      <c r="AF72" s="5">
        <v>0.16491637371823945</v>
      </c>
      <c r="AG72" s="5">
        <v>1.1813690858941354E-2</v>
      </c>
      <c r="AH72" s="5">
        <v>0.10761888145296095</v>
      </c>
      <c r="AI72" s="5">
        <v>3.1326826245958658E-2</v>
      </c>
      <c r="AJ72" s="5">
        <v>5.0811960525111485E-2</v>
      </c>
      <c r="AK72" s="5">
        <v>8.2661613521218397E-3</v>
      </c>
      <c r="AL72" s="5">
        <v>2.3426535760448917E-2</v>
      </c>
      <c r="AM72" s="5">
        <v>8.8478968585968092E-3</v>
      </c>
      <c r="AN72" s="5">
        <v>9.2116501316140825E-2</v>
      </c>
      <c r="AO72" s="5">
        <v>7.8915204792582294E-3</v>
      </c>
      <c r="AP72" s="5">
        <v>7.0694619805705197E-3</v>
      </c>
      <c r="AQ72" s="5">
        <v>1.3203512453518456E-2</v>
      </c>
      <c r="AR72" s="5">
        <v>1.9411315753622472E-2</v>
      </c>
      <c r="AS72" s="5"/>
      <c r="AT72" s="5"/>
      <c r="AU72" s="5"/>
      <c r="AV72" s="5"/>
      <c r="AW72" s="5"/>
      <c r="AX72" s="5"/>
      <c r="AY72" s="5"/>
      <c r="AZ72" s="5"/>
      <c r="BA72" s="5"/>
      <c r="BB72" s="5"/>
    </row>
    <row r="73" spans="1:54" x14ac:dyDescent="0.3">
      <c r="A73" s="5">
        <v>15320</v>
      </c>
      <c r="B73" s="5"/>
      <c r="C73" s="5">
        <v>1.3559678413809013</v>
      </c>
      <c r="D73" s="5">
        <v>-0.13376962288091671</v>
      </c>
      <c r="E73" s="5">
        <v>-2.3255155111192725E-2</v>
      </c>
      <c r="F73" s="5">
        <v>-0.17836318073482277</v>
      </c>
      <c r="G73" s="5">
        <v>-8.8546379641711269E-3</v>
      </c>
      <c r="H73" s="5">
        <v>-3.8864904198595854E-2</v>
      </c>
      <c r="I73" s="5">
        <v>-2.5178150088658046E-2</v>
      </c>
      <c r="J73" s="5">
        <v>-9.4781874468219132E-2</v>
      </c>
      <c r="K73" s="5">
        <v>4.3973955975831314E-2</v>
      </c>
      <c r="L73" s="5">
        <v>-0.97077373978787684</v>
      </c>
      <c r="M73" s="5">
        <v>-9.1537774565971022E-2</v>
      </c>
      <c r="N73" s="5">
        <v>-8.9173164920059209E-2</v>
      </c>
      <c r="O73" s="5">
        <v>-4.5260650161795909E-2</v>
      </c>
      <c r="P73" s="5">
        <v>0.11146397362204181</v>
      </c>
      <c r="Q73" s="5">
        <v>-2.2477459253436922E-2</v>
      </c>
      <c r="R73" s="5">
        <v>3.2459379845408351E-2</v>
      </c>
      <c r="S73" s="5">
        <v>3.3356645500798934E-2</v>
      </c>
      <c r="T73" s="5">
        <v>6.8693625176543486E-3</v>
      </c>
      <c r="U73" s="5">
        <v>9.2161432939037863E-2</v>
      </c>
      <c r="V73" s="5">
        <v>9.8032000963879512E-2</v>
      </c>
      <c r="W73" s="5">
        <v>0.33441685772587426</v>
      </c>
      <c r="X73" s="5">
        <v>1.5048831494883783</v>
      </c>
      <c r="Y73" s="5">
        <v>0.65662188811405309</v>
      </c>
      <c r="Z73" s="5">
        <v>-1.8979188885157497E-2</v>
      </c>
      <c r="AA73" s="5">
        <v>1.3238916499564379E-2</v>
      </c>
      <c r="AB73" s="5">
        <v>0.70354697753375661</v>
      </c>
      <c r="AC73" s="5">
        <v>4.3590122628986948E-2</v>
      </c>
      <c r="AD73" s="5">
        <v>0.14463356852691436</v>
      </c>
      <c r="AE73" s="5">
        <v>6.8879256940631309E-2</v>
      </c>
      <c r="AF73" s="5">
        <v>0.16935871052546519</v>
      </c>
      <c r="AG73" s="5">
        <v>1.2152751029141682E-2</v>
      </c>
      <c r="AH73" s="5">
        <v>0.11089839859842199</v>
      </c>
      <c r="AI73" s="5">
        <v>3.233728727001027E-2</v>
      </c>
      <c r="AJ73" s="5">
        <v>5.2541942513572158E-2</v>
      </c>
      <c r="AK73" s="5">
        <v>8.5624817079628535E-3</v>
      </c>
      <c r="AL73" s="5">
        <v>2.4308720078440108E-2</v>
      </c>
      <c r="AM73" s="5">
        <v>9.197186039714398E-3</v>
      </c>
      <c r="AN73" s="5">
        <v>9.5921492588269833E-2</v>
      </c>
      <c r="AO73" s="5">
        <v>8.2320016329110422E-3</v>
      </c>
      <c r="AP73" s="5">
        <v>7.3875443703272856E-3</v>
      </c>
      <c r="AQ73" s="5">
        <v>1.3822128602092854E-2</v>
      </c>
      <c r="AR73" s="5">
        <v>2.0357052003536446E-2</v>
      </c>
      <c r="AS73" s="5"/>
      <c r="AT73" s="5"/>
      <c r="AU73" s="5"/>
      <c r="AV73" s="5"/>
      <c r="AW73" s="5"/>
      <c r="AX73" s="5"/>
      <c r="AY73" s="5"/>
      <c r="AZ73" s="5"/>
      <c r="BA73" s="5"/>
      <c r="BB73" s="5"/>
    </row>
    <row r="74" spans="1:54" x14ac:dyDescent="0.3">
      <c r="A74" s="5">
        <v>15310</v>
      </c>
      <c r="B74" s="5"/>
      <c r="C74" s="5">
        <v>1.3999501607520279</v>
      </c>
      <c r="D74" s="5">
        <v>-0.13117835996455543</v>
      </c>
      <c r="E74" s="5">
        <v>-2.2840431553518496E-2</v>
      </c>
      <c r="F74" s="5">
        <v>-0.17545784054668487</v>
      </c>
      <c r="G74" s="5">
        <v>-8.7241482491513013E-3</v>
      </c>
      <c r="H74" s="5">
        <v>-3.8352762310794673E-2</v>
      </c>
      <c r="I74" s="5">
        <v>-2.4885814641058084E-2</v>
      </c>
      <c r="J74" s="5">
        <v>-9.3830606724414484E-2</v>
      </c>
      <c r="K74" s="5">
        <v>4.3602175691053208E-2</v>
      </c>
      <c r="L74" s="5">
        <v>-0.9641092595023002</v>
      </c>
      <c r="M74" s="5">
        <v>-9.1055551249217256E-2</v>
      </c>
      <c r="N74" s="5">
        <v>-8.8846505412054688E-2</v>
      </c>
      <c r="O74" s="5">
        <v>-4.5167838849786368E-2</v>
      </c>
      <c r="P74" s="5">
        <v>0.11141602873379379</v>
      </c>
      <c r="Q74" s="5">
        <v>-2.2504392510570199E-2</v>
      </c>
      <c r="R74" s="5">
        <v>3.255138870462583E-2</v>
      </c>
      <c r="S74" s="5">
        <v>3.350604921910718E-2</v>
      </c>
      <c r="T74" s="5">
        <v>6.9114819012581902E-3</v>
      </c>
      <c r="U74" s="5">
        <v>9.2879570028665592E-2</v>
      </c>
      <c r="V74" s="5">
        <v>9.8959490634378589E-2</v>
      </c>
      <c r="W74" s="5">
        <v>0.33814170296429408</v>
      </c>
      <c r="X74" s="5">
        <v>1.5241816970112878</v>
      </c>
      <c r="Y74" s="5">
        <v>0.6661547405458379</v>
      </c>
      <c r="Z74" s="5">
        <v>-1.928704310693697E-2</v>
      </c>
      <c r="AA74" s="5">
        <v>1.3476314258738797E-2</v>
      </c>
      <c r="AB74" s="5">
        <v>0.71737285083449376</v>
      </c>
      <c r="AC74" s="5">
        <v>4.4522091207658737E-2</v>
      </c>
      <c r="AD74" s="5">
        <v>0.14797716167148803</v>
      </c>
      <c r="AE74" s="5">
        <v>7.0591870003142612E-2</v>
      </c>
      <c r="AF74" s="5">
        <v>0.17386691398573195</v>
      </c>
      <c r="AG74" s="5">
        <v>1.2497689531876074E-2</v>
      </c>
      <c r="AH74" s="5">
        <v>0.11424276257948422</v>
      </c>
      <c r="AI74" s="5">
        <v>3.3370128714183503E-2</v>
      </c>
      <c r="AJ74" s="5">
        <v>5.4314264151637037E-2</v>
      </c>
      <c r="AK74" s="5">
        <v>8.866730955374675E-3</v>
      </c>
      <c r="AL74" s="5">
        <v>2.5216494048916783E-2</v>
      </c>
      <c r="AM74" s="5">
        <v>9.5573827566672251E-3</v>
      </c>
      <c r="AN74" s="5">
        <v>9.9853664490370614E-2</v>
      </c>
      <c r="AO74" s="5">
        <v>8.5846045545527935E-3</v>
      </c>
      <c r="AP74" s="5">
        <v>7.7176384644479954E-3</v>
      </c>
      <c r="AQ74" s="5">
        <v>1.4465434122501775E-2</v>
      </c>
      <c r="AR74" s="5">
        <v>2.1342554359529115E-2</v>
      </c>
      <c r="AS74" s="5"/>
      <c r="AT74" s="5"/>
      <c r="AU74" s="5"/>
      <c r="AV74" s="5"/>
      <c r="AW74" s="5"/>
      <c r="AX74" s="5"/>
      <c r="AY74" s="5"/>
      <c r="AZ74" s="5"/>
      <c r="BA74" s="5"/>
      <c r="BB74" s="5"/>
    </row>
    <row r="75" spans="1:54" x14ac:dyDescent="0.3">
      <c r="A75" s="5">
        <v>15300</v>
      </c>
      <c r="B75" s="5"/>
      <c r="C75" s="5">
        <v>1.4441551276776647</v>
      </c>
      <c r="D75" s="5">
        <v>-0.1285935729134742</v>
      </c>
      <c r="E75" s="5">
        <v>-2.2425502675566557E-2</v>
      </c>
      <c r="F75" s="5">
        <v>-0.17254151776146476</v>
      </c>
      <c r="G75" s="5">
        <v>-8.5926866503518821E-3</v>
      </c>
      <c r="H75" s="5">
        <v>-3.783466169580782E-2</v>
      </c>
      <c r="I75" s="5">
        <v>-2.4588640353046549E-2</v>
      </c>
      <c r="J75" s="5">
        <v>-9.2857891109499074E-2</v>
      </c>
      <c r="K75" s="5">
        <v>4.3219157561756975E-2</v>
      </c>
      <c r="L75" s="5">
        <v>-0.95717303645210783</v>
      </c>
      <c r="M75" s="5">
        <v>-9.0545929217597632E-2</v>
      </c>
      <c r="N75" s="5">
        <v>-8.8491875855344501E-2</v>
      </c>
      <c r="O75" s="5">
        <v>-4.5060413702337244E-2</v>
      </c>
      <c r="P75" s="5">
        <v>0.1113316456162062</v>
      </c>
      <c r="Q75" s="5">
        <v>-2.2524005848709557E-2</v>
      </c>
      <c r="R75" s="5">
        <v>3.2633041261656295E-2</v>
      </c>
      <c r="S75" s="5">
        <v>3.3645211725354639E-2</v>
      </c>
      <c r="T75" s="5">
        <v>6.951612755509852E-3</v>
      </c>
      <c r="U75" s="5">
        <v>9.3573160676574604E-2</v>
      </c>
      <c r="V75" s="5">
        <v>9.9863694743482986E-2</v>
      </c>
      <c r="W75" s="5">
        <v>0.34179867526262542</v>
      </c>
      <c r="X75" s="5">
        <v>1.5432356363952913</v>
      </c>
      <c r="Y75" s="5">
        <v>0.67561129685790744</v>
      </c>
      <c r="Z75" s="5">
        <v>-1.9593685949729715E-2</v>
      </c>
      <c r="AA75" s="5">
        <v>1.3713641208047456E-2</v>
      </c>
      <c r="AB75" s="5">
        <v>0.73124046593518988</v>
      </c>
      <c r="AC75" s="5">
        <v>4.5459739723908821E-2</v>
      </c>
      <c r="AD75" s="5">
        <v>0.15135078999714938</v>
      </c>
      <c r="AE75" s="5">
        <v>7.232456193167866E-2</v>
      </c>
      <c r="AF75" s="5">
        <v>0.1784398011572696</v>
      </c>
      <c r="AG75" s="5">
        <v>1.2848449662757323E-2</v>
      </c>
      <c r="AH75" s="5">
        <v>0.11765177176329056</v>
      </c>
      <c r="AI75" s="5">
        <v>3.4425402212248872E-2</v>
      </c>
      <c r="AJ75" s="5">
        <v>5.6129220607946215E-2</v>
      </c>
      <c r="AK75" s="5">
        <v>9.1789971585008109E-3</v>
      </c>
      <c r="AL75" s="5">
        <v>2.615023783341321E-2</v>
      </c>
      <c r="AM75" s="5">
        <v>9.9286867866605726E-3</v>
      </c>
      <c r="AN75" s="5">
        <v>0.10391575803412571</v>
      </c>
      <c r="AO75" s="5">
        <v>8.9496276099177395E-3</v>
      </c>
      <c r="AP75" s="5">
        <v>8.0600750280056272E-3</v>
      </c>
      <c r="AQ75" s="5">
        <v>1.5134178276917922E-2</v>
      </c>
      <c r="AR75" s="5">
        <v>2.236913775697328E-2</v>
      </c>
      <c r="AS75" s="5"/>
      <c r="AT75" s="5"/>
      <c r="AU75" s="5"/>
      <c r="AV75" s="5"/>
      <c r="AW75" s="5"/>
      <c r="AX75" s="5"/>
      <c r="AY75" s="5"/>
      <c r="AZ75" s="5"/>
      <c r="BA75" s="5"/>
      <c r="BB75" s="5"/>
    </row>
    <row r="76" spans="1:54" x14ac:dyDescent="0.3">
      <c r="A76" s="5">
        <v>15290</v>
      </c>
      <c r="B76" s="5"/>
      <c r="C76" s="5">
        <v>1.4885592355542983</v>
      </c>
      <c r="D76" s="5">
        <v>-0.12601679081197767</v>
      </c>
      <c r="E76" s="5">
        <v>-2.2010636382654276E-2</v>
      </c>
      <c r="F76" s="5">
        <v>-0.16961623769365078</v>
      </c>
      <c r="G76" s="5">
        <v>-8.4603501585334868E-3</v>
      </c>
      <c r="H76" s="5">
        <v>-3.7311004042761726E-2</v>
      </c>
      <c r="I76" s="5">
        <v>-2.4286866931750625E-2</v>
      </c>
      <c r="J76" s="5">
        <v>-9.1864536009355541E-2</v>
      </c>
      <c r="K76" s="5">
        <v>4.2825226205056258E-2</v>
      </c>
      <c r="L76" s="5">
        <v>-0.9499709938783425</v>
      </c>
      <c r="M76" s="5">
        <v>-9.0009339607724906E-2</v>
      </c>
      <c r="N76" s="5">
        <v>-8.8109564298585547E-2</v>
      </c>
      <c r="O76" s="5">
        <v>-4.4938451038540224E-2</v>
      </c>
      <c r="P76" s="5">
        <v>0.11121083568559689</v>
      </c>
      <c r="Q76" s="5">
        <v>-2.2536265643312226E-2</v>
      </c>
      <c r="R76" s="5">
        <v>3.2704237449597079E-2</v>
      </c>
      <c r="S76" s="5">
        <v>3.377397852630102E-2</v>
      </c>
      <c r="T76" s="5">
        <v>6.9897130773778791E-3</v>
      </c>
      <c r="U76" s="5">
        <v>9.4241513355054082E-2</v>
      </c>
      <c r="V76" s="5">
        <v>0.10074375364396045</v>
      </c>
      <c r="W76" s="5">
        <v>0.3453844701397481</v>
      </c>
      <c r="X76" s="5">
        <v>1.5620287008389115</v>
      </c>
      <c r="Y76" s="5">
        <v>0.68498399191933013</v>
      </c>
      <c r="Z76" s="5">
        <v>-1.9898889959156167E-2</v>
      </c>
      <c r="AA76" s="5">
        <v>1.3950736295918694E-2</v>
      </c>
      <c r="AB76" s="5">
        <v>0.74514136027248634</v>
      </c>
      <c r="AC76" s="5">
        <v>4.6402565191760017E-2</v>
      </c>
      <c r="AD76" s="5">
        <v>0.1547529117087709</v>
      </c>
      <c r="AE76" s="5">
        <v>7.4076688447504674E-2</v>
      </c>
      <c r="AF76" s="5">
        <v>0.18307608807023062</v>
      </c>
      <c r="AG76" s="5">
        <v>1.3204966976445558E-2</v>
      </c>
      <c r="AH76" s="5">
        <v>0.12112515140906319</v>
      </c>
      <c r="AI76" s="5">
        <v>3.5503138079556559E-2</v>
      </c>
      <c r="AJ76" s="5">
        <v>5.7987073811714231E-2</v>
      </c>
      <c r="AK76" s="5">
        <v>9.4993634613904192E-3</v>
      </c>
      <c r="AL76" s="5">
        <v>2.7110319922844722E-2</v>
      </c>
      <c r="AM76" s="5">
        <v>1.0311294746579176E-2</v>
      </c>
      <c r="AN76" s="5">
        <v>0.10811049895066394</v>
      </c>
      <c r="AO76" s="5">
        <v>9.327369815962664E-3</v>
      </c>
      <c r="AP76" s="5">
        <v>8.4151876207283812E-3</v>
      </c>
      <c r="AQ76" s="5">
        <v>1.5829120629935613E-2</v>
      </c>
      <c r="AR76" s="5">
        <v>2.343814131245326E-2</v>
      </c>
      <c r="AS76" s="5"/>
      <c r="AT76" s="5"/>
      <c r="AU76" s="5"/>
      <c r="AV76" s="5"/>
      <c r="AW76" s="5"/>
      <c r="AX76" s="5"/>
      <c r="AY76" s="5"/>
      <c r="AZ76" s="5"/>
      <c r="BA76" s="5"/>
      <c r="BB76" s="5"/>
    </row>
    <row r="77" spans="1:54" x14ac:dyDescent="0.3">
      <c r="A77" s="5">
        <v>15280</v>
      </c>
      <c r="B77" s="5"/>
      <c r="C77" s="5">
        <v>1.5331385944042235</v>
      </c>
      <c r="D77" s="5">
        <v>-0.12344950911711292</v>
      </c>
      <c r="E77" s="5">
        <v>-2.1596096381972171E-2</v>
      </c>
      <c r="F77" s="5">
        <v>-0.16668400611308531</v>
      </c>
      <c r="G77" s="5">
        <v>-8.3272354096671462E-3</v>
      </c>
      <c r="H77" s="5">
        <v>-3.6782192073597092E-2</v>
      </c>
      <c r="I77" s="5">
        <v>-2.3980736325732593E-2</v>
      </c>
      <c r="J77" s="5">
        <v>-9.0851363653574047E-2</v>
      </c>
      <c r="K77" s="5">
        <v>4.2420714882321145E-2</v>
      </c>
      <c r="L77" s="5">
        <v>-0.942509287613294</v>
      </c>
      <c r="M77" s="5">
        <v>-8.9446238660720351E-2</v>
      </c>
      <c r="N77" s="5">
        <v>-8.7699885527429258E-2</v>
      </c>
      <c r="O77" s="5">
        <v>-4.4802041468555195E-2</v>
      </c>
      <c r="P77" s="5">
        <v>0.1110536462022685</v>
      </c>
      <c r="Q77" s="5">
        <v>-2.2541145395829874E-2</v>
      </c>
      <c r="R77" s="5">
        <v>3.2764887004264401E-2</v>
      </c>
      <c r="S77" s="5">
        <v>3.3892204353417853E-2</v>
      </c>
      <c r="T77" s="5">
        <v>7.0257425187601526E-3</v>
      </c>
      <c r="U77" s="5">
        <v>9.4883954556737787E-2</v>
      </c>
      <c r="V77" s="5">
        <v>0.10159882151353417</v>
      </c>
      <c r="W77" s="5">
        <v>0.34889580927844277</v>
      </c>
      <c r="X77" s="5">
        <v>1.5805446359184403</v>
      </c>
      <c r="Y77" s="5">
        <v>0.69426521612916525</v>
      </c>
      <c r="Z77" s="5">
        <v>-2.0202424870253328E-2</v>
      </c>
      <c r="AA77" s="5">
        <v>1.4187435411478887E-2</v>
      </c>
      <c r="AB77" s="5">
        <v>0.75906684989497542</v>
      </c>
      <c r="AC77" s="5">
        <v>4.7350047339879006E-2</v>
      </c>
      <c r="AD77" s="5">
        <v>0.15818191644219359</v>
      </c>
      <c r="AE77" s="5">
        <v>7.5847567773594152E-2</v>
      </c>
      <c r="AF77" s="5">
        <v>0.18777438841454244</v>
      </c>
      <c r="AG77" s="5">
        <v>1.3567169126280948E-2</v>
      </c>
      <c r="AH77" s="5">
        <v>0.12466255156718913</v>
      </c>
      <c r="AI77" s="5">
        <v>3.6603344510567092E-2</v>
      </c>
      <c r="AJ77" s="5">
        <v>5.9888050845398541E-2</v>
      </c>
      <c r="AK77" s="5">
        <v>9.8279077796671298E-3</v>
      </c>
      <c r="AL77" s="5">
        <v>2.8097096146691508E-2</v>
      </c>
      <c r="AM77" s="5">
        <v>1.0705399683913281E-2</v>
      </c>
      <c r="AN77" s="5">
        <v>0.1124405932067066</v>
      </c>
      <c r="AO77" s="5">
        <v>9.7181304533168044E-3</v>
      </c>
      <c r="AP77" s="5">
        <v>8.7833122650795275E-3</v>
      </c>
      <c r="AQ77" s="5">
        <v>1.6551030500132308E-2</v>
      </c>
      <c r="AR77" s="5">
        <v>2.4550927700312329E-2</v>
      </c>
      <c r="AS77" s="5"/>
      <c r="AT77" s="5"/>
      <c r="AU77" s="5"/>
      <c r="AV77" s="5"/>
      <c r="AW77" s="5"/>
      <c r="AX77" s="5"/>
      <c r="AY77" s="5"/>
      <c r="AZ77" s="5"/>
      <c r="BA77" s="5"/>
      <c r="BB77" s="5"/>
    </row>
    <row r="78" spans="1:54" x14ac:dyDescent="0.3">
      <c r="A78" s="5">
        <v>15270</v>
      </c>
      <c r="B78" s="5"/>
      <c r="C78" s="5">
        <v>1.5778689546294458</v>
      </c>
      <c r="D78" s="5">
        <v>-0.12089318829533138</v>
      </c>
      <c r="E78" s="5">
        <v>-2.1182141906853323E-2</v>
      </c>
      <c r="F78" s="5">
        <v>-0.16374680692989235</v>
      </c>
      <c r="G78" s="5">
        <v>-8.1934385648634901E-3</v>
      </c>
      <c r="H78" s="5">
        <v>-3.6248629014097984E-2</v>
      </c>
      <c r="I78" s="5">
        <v>-2.3670492393818191E-2</v>
      </c>
      <c r="J78" s="5">
        <v>-8.9819208957096414E-2</v>
      </c>
      <c r="K78" s="5">
        <v>4.2005965021718675E-2</v>
      </c>
      <c r="L78" s="5">
        <v>-0.9347942972324832</v>
      </c>
      <c r="M78" s="5">
        <v>-8.8857107076771955E-2</v>
      </c>
      <c r="N78" s="5">
        <v>-8.7263180642285887E-2</v>
      </c>
      <c r="O78" s="5">
        <v>-4.4651289792245433E-2</v>
      </c>
      <c r="P78" s="5">
        <v>0.11086016031025407</v>
      </c>
      <c r="Q78" s="5">
        <v>-2.2538625800484342E-2</v>
      </c>
      <c r="R78" s="5">
        <v>3.2814909643289217E-2</v>
      </c>
      <c r="S78" s="5">
        <v>3.3999753426734544E-2</v>
      </c>
      <c r="T78" s="5">
        <v>7.0596624555945399E-3</v>
      </c>
      <c r="U78" s="5">
        <v>9.5499829889903479E-2</v>
      </c>
      <c r="V78" s="5">
        <v>0.10242806765861667</v>
      </c>
      <c r="W78" s="5">
        <v>0.35232944528306803</v>
      </c>
      <c r="X78" s="5">
        <v>1.5987672215549358</v>
      </c>
      <c r="Y78" s="5">
        <v>0.70344732483799688</v>
      </c>
      <c r="Z78" s="5">
        <v>-2.0504057862369005E-2</v>
      </c>
      <c r="AA78" s="5">
        <v>1.4423571540839966E-2</v>
      </c>
      <c r="AB78" s="5">
        <v>0.77300803611313529</v>
      </c>
      <c r="AC78" s="5">
        <v>4.8301648889162635E-2</v>
      </c>
      <c r="AD78" s="5">
        <v>0.16163612563623656</v>
      </c>
      <c r="AE78" s="5">
        <v>7.763648050423351E-2</v>
      </c>
      <c r="AF78" s="5">
        <v>0.19253321236173654</v>
      </c>
      <c r="AG78" s="5">
        <v>1.3934975712167985E-2</v>
      </c>
      <c r="AH78" s="5">
        <v>0.1282635450345038</v>
      </c>
      <c r="AI78" s="5">
        <v>3.7726006785154524E-2</v>
      </c>
      <c r="AJ78" s="5">
        <v>6.1832342335902402E-2</v>
      </c>
      <c r="AK78" s="5">
        <v>1.0164702488866143E-2</v>
      </c>
      <c r="AL78" s="5">
        <v>2.9110908662568928E-2</v>
      </c>
      <c r="AM78" s="5">
        <v>1.1111190655974179E-2</v>
      </c>
      <c r="AN78" s="5">
        <v>0.11690872235047953</v>
      </c>
      <c r="AO78" s="5">
        <v>1.0122208659859345E-2</v>
      </c>
      <c r="AP78" s="5">
        <v>9.1647870936316257E-3</v>
      </c>
      <c r="AQ78" s="5">
        <v>1.7300686366378892E-2</v>
      </c>
      <c r="AR78" s="5">
        <v>2.5708882454540411E-2</v>
      </c>
      <c r="AS78" s="5"/>
      <c r="AT78" s="5"/>
      <c r="AU78" s="5"/>
      <c r="AV78" s="5"/>
      <c r="AW78" s="5"/>
      <c r="AX78" s="5"/>
      <c r="AY78" s="5"/>
      <c r="AZ78" s="5"/>
      <c r="BA78" s="5"/>
      <c r="BB78" s="5"/>
    </row>
    <row r="79" spans="1:54" x14ac:dyDescent="0.3">
      <c r="A79" s="5">
        <v>15260</v>
      </c>
      <c r="B79" s="5"/>
      <c r="C79" s="5">
        <v>1.6227257314466572</v>
      </c>
      <c r="D79" s="5">
        <v>-0.11834925253602462</v>
      </c>
      <c r="E79" s="5">
        <v>-2.0769027452023317E-2</v>
      </c>
      <c r="F79" s="5">
        <v>-0.16080659994294438</v>
      </c>
      <c r="G79" s="5">
        <v>-8.0590551923547492E-3</v>
      </c>
      <c r="H79" s="5">
        <v>-3.5710718068957446E-2</v>
      </c>
      <c r="I79" s="5">
        <v>-2.335638057335112E-2</v>
      </c>
      <c r="J79" s="5">
        <v>-8.8768918348267931E-2</v>
      </c>
      <c r="K79" s="5">
        <v>4.1581325729600861E-2</v>
      </c>
      <c r="L79" s="5">
        <v>-0.92683261686737239</v>
      </c>
      <c r="M79" s="5">
        <v>-8.8242449330566824E-2</v>
      </c>
      <c r="N79" s="5">
        <v>-8.679981659287847E-2</v>
      </c>
      <c r="O79" s="5">
        <v>-4.4486314874342882E-2</v>
      </c>
      <c r="P79" s="5">
        <v>0.11063049701823344</v>
      </c>
      <c r="Q79" s="5">
        <v>-2.2528694799546934E-2</v>
      </c>
      <c r="R79" s="5">
        <v>3.2854235229971371E-2</v>
      </c>
      <c r="S79" s="5">
        <v>3.4096499705244275E-2</v>
      </c>
      <c r="T79" s="5">
        <v>7.0914360548174019E-3</v>
      </c>
      <c r="U79" s="5">
        <v>9.6088505155036363E-2</v>
      </c>
      <c r="V79" s="5">
        <v>0.10323067781055777</v>
      </c>
      <c r="W79" s="5">
        <v>0.3556821664583284</v>
      </c>
      <c r="X79" s="5">
        <v>1.6166802942970595</v>
      </c>
      <c r="Y79" s="5">
        <v>0.7125226480045832</v>
      </c>
      <c r="Z79" s="5">
        <v>-2.0803553823566412E-2</v>
      </c>
      <c r="AA79" s="5">
        <v>1.4658974931749969E-2</v>
      </c>
      <c r="AB79" s="5">
        <v>0.7869558126716073</v>
      </c>
      <c r="AC79" s="5">
        <v>4.9256815866302608E-2</v>
      </c>
      <c r="AD79" s="5">
        <v>0.16511379303092863</v>
      </c>
      <c r="AE79" s="5">
        <v>7.9442669535030971E-2</v>
      </c>
      <c r="AF79" s="5">
        <v>0.19735096552746631</v>
      </c>
      <c r="AG79" s="5">
        <v>1.4308298137303627E-2</v>
      </c>
      <c r="AH79" s="5">
        <v>0.13192762537197927</v>
      </c>
      <c r="AI79" s="5">
        <v>3.8871086485652739E-2</v>
      </c>
      <c r="AJ79" s="5">
        <v>6.3820100847586866E-2</v>
      </c>
      <c r="AK79" s="5">
        <v>1.0509814109952097E-2</v>
      </c>
      <c r="AL79" s="5">
        <v>3.0152084927441987E-2</v>
      </c>
      <c r="AM79" s="5">
        <v>1.152885229775507E-2</v>
      </c>
      <c r="AN79" s="5">
        <v>0.12151753868926811</v>
      </c>
      <c r="AO79" s="5">
        <v>1.0539903005367736E-2</v>
      </c>
      <c r="AP79" s="5">
        <v>9.5599519754396255E-3</v>
      </c>
      <c r="AQ79" s="5">
        <v>1.8078875227790593E-2</v>
      </c>
      <c r="AR79" s="5">
        <v>2.6913413193454784E-2</v>
      </c>
      <c r="AS79" s="5"/>
      <c r="AT79" s="5"/>
      <c r="AU79" s="5"/>
      <c r="AV79" s="5"/>
      <c r="AW79" s="5"/>
      <c r="AX79" s="5"/>
      <c r="AY79" s="5"/>
      <c r="AZ79" s="5"/>
      <c r="BA79" s="5"/>
      <c r="BB79" s="5"/>
    </row>
    <row r="80" spans="1:54" x14ac:dyDescent="0.3">
      <c r="A80" s="5">
        <v>15250</v>
      </c>
      <c r="B80" s="5"/>
      <c r="C80" s="5">
        <v>1.6676840299650268</v>
      </c>
      <c r="D80" s="5">
        <v>-0.1158190885432728</v>
      </c>
      <c r="E80" s="5">
        <v>-2.0357002520195556E-2</v>
      </c>
      <c r="F80" s="5">
        <v>-0.15786531865547876</v>
      </c>
      <c r="G80" s="5">
        <v>-7.9241801517366435E-3</v>
      </c>
      <c r="H80" s="5">
        <v>-3.5168861901861852E-2</v>
      </c>
      <c r="I80" s="5">
        <v>-2.3038647548522306E-2</v>
      </c>
      <c r="J80" s="5">
        <v>-8.7701348585648056E-2</v>
      </c>
      <c r="K80" s="5">
        <v>4.1147153291731506E-2</v>
      </c>
      <c r="L80" s="5">
        <v>-0.91863104569744602</v>
      </c>
      <c r="M80" s="5">
        <v>-8.7602792948951153E-2</v>
      </c>
      <c r="N80" s="5">
        <v>-8.6310185670446876E-2</v>
      </c>
      <c r="O80" s="5">
        <v>-4.4307249496322698E-2</v>
      </c>
      <c r="P80" s="5">
        <v>0.11036481112139369</v>
      </c>
      <c r="Q80" s="5">
        <v>-2.2511347626941465E-2</v>
      </c>
      <c r="R80" s="5">
        <v>3.2882803921448503E-2</v>
      </c>
      <c r="S80" s="5">
        <v>3.418232712324458E-2</v>
      </c>
      <c r="T80" s="5">
        <v>7.1210283390125114E-3</v>
      </c>
      <c r="U80" s="5">
        <v>9.6649367400268374E-2</v>
      </c>
      <c r="V80" s="5">
        <v>0.10400585541169902</v>
      </c>
      <c r="W80" s="5">
        <v>0.35895080159986748</v>
      </c>
      <c r="X80" s="5">
        <v>1.6342677698803818</v>
      </c>
      <c r="Y80" s="5">
        <v>0.72148350007263806</v>
      </c>
      <c r="Z80" s="5">
        <v>-2.1100675624203039E-2</v>
      </c>
      <c r="AA80" s="5">
        <v>1.4893473266463347E-2</v>
      </c>
      <c r="AB80" s="5">
        <v>0.80090087344204086</v>
      </c>
      <c r="AC80" s="5">
        <v>5.0214977953638731E-2</v>
      </c>
      <c r="AD80" s="5">
        <v>0.16861310529452064</v>
      </c>
      <c r="AE80" s="5">
        <v>8.1265340055279828E-2</v>
      </c>
      <c r="AF80" s="5">
        <v>0.20222594808132027</v>
      </c>
      <c r="AG80" s="5">
        <v>1.468703947434094E-2</v>
      </c>
      <c r="AH80" s="5">
        <v>0.13565420499112119</v>
      </c>
      <c r="AI80" s="5">
        <v>4.0038520726664993E-2</v>
      </c>
      <c r="AJ80" s="5">
        <v>6.5851439280514748E-2</v>
      </c>
      <c r="AK80" s="5">
        <v>1.0863302992558992E-2</v>
      </c>
      <c r="AL80" s="5">
        <v>3.1220936651858162E-2</v>
      </c>
      <c r="AM80" s="5">
        <v>1.1958564378840103E-2</v>
      </c>
      <c r="AN80" s="5">
        <v>0.12626966030091322</v>
      </c>
      <c r="AO80" s="5">
        <v>1.0971511047221012E-2</v>
      </c>
      <c r="AP80" s="5">
        <v>9.9691481211511383E-3</v>
      </c>
      <c r="AQ80" s="5">
        <v>1.888639191627476E-2</v>
      </c>
      <c r="AR80" s="5">
        <v>2.816594876467195E-2</v>
      </c>
      <c r="AS80" s="5"/>
      <c r="AT80" s="5"/>
      <c r="AU80" s="5"/>
      <c r="AV80" s="5"/>
      <c r="AW80" s="5"/>
      <c r="AX80" s="5"/>
      <c r="AY80" s="5"/>
      <c r="AZ80" s="5"/>
      <c r="BA80" s="5"/>
      <c r="BB80" s="5"/>
    </row>
    <row r="81" spans="1:54" x14ac:dyDescent="0.3">
      <c r="A81" s="5">
        <v>15240</v>
      </c>
      <c r="B81" s="5"/>
      <c r="C81" s="5">
        <v>1.7127186708670417</v>
      </c>
      <c r="D81" s="5">
        <v>-0.11330404440696114</v>
      </c>
      <c r="E81" s="5">
        <v>-1.9946311380349364E-2</v>
      </c>
      <c r="F81" s="5">
        <v>-0.15492486816128553</v>
      </c>
      <c r="G81" s="5">
        <v>-7.7889074806716408E-3</v>
      </c>
      <c r="H81" s="5">
        <v>-3.462346212155884E-2</v>
      </c>
      <c r="I81" s="5">
        <v>-2.2717540919417099E-2</v>
      </c>
      <c r="J81" s="5">
        <v>-8.6617365565947887E-2</v>
      </c>
      <c r="K81" s="5">
        <v>4.0703810665368198E-2</v>
      </c>
      <c r="L81" s="5">
        <v>-0.91019657814102373</v>
      </c>
      <c r="M81" s="5">
        <v>-8.6938687752266958E-2</v>
      </c>
      <c r="N81" s="5">
        <v>-8.5794704958565143E-2</v>
      </c>
      <c r="O81" s="5">
        <v>-4.4114240185220345E-2</v>
      </c>
      <c r="P81" s="5">
        <v>0.110063293064144</v>
      </c>
      <c r="Q81" s="5">
        <v>-2.2486586840017107E-2</v>
      </c>
      <c r="R81" s="5">
        <v>3.2900566300768479E-2</v>
      </c>
      <c r="S81" s="5">
        <v>3.425712981201369E-2</v>
      </c>
      <c r="T81" s="5">
        <v>7.1484062485965266E-3</v>
      </c>
      <c r="U81" s="5">
        <v>9.7181825953316772E-2</v>
      </c>
      <c r="V81" s="5">
        <v>0.10475282288851204</v>
      </c>
      <c r="W81" s="5">
        <v>0.36213222478724316</v>
      </c>
      <c r="X81" s="5">
        <v>1.6515136660225873</v>
      </c>
      <c r="Y81" s="5">
        <v>0.73032219005210952</v>
      </c>
      <c r="Z81" s="5">
        <v>-2.1395184399323992E-2</v>
      </c>
      <c r="AA81" s="5">
        <v>1.5126891842667339E-2</v>
      </c>
      <c r="AB81" s="5">
        <v>0.81483372063361181</v>
      </c>
      <c r="AC81" s="5">
        <v>5.1175548875539642E-2</v>
      </c>
      <c r="AD81" s="5">
        <v>0.17213218278157361</v>
      </c>
      <c r="AE81" s="5">
        <v>8.3103659604548963E-2</v>
      </c>
      <c r="AF81" s="5">
        <v>0.20715635401036372</v>
      </c>
      <c r="AG81" s="5">
        <v>1.507109434157744E-2</v>
      </c>
      <c r="AH81" s="5">
        <v>0.13944261331543434</v>
      </c>
      <c r="AI81" s="5">
        <v>4.1228221399703238E-2</v>
      </c>
      <c r="AJ81" s="5">
        <v>6.7926429277438541E-2</v>
      </c>
      <c r="AK81" s="5">
        <v>1.1225222996517414E-2</v>
      </c>
      <c r="AL81" s="5">
        <v>3.2317758738664118E-2</v>
      </c>
      <c r="AM81" s="5">
        <v>1.2400501349804399E-2</v>
      </c>
      <c r="AN81" s="5">
        <v>0.1311676658821494</v>
      </c>
      <c r="AO81" s="5">
        <v>1.1417328867189399E-2</v>
      </c>
      <c r="AP81" s="5">
        <v>1.0392717666634733E-2</v>
      </c>
      <c r="AQ81" s="5">
        <v>1.9724038360686875E-2</v>
      </c>
      <c r="AR81" s="5">
        <v>2.9467938307928647E-2</v>
      </c>
      <c r="AS81" s="5"/>
      <c r="AT81" s="5"/>
      <c r="AU81" s="5"/>
      <c r="AV81" s="5"/>
      <c r="AW81" s="5"/>
      <c r="AX81" s="5"/>
      <c r="AY81" s="5"/>
      <c r="AZ81" s="5"/>
      <c r="BA81" s="5"/>
      <c r="BB81" s="5"/>
    </row>
    <row r="82" spans="1:54" x14ac:dyDescent="0.3">
      <c r="A82" s="5">
        <v>15230</v>
      </c>
      <c r="B82" s="5"/>
      <c r="C82" s="5">
        <v>1.7578042166508783</v>
      </c>
      <c r="D82" s="5">
        <v>-0.11080542855422264</v>
      </c>
      <c r="E82" s="5">
        <v>-1.9537192837995359E-2</v>
      </c>
      <c r="F82" s="5">
        <v>-0.15198712310468965</v>
      </c>
      <c r="G82" s="5">
        <v>-7.6533302842462054E-3</v>
      </c>
      <c r="H82" s="5">
        <v>-3.4074918774851921E-2</v>
      </c>
      <c r="I82" s="5">
        <v>-2.239330887241945E-2</v>
      </c>
      <c r="J82" s="5">
        <v>-8.5517843125469895E-2</v>
      </c>
      <c r="K82" s="5">
        <v>4.0251666963229085E-2</v>
      </c>
      <c r="L82" s="5">
        <v>-0.90153639376482297</v>
      </c>
      <c r="M82" s="5">
        <v>-8.6250705060889069E-2</v>
      </c>
      <c r="N82" s="5">
        <v>-8.5253815743627517E-2</v>
      </c>
      <c r="O82" s="5">
        <v>-4.3907447019678372E-2</v>
      </c>
      <c r="P82" s="5">
        <v>0.1097261687437288</v>
      </c>
      <c r="Q82" s="5">
        <v>-2.2454422339363192E-2</v>
      </c>
      <c r="R82" s="5">
        <v>3.290748349248835E-2</v>
      </c>
      <c r="S82" s="5">
        <v>3.432081230625289E-2</v>
      </c>
      <c r="T82" s="5">
        <v>7.1735387013909689E-3</v>
      </c>
      <c r="U82" s="5">
        <v>9.7685313427569281E-2</v>
      </c>
      <c r="V82" s="5">
        <v>0.10547082290908542</v>
      </c>
      <c r="W82" s="5">
        <v>0.36522336016967472</v>
      </c>
      <c r="X82" s="5">
        <v>1.6684021254126762</v>
      </c>
      <c r="Y82" s="5">
        <v>0.73903103178834717</v>
      </c>
      <c r="Z82" s="5">
        <v>-2.168683983947781E-2</v>
      </c>
      <c r="AA82" s="5">
        <v>1.5359053762275568E-2</v>
      </c>
      <c r="AB82" s="5">
        <v>0.82874467351688952</v>
      </c>
      <c r="AC82" s="5">
        <v>5.213792682145816E-2</v>
      </c>
      <c r="AD82" s="5">
        <v>0.17566908042419974</v>
      </c>
      <c r="AE82" s="5">
        <v>8.495675819525611E-2</v>
      </c>
      <c r="AF82" s="5">
        <v>0.21214027054274034</v>
      </c>
      <c r="AG82" s="5">
        <v>1.5460348789753229E-2</v>
      </c>
      <c r="AH82" s="5">
        <v>0.14329209502336254</v>
      </c>
      <c r="AI82" s="5">
        <v>4.2440074434764816E-2</v>
      </c>
      <c r="AJ82" s="5">
        <v>7.0045099643200895E-2</v>
      </c>
      <c r="AK82" s="5">
        <v>1.1595621172268094E-2</v>
      </c>
      <c r="AL82" s="5">
        <v>3.3442828207771488E-2</v>
      </c>
      <c r="AM82" s="5">
        <v>1.2854831878598622E-2</v>
      </c>
      <c r="AN82" s="5">
        <v>0.13621408943712607</v>
      </c>
      <c r="AO82" s="5">
        <v>1.187765058938826E-2</v>
      </c>
      <c r="AP82" s="5">
        <v>1.0831003234944122E-2</v>
      </c>
      <c r="AQ82" s="5">
        <v>2.0592622801681039E-2</v>
      </c>
      <c r="AR82" s="5">
        <v>3.082085023338943E-2</v>
      </c>
      <c r="AS82" s="5"/>
      <c r="AT82" s="5"/>
      <c r="AU82" s="5"/>
      <c r="AV82" s="5"/>
      <c r="AW82" s="5"/>
      <c r="AX82" s="5"/>
      <c r="AY82" s="5"/>
      <c r="AZ82" s="5"/>
      <c r="BA82" s="5"/>
      <c r="BB82" s="5"/>
    </row>
    <row r="83" spans="1:54" x14ac:dyDescent="0.3">
      <c r="A83" s="5">
        <v>15220</v>
      </c>
      <c r="B83" s="5"/>
      <c r="C83" s="5">
        <v>1.8029149983912778</v>
      </c>
      <c r="D83" s="5">
        <v>-0.10832450878197082</v>
      </c>
      <c r="E83" s="5">
        <v>-1.9129880017702976E-2</v>
      </c>
      <c r="F83" s="5">
        <v>-0.14905392571734943</v>
      </c>
      <c r="G83" s="5">
        <v>-7.5175406271675935E-3</v>
      </c>
      <c r="H83" s="5">
        <v>-3.3523629847441533E-2</v>
      </c>
      <c r="I83" s="5">
        <v>-2.2066199852603951E-2</v>
      </c>
      <c r="J83" s="5">
        <v>-8.4403661837428784E-2</v>
      </c>
      <c r="K83" s="5">
        <v>3.9791096930391734E-2</v>
      </c>
      <c r="L83" s="5">
        <v>-0.89265784693289729</v>
      </c>
      <c r="M83" s="5">
        <v>-8.5539436868573931E-2</v>
      </c>
      <c r="N83" s="5">
        <v>-8.468798288615699E-2</v>
      </c>
      <c r="O83" s="5">
        <v>-4.3687043413563761E-2</v>
      </c>
      <c r="P83" s="5">
        <v>0.10935369925492211</v>
      </c>
      <c r="Q83" s="5">
        <v>-2.2414871376565192E-2</v>
      </c>
      <c r="R83" s="5">
        <v>3.290352726145794E-2</v>
      </c>
      <c r="S83" s="5">
        <v>3.4373289734753718E-2</v>
      </c>
      <c r="T83" s="5">
        <v>7.1963966494353118E-3</v>
      </c>
      <c r="U83" s="5">
        <v>9.8159286699997586E-2</v>
      </c>
      <c r="V83" s="5">
        <v>0.1061591196222248</v>
      </c>
      <c r="W83" s="5">
        <v>0.36822118673480619</v>
      </c>
      <c r="X83" s="5">
        <v>1.6849174388509254</v>
      </c>
      <c r="Y83" s="5">
        <v>0.74760235440189449</v>
      </c>
      <c r="Z83" s="5">
        <v>-2.1975400489534606E-2</v>
      </c>
      <c r="AA83" s="5">
        <v>1.5589780127879238E-2</v>
      </c>
      <c r="AB83" s="5">
        <v>0.84262387765552127</v>
      </c>
      <c r="AC83" s="5">
        <v>5.3101494905735749E-2</v>
      </c>
      <c r="AD83" s="5">
        <v>0.17922178875823674</v>
      </c>
      <c r="AE83" s="5">
        <v>8.6823728502894604E-2</v>
      </c>
      <c r="AF83" s="5">
        <v>0.21717567773741964</v>
      </c>
      <c r="AG83" s="5">
        <v>1.5854680200038204E-2</v>
      </c>
      <c r="AH83" s="5">
        <v>0.1472018083791414</v>
      </c>
      <c r="AI83" s="5">
        <v>4.3673939080991771E-2</v>
      </c>
      <c r="AJ83" s="5">
        <v>7.2207434780288487E-2</v>
      </c>
      <c r="AK83" s="5">
        <v>1.1974537440781013E-2</v>
      </c>
      <c r="AL83" s="5">
        <v>3.4596403108650219E-2</v>
      </c>
      <c r="AM83" s="5">
        <v>1.3321718377455017E-2</v>
      </c>
      <c r="AN83" s="5">
        <v>0.14141141481010311</v>
      </c>
      <c r="AO83" s="5">
        <v>1.2352767879527731E-2</v>
      </c>
      <c r="AP83" s="5">
        <v>1.1284347476485506E-2</v>
      </c>
      <c r="AQ83" s="5">
        <v>2.1492958956407082E-2</v>
      </c>
      <c r="AR83" s="5">
        <v>3.2226171113146962E-2</v>
      </c>
      <c r="AS83" s="5"/>
      <c r="AT83" s="5"/>
      <c r="AU83" s="5"/>
      <c r="AV83" s="5"/>
      <c r="AW83" s="5"/>
      <c r="AX83" s="5"/>
      <c r="AY83" s="5"/>
      <c r="AZ83" s="5"/>
      <c r="BA83" s="5"/>
      <c r="BB83" s="5"/>
    </row>
    <row r="84" spans="1:54" x14ac:dyDescent="0.3">
      <c r="A84" s="5">
        <v>15210</v>
      </c>
      <c r="B84" s="5"/>
      <c r="C84" s="5">
        <v>1.8480251429744605</v>
      </c>
      <c r="D84" s="5">
        <v>-0.10586251137109289</v>
      </c>
      <c r="E84" s="5">
        <v>-1.8724600158133341E-2</v>
      </c>
      <c r="F84" s="5">
        <v>-0.14612708393468343</v>
      </c>
      <c r="G84" s="5">
        <v>-7.3816294289775295E-3</v>
      </c>
      <c r="H84" s="5">
        <v>-3.2969990773506749E-2</v>
      </c>
      <c r="I84" s="5">
        <v>-2.1736462238737521E-2</v>
      </c>
      <c r="J84" s="5">
        <v>-8.3275707807529936E-2</v>
      </c>
      <c r="K84" s="5">
        <v>3.9322480415183998E-2</v>
      </c>
      <c r="L84" s="5">
        <v>-0.88356845621612534</v>
      </c>
      <c r="M84" s="5">
        <v>-8.480549498429954E-2</v>
      </c>
      <c r="N84" s="5">
        <v>-8.4097694154177352E-2</v>
      </c>
      <c r="O84" s="5">
        <v>-4.3453215877548676E-2</v>
      </c>
      <c r="P84" s="5">
        <v>0.10894618057612163</v>
      </c>
      <c r="Q84" s="5">
        <v>-2.2367958549828679E-2</v>
      </c>
      <c r="R84" s="5">
        <v>3.2888680094482745E-2</v>
      </c>
      <c r="S84" s="5">
        <v>3.4414487994781931E-2</v>
      </c>
      <c r="T84" s="5">
        <v>7.2169531329003599E-3</v>
      </c>
      <c r="U84" s="5">
        <v>9.8603227858612974E-2</v>
      </c>
      <c r="V84" s="5">
        <v>0.10681699987542859</v>
      </c>
      <c r="W84" s="5">
        <v>0.37112274305063708</v>
      </c>
      <c r="X84" s="5">
        <v>1.7010440684953791</v>
      </c>
      <c r="Y84" s="5">
        <v>0.75602851288089579</v>
      </c>
      <c r="Z84" s="5">
        <v>-2.2260624055061722E-2</v>
      </c>
      <c r="AA84" s="5">
        <v>1.5818890246620636E-2</v>
      </c>
      <c r="AB84" s="5">
        <v>0.85646131463869168</v>
      </c>
      <c r="AC84" s="5">
        <v>5.4065621664138488E-2</v>
      </c>
      <c r="AD84" s="5">
        <v>0.18278823508589265</v>
      </c>
      <c r="AE84" s="5">
        <v>8.8703626125459956E-2</v>
      </c>
      <c r="AF84" s="5">
        <v>0.22226044824600955</v>
      </c>
      <c r="AG84" s="5">
        <v>1.6253957193780096E-2</v>
      </c>
      <c r="AH84" s="5">
        <v>0.15117082365801496</v>
      </c>
      <c r="AI84" s="5">
        <v>4.4929647208592424E-2</v>
      </c>
      <c r="AJ84" s="5">
        <v>7.4413373144428724E-2</v>
      </c>
      <c r="AK84" s="5">
        <v>1.2362004273632729E-2</v>
      </c>
      <c r="AL84" s="5">
        <v>3.5778721422309978E-2</v>
      </c>
      <c r="AM84" s="5">
        <v>1.3801316520899224E-2</v>
      </c>
      <c r="AN84" s="5">
        <v>0.14676207006677316</v>
      </c>
      <c r="AO84" s="5">
        <v>1.2842969425636406E-2</v>
      </c>
      <c r="AP84" s="5">
        <v>1.175309258729865E-2</v>
      </c>
      <c r="AQ84" s="5">
        <v>2.2425865132293762E-2</v>
      </c>
      <c r="AR84" s="5">
        <v>3.368540448372729E-2</v>
      </c>
      <c r="AS84" s="5"/>
      <c r="AT84" s="5"/>
      <c r="AU84" s="5"/>
      <c r="AV84" s="5"/>
      <c r="AW84" s="5"/>
      <c r="AX84" s="5"/>
      <c r="AY84" s="5"/>
      <c r="AZ84" s="5"/>
      <c r="BA84" s="5"/>
      <c r="BB84" s="5"/>
    </row>
    <row r="85" spans="1:54" x14ac:dyDescent="0.3">
      <c r="A85" s="5">
        <v>15200</v>
      </c>
      <c r="B85" s="5"/>
      <c r="C85" s="5">
        <v>1.8931086007612838</v>
      </c>
      <c r="D85" s="5">
        <v>-0.10342062028268129</v>
      </c>
      <c r="E85" s="5">
        <v>-1.8321574419789766E-2</v>
      </c>
      <c r="F85" s="5">
        <v>-0.14320836959452396</v>
      </c>
      <c r="G85" s="5">
        <v>-7.2456863624506453E-3</v>
      </c>
      <c r="H85" s="5">
        <v>-3.2414393954893921E-2</v>
      </c>
      <c r="I85" s="5">
        <v>-2.1404344021503256E-2</v>
      </c>
      <c r="J85" s="5">
        <v>-8.2134871470170095E-2</v>
      </c>
      <c r="K85" s="5">
        <v>3.8846201835132654E-2</v>
      </c>
      <c r="L85" s="5">
        <v>-0.87427589358392499</v>
      </c>
      <c r="M85" s="5">
        <v>-8.4049510144353384E-2</v>
      </c>
      <c r="N85" s="5">
        <v>-8.3483459519982234E-2</v>
      </c>
      <c r="O85" s="5">
        <v>-4.320616375909999E-2</v>
      </c>
      <c r="P85" s="5">
        <v>0.10850394319729936</v>
      </c>
      <c r="Q85" s="5">
        <v>-2.2313715787425054E-2</v>
      </c>
      <c r="R85" s="5">
        <v>3.2862935264598256E-2</v>
      </c>
      <c r="S85" s="5">
        <v>3.4444343909702399E-2</v>
      </c>
      <c r="T85" s="5">
        <v>7.2351833309665745E-3</v>
      </c>
      <c r="U85" s="5">
        <v>9.9016645117221608E-2</v>
      </c>
      <c r="V85" s="5">
        <v>0.10744377440902235</v>
      </c>
      <c r="W85" s="5">
        <v>0.37392513197064198</v>
      </c>
      <c r="X85" s="5">
        <v>1.7167666711696288</v>
      </c>
      <c r="Y85" s="5">
        <v>0.76430189880730059</v>
      </c>
      <c r="Z85" s="5">
        <v>-2.254226771577952E-2</v>
      </c>
      <c r="AA85" s="5">
        <v>1.6046201841232521E-2</v>
      </c>
      <c r="AB85" s="5">
        <v>0.87024681230612477</v>
      </c>
      <c r="AC85" s="5">
        <v>5.5029661587020128E-2</v>
      </c>
      <c r="AD85" s="5">
        <v>0.18636628477611356</v>
      </c>
      <c r="AE85" s="5">
        <v>9.0595469913505561E-2</v>
      </c>
      <c r="AF85" s="5">
        <v>0.22739234725230775</v>
      </c>
      <c r="AG85" s="5">
        <v>1.6658039554575167E-2</v>
      </c>
      <c r="AH85" s="5">
        <v>0.15519812167226232</v>
      </c>
      <c r="AI85" s="5">
        <v>4.6207002634230811E-2</v>
      </c>
      <c r="AJ85" s="5">
        <v>7.6662805724175415E-2</v>
      </c>
      <c r="AK85" s="5">
        <v>1.2758046373914218E-2</v>
      </c>
      <c r="AL85" s="5">
        <v>3.6989999954652533E-2</v>
      </c>
      <c r="AM85" s="5">
        <v>1.4293774755502475E-2</v>
      </c>
      <c r="AN85" s="5">
        <v>0.15226842172934715</v>
      </c>
      <c r="AO85" s="5">
        <v>1.3348540400497235E-2</v>
      </c>
      <c r="AP85" s="5">
        <v>1.2237579805415764E-2</v>
      </c>
      <c r="AQ85" s="5">
        <v>2.3392163289244563E-2</v>
      </c>
      <c r="AR85" s="5">
        <v>3.5200069557508894E-2</v>
      </c>
      <c r="AS85" s="5"/>
      <c r="AT85" s="5"/>
      <c r="AU85" s="5"/>
      <c r="AV85" s="5"/>
      <c r="AW85" s="5"/>
      <c r="AX85" s="5"/>
      <c r="AY85" s="5"/>
      <c r="AZ85" s="5"/>
      <c r="BA85" s="5"/>
      <c r="BB85" s="5"/>
    </row>
    <row r="86" spans="1:54" x14ac:dyDescent="0.3">
      <c r="A86" s="5">
        <v>15190</v>
      </c>
      <c r="B86" s="5"/>
      <c r="C86" s="5">
        <v>1.938139173631525</v>
      </c>
      <c r="D86" s="5">
        <v>-0.10099997643649336</v>
      </c>
      <c r="E86" s="5">
        <v>-1.792101770566484E-2</v>
      </c>
      <c r="F86" s="5">
        <v>-0.14029951672037777</v>
      </c>
      <c r="G86" s="5">
        <v>-7.1097997553372485E-3</v>
      </c>
      <c r="H86" s="5">
        <v>-3.1857228290748829E-2</v>
      </c>
      <c r="I86" s="5">
        <v>-2.1070092485544971E-2</v>
      </c>
      <c r="J86" s="5">
        <v>-8.0982046387611709E-2</v>
      </c>
      <c r="K86" s="5">
        <v>3.8362649639047591E-2</v>
      </c>
      <c r="L86" s="5">
        <v>-0.86478797340030611</v>
      </c>
      <c r="M86" s="5">
        <v>-8.327213109648525E-2</v>
      </c>
      <c r="N86" s="5">
        <v>-8.284581042171732E-2</v>
      </c>
      <c r="O86" s="5">
        <v>-4.2946098961373538E-2</v>
      </c>
      <c r="P86" s="5">
        <v>0.10802735169040012</v>
      </c>
      <c r="Q86" s="5">
        <v>-2.2252182318942031E-2</v>
      </c>
      <c r="R86" s="5">
        <v>3.2826296877726688E-2</v>
      </c>
      <c r="S86" s="5">
        <v>3.4462805369405144E-2</v>
      </c>
      <c r="T86" s="5">
        <v>7.2510646095376467E-3</v>
      </c>
      <c r="U86" s="5">
        <v>9.9399073695290399E-2</v>
      </c>
      <c r="V86" s="5">
        <v>0.10803877902374497</v>
      </c>
      <c r="W86" s="5">
        <v>0.37662552529207183</v>
      </c>
      <c r="X86" s="5">
        <v>1.7320701216855763</v>
      </c>
      <c r="Y86" s="5">
        <v>0.77241495119754311</v>
      </c>
      <c r="Z86" s="5">
        <v>-2.2820088445599525E-2</v>
      </c>
      <c r="AA86" s="5">
        <v>1.6271531267964816E-2</v>
      </c>
      <c r="AB86" s="5">
        <v>0.88397005545587959</v>
      </c>
      <c r="AC86" s="5">
        <v>5.5992955688918176E-2</v>
      </c>
      <c r="AD86" s="5">
        <v>0.1899537427036018</v>
      </c>
      <c r="AE86" s="5">
        <v>9.2498242372125117E-2</v>
      </c>
      <c r="AF86" s="5">
        <v>0.23256903259501693</v>
      </c>
      <c r="AG86" s="5">
        <v>1.7066778163212677E-2</v>
      </c>
      <c r="AH86" s="5">
        <v>0.15928259240446921</v>
      </c>
      <c r="AI86" s="5">
        <v>4.7505780472115247E-2</v>
      </c>
      <c r="AJ86" s="5">
        <v>7.8955574548567511E-2</v>
      </c>
      <c r="AK86" s="5">
        <v>1.3162680358670228E-2</v>
      </c>
      <c r="AL86" s="5">
        <v>3.8230433223154406E-2</v>
      </c>
      <c r="AM86" s="5">
        <v>1.4799233802051424E-2</v>
      </c>
      <c r="AN86" s="5">
        <v>0.15793276887102581</v>
      </c>
      <c r="AO86" s="5">
        <v>1.3869761906086891E-2</v>
      </c>
      <c r="AP86" s="5">
        <v>1.2738148885309867E-2</v>
      </c>
      <c r="AQ86" s="5">
        <v>2.4392678049659489E-2</v>
      </c>
      <c r="AR86" s="5">
        <v>3.6771699841080557E-2</v>
      </c>
      <c r="AS86" s="5"/>
      <c r="AT86" s="5"/>
      <c r="AU86" s="5"/>
      <c r="AV86" s="5"/>
      <c r="AW86" s="5"/>
      <c r="AX86" s="5"/>
      <c r="AY86" s="5"/>
      <c r="AZ86" s="5"/>
      <c r="BA86" s="5"/>
      <c r="BB86" s="5"/>
    </row>
    <row r="87" spans="1:54" x14ac:dyDescent="0.3">
      <c r="A87" s="5">
        <v>15180</v>
      </c>
      <c r="B87" s="5"/>
      <c r="C87" s="5">
        <v>1.9830905433611448</v>
      </c>
      <c r="D87" s="5">
        <v>-9.8601677071632615E-2</v>
      </c>
      <c r="E87" s="5">
        <v>-1.7523138494934143E-2</v>
      </c>
      <c r="F87" s="5">
        <v>-0.13740221989145271</v>
      </c>
      <c r="G87" s="5">
        <v>-6.9740564956005642E-3</v>
      </c>
      <c r="H87" s="5">
        <v>-3.1298878718397156E-2</v>
      </c>
      <c r="I87" s="5">
        <v>-2.0733953895919373E-2</v>
      </c>
      <c r="J87" s="5">
        <v>-7.9818128054458301E-2</v>
      </c>
      <c r="K87" s="5">
        <v>3.7872215766316775E-2</v>
      </c>
      <c r="L87" s="5">
        <v>-0.85511264124674713</v>
      </c>
      <c r="M87" s="5">
        <v>-8.2474023658009057E-2</v>
      </c>
      <c r="N87" s="5">
        <v>-8.2185298991271444E-2</v>
      </c>
      <c r="O87" s="5">
        <v>-4.2673245641558312E-2</v>
      </c>
      <c r="P87" s="5">
        <v>0.10751680422291672</v>
      </c>
      <c r="Q87" s="5">
        <v>-2.2183404634348904E-2</v>
      </c>
      <c r="R87" s="5">
        <v>3.2778779901526348E-2</v>
      </c>
      <c r="S87" s="5">
        <v>3.4469831453128423E-2</v>
      </c>
      <c r="T87" s="5">
        <v>7.2645765656657339E-3</v>
      </c>
      <c r="U87" s="5">
        <v>9.9750076660787307E-2</v>
      </c>
      <c r="V87" s="5">
        <v>0.10860137571911115</v>
      </c>
      <c r="W87" s="5">
        <v>0.37922116835736813</v>
      </c>
      <c r="X87" s="5">
        <v>1.7469395361342137</v>
      </c>
      <c r="Y87" s="5">
        <v>0.7803601674375813</v>
      </c>
      <c r="Z87" s="5">
        <v>-2.3093843338715246E-2</v>
      </c>
      <c r="AA87" s="5">
        <v>1.6494693741094728E-2</v>
      </c>
      <c r="AB87" s="5">
        <v>0.89762059702394248</v>
      </c>
      <c r="AC87" s="5">
        <v>5.6954832114295736E-2</v>
      </c>
      <c r="AD87" s="5">
        <v>0.19354835482713972</v>
      </c>
      <c r="AE87" s="5">
        <v>9.4410890136035638E-2</v>
      </c>
      <c r="AF87" s="5">
        <v>0.23778805507877218</v>
      </c>
      <c r="AG87" s="5">
        <v>1.7480014946030391E-2</v>
      </c>
      <c r="AH87" s="5">
        <v>0.16342303375441089</v>
      </c>
      <c r="AI87" s="5">
        <v>4.8825726513033157E-2</v>
      </c>
      <c r="AJ87" s="5">
        <v>8.1291471226984061E-2</v>
      </c>
      <c r="AK87" s="5">
        <v>1.357591444359558E-2</v>
      </c>
      <c r="AL87" s="5">
        <v>3.9500192338959912E-2</v>
      </c>
      <c r="AM87" s="5">
        <v>1.5317826150866387E-2</v>
      </c>
      <c r="AN87" s="5">
        <v>0.1637573370761857</v>
      </c>
      <c r="AO87" s="5">
        <v>1.4406910400368034E-2</v>
      </c>
      <c r="AP87" s="5">
        <v>1.3255137550503967E-2</v>
      </c>
      <c r="AQ87" s="5">
        <v>2.5428235655802135E-2</v>
      </c>
      <c r="AR87" s="5">
        <v>3.8401841658699018E-2</v>
      </c>
      <c r="AS87" s="5"/>
      <c r="AT87" s="5"/>
      <c r="AU87" s="5"/>
      <c r="AV87" s="5"/>
      <c r="AW87" s="5"/>
      <c r="AX87" s="5"/>
      <c r="AY87" s="5"/>
      <c r="AZ87" s="5"/>
      <c r="BA87" s="5"/>
      <c r="BB87" s="5"/>
    </row>
    <row r="88" spans="1:54" x14ac:dyDescent="0.3">
      <c r="A88" s="5">
        <v>15170</v>
      </c>
      <c r="B88" s="5"/>
      <c r="C88" s="5">
        <v>2.0279363002832418</v>
      </c>
      <c r="D88" s="5">
        <v>-9.622677518927393E-2</v>
      </c>
      <c r="E88" s="5">
        <v>-1.7128138689812132E-2</v>
      </c>
      <c r="F88" s="5">
        <v>-0.13451813270138435</v>
      </c>
      <c r="G88" s="5">
        <v>-6.8385419402883993E-3</v>
      </c>
      <c r="H88" s="5">
        <v>-3.0739725766244362E-2</v>
      </c>
      <c r="I88" s="5">
        <v>-2.0396173189526873E-2</v>
      </c>
      <c r="J88" s="5">
        <v>-7.8644012709732508E-2</v>
      </c>
      <c r="K88" s="5">
        <v>3.7375295104494652E-2</v>
      </c>
      <c r="L88" s="5">
        <v>-0.84525796259471075</v>
      </c>
      <c r="M88" s="5">
        <v>-8.1655869749790347E-2</v>
      </c>
      <c r="N88" s="5">
        <v>-8.1502497250054567E-2</v>
      </c>
      <c r="O88" s="5">
        <v>-4.2387839889264547E-2</v>
      </c>
      <c r="P88" s="5">
        <v>0.10697273201550239</v>
      </c>
      <c r="Q88" s="5">
        <v>-2.210743643091586E-2</v>
      </c>
      <c r="R88" s="5">
        <v>3.2720410176284423E-2</v>
      </c>
      <c r="S88" s="5">
        <v>3.4465392534313202E-2</v>
      </c>
      <c r="T88" s="5">
        <v>7.2757010685712813E-3</v>
      </c>
      <c r="U88" s="5">
        <v>0.10006924573392247</v>
      </c>
      <c r="V88" s="5">
        <v>0.10913095379990731</v>
      </c>
      <c r="W88" s="5">
        <v>0.38170938458861337</v>
      </c>
      <c r="X88" s="5">
        <v>1.7613602950967508</v>
      </c>
      <c r="Y88" s="5">
        <v>0.78813011429169788</v>
      </c>
      <c r="Z88" s="5">
        <v>-2.3363289941197025E-2</v>
      </c>
      <c r="AA88" s="5">
        <v>1.6715503563696884E-2</v>
      </c>
      <c r="AB88" s="5">
        <v>0.91118786972307964</v>
      </c>
      <c r="AC88" s="5">
        <v>5.7914606779048847E-2</v>
      </c>
      <c r="AD88" s="5">
        <v>0.19714780990752931</v>
      </c>
      <c r="AE88" s="5">
        <v>9.6332324518771439E-2</v>
      </c>
      <c r="AF88" s="5">
        <v>0.2430468589783302</v>
      </c>
      <c r="AG88" s="5">
        <v>1.7897582837203448E-2</v>
      </c>
      <c r="AH88" s="5">
        <v>0.16761815040589947</v>
      </c>
      <c r="AI88" s="5">
        <v>5.0166556633595115E-2</v>
      </c>
      <c r="AJ88" s="5">
        <v>8.3670235525442699E-2</v>
      </c>
      <c r="AK88" s="5">
        <v>1.399774813073219E-2</v>
      </c>
      <c r="AL88" s="5">
        <v>4.0799423886539767E-2</v>
      </c>
      <c r="AM88" s="5">
        <v>1.5849675551043999E-2</v>
      </c>
      <c r="AN88" s="5">
        <v>0.16974427227312247</v>
      </c>
      <c r="AO88" s="5">
        <v>1.4960257106847291E-2</v>
      </c>
      <c r="AP88" s="5">
        <v>1.3788880924467357E-2</v>
      </c>
      <c r="AQ88" s="5">
        <v>2.6499662874140201E-2</v>
      </c>
      <c r="AR88" s="5">
        <v>4.0092052579131267E-2</v>
      </c>
      <c r="AS88" s="5"/>
      <c r="AT88" s="5"/>
      <c r="AU88" s="5"/>
      <c r="AV88" s="5"/>
      <c r="AW88" s="5"/>
      <c r="AX88" s="5"/>
      <c r="AY88" s="5"/>
      <c r="AZ88" s="5"/>
      <c r="BA88" s="5"/>
      <c r="BB88" s="5"/>
    </row>
    <row r="89" spans="1:54" x14ac:dyDescent="0.3">
      <c r="A89" s="5">
        <v>15160</v>
      </c>
      <c r="B89" s="5"/>
      <c r="C89" s="5">
        <v>2.0726499721825857</v>
      </c>
      <c r="D89" s="5">
        <v>-9.387627907705838E-2</v>
      </c>
      <c r="E89" s="5">
        <v>-1.6736213475656191E-2</v>
      </c>
      <c r="F89" s="5">
        <v>-0.13164886630736955</v>
      </c>
      <c r="G89" s="5">
        <v>-6.7033398281697767E-3</v>
      </c>
      <c r="H89" s="5">
        <v>-3.0180145119431144E-2</v>
      </c>
      <c r="I89" s="5">
        <v>-2.0056993672075994E-2</v>
      </c>
      <c r="J89" s="5">
        <v>-7.7460596158823544E-2</v>
      </c>
      <c r="K89" s="5">
        <v>3.6872284946258299E-2</v>
      </c>
      <c r="L89" s="5">
        <v>-0.83523211135086295</v>
      </c>
      <c r="M89" s="5">
        <v>-8.0818366408107939E-2</v>
      </c>
      <c r="N89" s="5">
        <v>-8.07979962743091E-2</v>
      </c>
      <c r="O89" s="5">
        <v>-4.2090129385596628E-2</v>
      </c>
      <c r="P89" s="5">
        <v>0.1063955987446169</v>
      </c>
      <c r="Q89" s="5">
        <v>-2.2024338548054904E-2</v>
      </c>
      <c r="R89" s="5">
        <v>3.2651224407745087E-2</v>
      </c>
      <c r="S89" s="5">
        <v>3.4449470367162449E-2</v>
      </c>
      <c r="T89" s="5">
        <v>7.2844222971472933E-3</v>
      </c>
      <c r="U89" s="5">
        <v>0.10035620204978987</v>
      </c>
      <c r="V89" s="5">
        <v>0.10962693094822025</v>
      </c>
      <c r="W89" s="5">
        <v>0.38408757994495557</v>
      </c>
      <c r="X89" s="5">
        <v>1.7753180667277022</v>
      </c>
      <c r="Y89" s="5">
        <v>0.79571743896391944</v>
      </c>
      <c r="Z89" s="5">
        <v>-2.3628186587512898E-2</v>
      </c>
      <c r="AA89" s="5">
        <v>1.6933774364327782E-2</v>
      </c>
      <c r="AB89" s="5">
        <v>0.92466119812714742</v>
      </c>
      <c r="AC89" s="5">
        <v>5.887158404730327E-2</v>
      </c>
      <c r="AD89" s="5">
        <v>0.20074974136515933</v>
      </c>
      <c r="AE89" s="5">
        <v>9.8261422136870738E-2</v>
      </c>
      <c r="AF89" s="5">
        <v>0.24834278274045704</v>
      </c>
      <c r="AG89" s="5">
        <v>1.8319305755471849E-2</v>
      </c>
      <c r="AH89" s="5">
        <v>0.1718665528198251</v>
      </c>
      <c r="AI89" s="5">
        <v>5.1527956237948799E-2</v>
      </c>
      <c r="AJ89" s="5">
        <v>8.6091553983609986E-2</v>
      </c>
      <c r="AK89" s="5">
        <v>1.442817189993976E-2</v>
      </c>
      <c r="AL89" s="5">
        <v>4.2128248803183513E-2</v>
      </c>
      <c r="AM89" s="5">
        <v>1.6394896494447985E-2</v>
      </c>
      <c r="AN89" s="5">
        <v>0.17589563444691164</v>
      </c>
      <c r="AO89" s="5">
        <v>1.5530067407367685E-2</v>
      </c>
      <c r="AP89" s="5">
        <v>1.4339710939984766E-2</v>
      </c>
      <c r="AQ89" s="5">
        <v>2.7607785846390585E-2</v>
      </c>
      <c r="AR89" s="5">
        <v>4.184389974433627E-2</v>
      </c>
      <c r="AS89" s="5"/>
      <c r="AT89" s="5"/>
      <c r="AU89" s="5"/>
      <c r="AV89" s="5"/>
      <c r="AW89" s="5"/>
      <c r="AX89" s="5"/>
      <c r="AY89" s="5"/>
      <c r="AZ89" s="5"/>
      <c r="BA89" s="5"/>
      <c r="BB89" s="5"/>
    </row>
    <row r="90" spans="1:54" x14ac:dyDescent="0.3">
      <c r="A90" s="5">
        <v>15150</v>
      </c>
      <c r="B90" s="5"/>
      <c r="C90" s="5">
        <v>2.1172050533727536</v>
      </c>
      <c r="D90" s="5">
        <v>-9.1551151914613438E-2</v>
      </c>
      <c r="E90" s="5">
        <v>-1.6347551194372402E-2</v>
      </c>
      <c r="F90" s="5">
        <v>-0.12879598807118556</v>
      </c>
      <c r="G90" s="5">
        <v>-6.5685321962570681E-3</v>
      </c>
      <c r="H90" s="5">
        <v>-2.9620507198943481E-2</v>
      </c>
      <c r="I90" s="5">
        <v>-1.9716656721118369E-2</v>
      </c>
      <c r="J90" s="5">
        <v>-7.626877260753151E-2</v>
      </c>
      <c r="K90" s="5">
        <v>3.6363584446806735E-2</v>
      </c>
      <c r="L90" s="5">
        <v>-0.82504335829826192</v>
      </c>
      <c r="M90" s="5">
        <v>-7.9962224776427226E-2</v>
      </c>
      <c r="N90" s="5">
        <v>-8.0072405331673077E-2</v>
      </c>
      <c r="O90" s="5">
        <v>-4.1780373043596206E-2</v>
      </c>
      <c r="P90" s="5">
        <v>0.10578589989132758</v>
      </c>
      <c r="Q90" s="5">
        <v>-2.1934178890177805E-2</v>
      </c>
      <c r="R90" s="5">
        <v>3.2571270141805733E-2</v>
      </c>
      <c r="S90" s="5">
        <v>3.4422058154619066E-2</v>
      </c>
      <c r="T90" s="5">
        <v>7.2907267738451104E-3</v>
      </c>
      <c r="U90" s="5">
        <v>0.10061059687797955</v>
      </c>
      <c r="V90" s="5">
        <v>0.11008875425844553</v>
      </c>
      <c r="W90" s="5">
        <v>0.38635324729298354</v>
      </c>
      <c r="X90" s="5">
        <v>1.7887988296612485</v>
      </c>
      <c r="Y90" s="5">
        <v>0.80311488019031874</v>
      </c>
      <c r="Z90" s="5">
        <v>-2.3888292741379408E-2</v>
      </c>
      <c r="AA90" s="5">
        <v>1.714931933925571E-2</v>
      </c>
      <c r="AB90" s="5">
        <v>0.93802981118567508</v>
      </c>
      <c r="AC90" s="5">
        <v>5.9825057442928632E-2</v>
      </c>
      <c r="AD90" s="5">
        <v>0.20435172927683759</v>
      </c>
      <c r="AE90" s="5">
        <v>0.10019702560976662</v>
      </c>
      <c r="AF90" s="5">
        <v>0.25367305988767697</v>
      </c>
      <c r="AG90" s="5">
        <v>1.8744998595792376E-2</v>
      </c>
      <c r="AH90" s="5">
        <v>0.17616675635954779</v>
      </c>
      <c r="AI90" s="5">
        <v>5.2909579734238078E-2</v>
      </c>
      <c r="AJ90" s="5">
        <v>8.8555058576898202E-2</v>
      </c>
      <c r="AK90" s="5">
        <v>1.4867166904925126E-2</v>
      </c>
      <c r="AL90" s="5">
        <v>4.3486761260674932E-2</v>
      </c>
      <c r="AM90" s="5">
        <v>1.6953593695323413E-2</v>
      </c>
      <c r="AN90" s="5">
        <v>0.18221339124047856</v>
      </c>
      <c r="AO90" s="5">
        <v>1.6116600218673179E-2</v>
      </c>
      <c r="AP90" s="5">
        <v>1.4907955727250413E-2</v>
      </c>
      <c r="AQ90" s="5">
        <v>2.8753428887128792E-2</v>
      </c>
      <c r="AR90" s="5">
        <v>4.3658958098593451E-2</v>
      </c>
      <c r="AS90" s="5"/>
      <c r="AT90" s="5"/>
      <c r="AU90" s="5"/>
      <c r="AV90" s="5"/>
      <c r="AW90" s="5"/>
      <c r="AX90" s="5"/>
      <c r="AY90" s="5"/>
      <c r="AZ90" s="5"/>
      <c r="BA90" s="5"/>
      <c r="BB90" s="5"/>
    </row>
    <row r="91" spans="1:54" x14ac:dyDescent="0.3">
      <c r="A91" s="5">
        <v>15140</v>
      </c>
      <c r="B91" s="5"/>
      <c r="C91" s="5">
        <v>2.1615750339043003</v>
      </c>
      <c r="D91" s="5">
        <v>-8.9252311459478928E-2</v>
      </c>
      <c r="E91" s="5">
        <v>-1.5962333231146739E-2</v>
      </c>
      <c r="F91" s="5">
        <v>-0.1259610202933438</v>
      </c>
      <c r="G91" s="5">
        <v>-6.4341993003229321E-3</v>
      </c>
      <c r="H91" s="5">
        <v>-2.9061176754838058E-2</v>
      </c>
      <c r="I91" s="5">
        <v>-1.9375401495673628E-2</v>
      </c>
      <c r="J91" s="5">
        <v>-7.5069433510392108E-2</v>
      </c>
      <c r="K91" s="5">
        <v>3.5849594082765973E-2</v>
      </c>
      <c r="L91" s="5">
        <v>-0.81470005945691759</v>
      </c>
      <c r="M91" s="5">
        <v>-7.9088169079157722E-2</v>
      </c>
      <c r="N91" s="5">
        <v>-7.9326350990775174E-2</v>
      </c>
      <c r="O91" s="5">
        <v>-4.145884063078549E-2</v>
      </c>
      <c r="P91" s="5">
        <v>0.10514416203751968</v>
      </c>
      <c r="Q91" s="5">
        <v>-2.1837032337695801E-2</v>
      </c>
      <c r="R91" s="5">
        <v>3.2480605721057307E-2</v>
      </c>
      <c r="S91" s="5">
        <v>3.4383160597517982E-2</v>
      </c>
      <c r="T91" s="5">
        <v>7.2946033948464595E-3</v>
      </c>
      <c r="U91" s="5">
        <v>0.10083211229731452</v>
      </c>
      <c r="V91" s="5">
        <v>0.11051590123278168</v>
      </c>
      <c r="W91" s="5">
        <v>0.38850397068009929</v>
      </c>
      <c r="X91" s="5">
        <v>1.80178889569181</v>
      </c>
      <c r="Y91" s="5">
        <v>0.81031527934017478</v>
      </c>
      <c r="Z91" s="5">
        <v>-2.4143369340321855E-2</v>
      </c>
      <c r="AA91" s="5">
        <v>1.736195149984842E-2</v>
      </c>
      <c r="AB91" s="5">
        <v>0.95128285515205113</v>
      </c>
      <c r="AC91" s="5">
        <v>6.0774310395100541E-2</v>
      </c>
      <c r="AD91" s="5">
        <v>0.20795130251121222</v>
      </c>
      <c r="AE91" s="5">
        <v>0.10213794433593663</v>
      </c>
      <c r="AF91" s="5">
        <v>0.25903482012773327</v>
      </c>
      <c r="AG91" s="5">
        <v>1.9174467236380107E-2</v>
      </c>
      <c r="AH91" s="5">
        <v>0.18051718055466856</v>
      </c>
      <c r="AI91" s="5">
        <v>5.4311050048062783E-2</v>
      </c>
      <c r="AJ91" s="5">
        <v>9.1060325428023961E-2</v>
      </c>
      <c r="AK91" s="5">
        <v>1.5314704674643104E-2</v>
      </c>
      <c r="AL91" s="5">
        <v>4.4875027551587329E-2</v>
      </c>
      <c r="AM91" s="5">
        <v>1.752586156645141E-2</v>
      </c>
      <c r="AN91" s="5">
        <v>0.18869941145270769</v>
      </c>
      <c r="AO91" s="5">
        <v>1.6720107353344532E-2</v>
      </c>
      <c r="AP91" s="5">
        <v>1.5493938980997421E-2</v>
      </c>
      <c r="AQ91" s="5">
        <v>2.9937413227949072E-2</v>
      </c>
      <c r="AR91" s="5">
        <v>4.5538808516865183E-2</v>
      </c>
      <c r="AS91" s="5"/>
      <c r="AT91" s="5"/>
      <c r="AU91" s="5"/>
      <c r="AV91" s="5"/>
      <c r="AW91" s="5"/>
      <c r="AX91" s="5"/>
      <c r="AY91" s="5"/>
      <c r="AZ91" s="5"/>
      <c r="BA91" s="5"/>
      <c r="BB91" s="5"/>
    </row>
    <row r="92" spans="1:54" x14ac:dyDescent="0.3">
      <c r="A92" s="5">
        <v>15130</v>
      </c>
      <c r="B92" s="5"/>
      <c r="C92" s="5">
        <v>2.2057334288517634</v>
      </c>
      <c r="D92" s="5">
        <v>-8.6980629812548033E-2</v>
      </c>
      <c r="E92" s="5">
        <v>-1.5580733914492934E-2</v>
      </c>
      <c r="F92" s="5">
        <v>-0.12314543904139781</v>
      </c>
      <c r="G92" s="5">
        <v>-6.3004195395121631E-3</v>
      </c>
      <c r="H92" s="5">
        <v>-2.8502512474204329E-2</v>
      </c>
      <c r="I92" s="5">
        <v>-1.9033464652941402E-2</v>
      </c>
      <c r="J92" s="5">
        <v>-7.3863466435413666E-2</v>
      </c>
      <c r="K92" s="5">
        <v>3.5330715113656881E-2</v>
      </c>
      <c r="L92" s="5">
        <v>-0.80421064438719103</v>
      </c>
      <c r="M92" s="5">
        <v>-7.8196935579509214E-2</v>
      </c>
      <c r="N92" s="5">
        <v>-7.8560476205705235E-2</v>
      </c>
      <c r="O92" s="5">
        <v>-4.1125812374581308E-2</v>
      </c>
      <c r="P92" s="5">
        <v>0.10447094211089017</v>
      </c>
      <c r="Q92" s="5">
        <v>-2.1732980646312773E-2</v>
      </c>
      <c r="R92" s="5">
        <v>3.2379300223185949E-2</v>
      </c>
      <c r="S92" s="5">
        <v>3.4332793924710295E-2</v>
      </c>
      <c r="T92" s="5">
        <v>7.2960434564343455E-3</v>
      </c>
      <c r="U92" s="5">
        <v>0.10102046182395463</v>
      </c>
      <c r="V92" s="5">
        <v>0.11090788073477867</v>
      </c>
      <c r="W92" s="5">
        <v>0.39053742950103032</v>
      </c>
      <c r="X92" s="5">
        <v>1.814274932179482</v>
      </c>
      <c r="Y92" s="5">
        <v>0.81731159150341792</v>
      </c>
      <c r="Z92" s="5">
        <v>-2.4393179143302961E-2</v>
      </c>
      <c r="AA92" s="5">
        <v>1.7571483924710522E-2</v>
      </c>
      <c r="AB92" s="5">
        <v>0.96440940690742549</v>
      </c>
      <c r="AC92" s="5">
        <v>6.1718617017143637E-2</v>
      </c>
      <c r="AD92" s="5">
        <v>0.21154594100175542</v>
      </c>
      <c r="AE92" s="5">
        <v>0.10408295534569427</v>
      </c>
      <c r="AF92" s="5">
        <v>0.26442509067216868</v>
      </c>
      <c r="AG92" s="5">
        <v>1.9607508561581253E-2</v>
      </c>
      <c r="AH92" s="5">
        <v>0.18491614850907048</v>
      </c>
      <c r="AI92" s="5">
        <v>5.5731958175189868E-2</v>
      </c>
      <c r="AJ92" s="5">
        <v>9.3606873572491422E-2</v>
      </c>
      <c r="AK92" s="5">
        <v>1.5770746820891485E-2</v>
      </c>
      <c r="AL92" s="5">
        <v>4.6293084982736467E-2</v>
      </c>
      <c r="AM92" s="5">
        <v>1.8111783692813715E-2</v>
      </c>
      <c r="AN92" s="5">
        <v>0.1953554584429433</v>
      </c>
      <c r="AO92" s="5">
        <v>1.7340832865772666E-2</v>
      </c>
      <c r="AP92" s="5">
        <v>1.6097979307046498E-2</v>
      </c>
      <c r="AQ92" s="5">
        <v>3.1160555708284306E-2</v>
      </c>
      <c r="AR92" s="5">
        <v>4.7485035831378877E-2</v>
      </c>
      <c r="AS92" s="5"/>
      <c r="AT92" s="5"/>
      <c r="AU92" s="5"/>
      <c r="AV92" s="5"/>
      <c r="AW92" s="5"/>
      <c r="AX92" s="5"/>
      <c r="AY92" s="5"/>
      <c r="AZ92" s="5"/>
      <c r="BA92" s="5"/>
      <c r="BB92" s="5"/>
    </row>
    <row r="93" spans="1:54" x14ac:dyDescent="0.3">
      <c r="A93" s="5">
        <v>15120</v>
      </c>
      <c r="B93" s="5"/>
      <c r="C93" s="5">
        <v>2.2496538076269301</v>
      </c>
      <c r="D93" s="5">
        <v>-8.4736933261969738E-2</v>
      </c>
      <c r="E93" s="5">
        <v>-1.5202920429580807E-2</v>
      </c>
      <c r="F93" s="5">
        <v>-0.12035067307319547</v>
      </c>
      <c r="G93" s="5">
        <v>-6.1672693851366209E-3</v>
      </c>
      <c r="H93" s="5">
        <v>-2.7944866604443348E-2</v>
      </c>
      <c r="I93" s="5">
        <v>-1.8691080072578296E-2</v>
      </c>
      <c r="J93" s="5">
        <v>-7.2651753947303749E-2</v>
      </c>
      <c r="K93" s="5">
        <v>3.4807349046965134E-2</v>
      </c>
      <c r="L93" s="5">
        <v>-0.79358360445952159</v>
      </c>
      <c r="M93" s="5">
        <v>-7.7289271523581948E-2</v>
      </c>
      <c r="N93" s="5">
        <v>-7.7775439377255257E-2</v>
      </c>
      <c r="O93" s="5">
        <v>-4.0781578551390682E-2</v>
      </c>
      <c r="P93" s="5">
        <v>0.10376682658022469</v>
      </c>
      <c r="Q93" s="5">
        <v>-2.162211233479212E-2</v>
      </c>
      <c r="R93" s="5">
        <v>3.2267433381296409E-2</v>
      </c>
      <c r="S93" s="5">
        <v>3.4270985904000802E-2</v>
      </c>
      <c r="T93" s="5">
        <v>7.2950406774837427E-3</v>
      </c>
      <c r="U93" s="5">
        <v>0.10117539099119946</v>
      </c>
      <c r="V93" s="5">
        <v>0.1112642338985802</v>
      </c>
      <c r="W93" s="5">
        <v>0.39245140254774891</v>
      </c>
      <c r="X93" s="5">
        <v>1.826243984131007</v>
      </c>
      <c r="Y93" s="5">
        <v>0.82409689654154761</v>
      </c>
      <c r="Z93" s="5">
        <v>-2.4637487080762993E-2</v>
      </c>
      <c r="AA93" s="5">
        <v>1.7777730016141236E-2</v>
      </c>
      <c r="AB93" s="5">
        <v>0.97739848766099391</v>
      </c>
      <c r="AC93" s="5">
        <v>6.2657242917790054E-2</v>
      </c>
      <c r="AD93" s="5">
        <v>0.21513307815589192</v>
      </c>
      <c r="AE93" s="5">
        <v>0.10603080423082764</v>
      </c>
      <c r="AF93" s="5">
        <v>0.26984079776705749</v>
      </c>
      <c r="AG93" s="5">
        <v>2.0043910500994262E-2</v>
      </c>
      <c r="AH93" s="5">
        <v>0.18936188645895674</v>
      </c>
      <c r="AI93" s="5">
        <v>5.717186277574534E-2</v>
      </c>
      <c r="AJ93" s="5">
        <v>9.6194163782440195E-2</v>
      </c>
      <c r="AK93" s="5">
        <v>1.6235244752943488E-2</v>
      </c>
      <c r="AL93" s="5">
        <v>4.7740940778388211E-2</v>
      </c>
      <c r="AM93" s="5">
        <v>1.8711432303779856E-2</v>
      </c>
      <c r="AN93" s="5">
        <v>0.20218318345199887</v>
      </c>
      <c r="AO93" s="5">
        <v>1.7979012383902065E-2</v>
      </c>
      <c r="AP93" s="5">
        <v>1.6720389548721872E-2</v>
      </c>
      <c r="AQ93" s="5">
        <v>3.2423667413145112E-2</v>
      </c>
      <c r="AR93" s="5">
        <v>4.9499226755599916E-2</v>
      </c>
      <c r="AS93" s="5"/>
      <c r="AT93" s="5"/>
      <c r="AU93" s="5"/>
      <c r="AV93" s="5"/>
      <c r="AW93" s="5"/>
      <c r="AX93" s="5"/>
      <c r="AY93" s="5"/>
      <c r="AZ93" s="5"/>
      <c r="BA93" s="5"/>
      <c r="BB93" s="5"/>
    </row>
    <row r="94" spans="1:54" x14ac:dyDescent="0.3">
      <c r="A94" s="5">
        <v>15110</v>
      </c>
      <c r="B94" s="5"/>
      <c r="C94" s="5">
        <v>2.293309823265596</v>
      </c>
      <c r="D94" s="5">
        <v>-8.2522002204303224E-2</v>
      </c>
      <c r="E94" s="5">
        <v>-1.4829052744776828E-2</v>
      </c>
      <c r="F94" s="5">
        <v>-0.1175781028556383</v>
      </c>
      <c r="G94" s="5">
        <v>-6.034823313731499E-3</v>
      </c>
      <c r="H94" s="5">
        <v>-2.7388584592401975E-2</v>
      </c>
      <c r="I94" s="5">
        <v>-1.8348478588994632E-2</v>
      </c>
      <c r="J94" s="5">
        <v>-7.1435172511201933E-2</v>
      </c>
      <c r="K94" s="5">
        <v>3.4279897107841871E-2</v>
      </c>
      <c r="L94" s="5">
        <v>-0.78282748111390932</v>
      </c>
      <c r="M94" s="5">
        <v>-7.6365934072859853E-2</v>
      </c>
      <c r="N94" s="5">
        <v>-7.6971913392875416E-2</v>
      </c>
      <c r="O94" s="5">
        <v>-4.0426439060236005E-2</v>
      </c>
      <c r="P94" s="5">
        <v>0.1030324306025705</v>
      </c>
      <c r="Q94" s="5">
        <v>-2.1504522561405105E-2</v>
      </c>
      <c r="R94" s="5">
        <v>3.214509548626017E-2</v>
      </c>
      <c r="S94" s="5">
        <v>3.4197775833784597E-2</v>
      </c>
      <c r="T94" s="5">
        <v>7.2915912180014971E-3</v>
      </c>
      <c r="U94" s="5">
        <v>0.10129667787942456</v>
      </c>
      <c r="V94" s="5">
        <v>0.11158453499158165</v>
      </c>
      <c r="W94" s="5">
        <v>0.39424377193321908</v>
      </c>
      <c r="X94" s="5">
        <v>1.8376834959070201</v>
      </c>
      <c r="Y94" s="5">
        <v>0.83066441007892478</v>
      </c>
      <c r="Z94" s="5">
        <v>-2.4876060606392233E-2</v>
      </c>
      <c r="AA94" s="5">
        <v>1.7980503760466261E-2</v>
      </c>
      <c r="AB94" s="5">
        <v>0.99023907700612379</v>
      </c>
      <c r="AC94" s="5">
        <v>6.3589446043890316E-2</v>
      </c>
      <c r="AD94" s="5">
        <v>0.21871010339852623</v>
      </c>
      <c r="AE94" s="5">
        <v>0.10798020615112278</v>
      </c>
      <c r="AF94" s="5">
        <v>0.27527876843848414</v>
      </c>
      <c r="AG94" s="5">
        <v>2.0483452085229139E-2</v>
      </c>
      <c r="AH94" s="5">
        <v>0.19385252348643181</v>
      </c>
      <c r="AI94" s="5">
        <v>5.8630289812090688E-2</v>
      </c>
      <c r="AJ94" s="5">
        <v>9.8821597453365606E-2</v>
      </c>
      <c r="AK94" s="5">
        <v>1.6708139400075712E-2</v>
      </c>
      <c r="AL94" s="5">
        <v>4.9218570995922896E-2</v>
      </c>
      <c r="AM94" s="5">
        <v>1.9324867744875743E-2</v>
      </c>
      <c r="AN94" s="5">
        <v>0.20918411885030067</v>
      </c>
      <c r="AO94" s="5">
        <v>1.8634872427548417E-2</v>
      </c>
      <c r="AP94" s="5">
        <v>1.7361476093658745E-2</v>
      </c>
      <c r="AQ94" s="5">
        <v>3.3727552258173692E-2</v>
      </c>
      <c r="AR94" s="5">
        <v>5.1582967705001634E-2</v>
      </c>
      <c r="AS94" s="5"/>
      <c r="AT94" s="5"/>
      <c r="AU94" s="5"/>
      <c r="AV94" s="5"/>
      <c r="AW94" s="5"/>
      <c r="AX94" s="5"/>
      <c r="AY94" s="5"/>
      <c r="AZ94" s="5"/>
      <c r="BA94" s="5"/>
      <c r="BB94" s="5"/>
    </row>
    <row r="95" spans="1:54" x14ac:dyDescent="0.3">
      <c r="A95" s="5">
        <v>15100</v>
      </c>
      <c r="B95" s="5"/>
      <c r="C95" s="5">
        <v>2.3366752416347043</v>
      </c>
      <c r="D95" s="5">
        <v>-8.0336571141551974E-2</v>
      </c>
      <c r="E95" s="5">
        <v>-1.4459283551301216E-2</v>
      </c>
      <c r="F95" s="5">
        <v>-0.11482905967928299</v>
      </c>
      <c r="G95" s="5">
        <v>-5.9031537444403457E-3</v>
      </c>
      <c r="H95" s="5">
        <v>-2.683400473985758E-2</v>
      </c>
      <c r="I95" s="5">
        <v>-1.8005887732102356E-2</v>
      </c>
      <c r="J95" s="5">
        <v>-7.0214591418869043E-2</v>
      </c>
      <c r="K95" s="5">
        <v>3.3748759714439795E-2</v>
      </c>
      <c r="L95" s="5">
        <v>-0.77195085413247277</v>
      </c>
      <c r="M95" s="5">
        <v>-7.5427689227281838E-2</v>
      </c>
      <c r="N95" s="5">
        <v>-7.6150584647337538E-2</v>
      </c>
      <c r="O95" s="5">
        <v>-4.0060702981792908E-2</v>
      </c>
      <c r="P95" s="5">
        <v>0.10226839712403493</v>
      </c>
      <c r="Q95" s="5">
        <v>-2.1380312989294339E-2</v>
      </c>
      <c r="R95" s="5">
        <v>3.2012387271233463E-2</v>
      </c>
      <c r="S95" s="5">
        <v>3.4113214515312532E-2</v>
      </c>
      <c r="T95" s="5">
        <v>7.2856936936536391E-3</v>
      </c>
      <c r="U95" s="5">
        <v>0.10138413359468583</v>
      </c>
      <c r="V95" s="5">
        <v>0.1118683922283065</v>
      </c>
      <c r="W95" s="5">
        <v>0.39591252687956846</v>
      </c>
      <c r="X95" s="5">
        <v>1.8485813325063891</v>
      </c>
      <c r="Y95" s="5">
        <v>0.83700749441103128</v>
      </c>
      <c r="Z95" s="5">
        <v>-2.5108670049945658E-2</v>
      </c>
      <c r="AA95" s="5">
        <v>1.8179619991779482E-2</v>
      </c>
      <c r="AB95" s="5">
        <v>1.0029201273103445</v>
      </c>
      <c r="AC95" s="5">
        <v>6.4514477553515207E-2</v>
      </c>
      <c r="AD95" s="5">
        <v>0.22227436484784852</v>
      </c>
      <c r="AE95" s="5">
        <v>0.1099298469176007</v>
      </c>
      <c r="AF95" s="5">
        <v>0.2807357324549094</v>
      </c>
      <c r="AG95" s="5">
        <v>2.0925903518665995E-2</v>
      </c>
      <c r="AH95" s="5">
        <v>0.19838609139397367</v>
      </c>
      <c r="AI95" s="5">
        <v>6.0106732232553528E-2</v>
      </c>
      <c r="AJ95" s="5">
        <v>0.10148851555816915</v>
      </c>
      <c r="AK95" s="5">
        <v>1.7189360942856405E-2</v>
      </c>
      <c r="AL95" s="5">
        <v>5.0725919456704738E-2</v>
      </c>
      <c r="AM95" s="5">
        <v>1.9952137950235767E-2</v>
      </c>
      <c r="AN95" s="5">
        <v>0.21635967132455872</v>
      </c>
      <c r="AO95" s="5">
        <v>1.9308629714157293E-2</v>
      </c>
      <c r="AP95" s="5">
        <v>1.8021538161593343E-2</v>
      </c>
      <c r="AQ95" s="5">
        <v>3.5073005522568181E-2</v>
      </c>
      <c r="AR95" s="5">
        <v>5.3737842514249491E-2</v>
      </c>
      <c r="AS95" s="5"/>
      <c r="AT95" s="5"/>
      <c r="AU95" s="5"/>
      <c r="AV95" s="5"/>
      <c r="AW95" s="5"/>
      <c r="AX95" s="5"/>
      <c r="AY95" s="5"/>
      <c r="AZ95" s="5"/>
      <c r="BA95" s="5"/>
      <c r="BB95" s="5"/>
    </row>
    <row r="96" spans="1:54" x14ac:dyDescent="0.3">
      <c r="A96" s="5">
        <v>15090</v>
      </c>
      <c r="B96" s="5"/>
      <c r="C96" s="5">
        <v>2.3797239705069364</v>
      </c>
      <c r="D96" s="5">
        <v>-7.8181328752575635E-2</v>
      </c>
      <c r="E96" s="5">
        <v>-1.4093758215877286E-2</v>
      </c>
      <c r="F96" s="5">
        <v>-0.11210482486889857</v>
      </c>
      <c r="G96" s="5">
        <v>-5.7723309807847789E-3</v>
      </c>
      <c r="H96" s="5">
        <v>-2.6281457875805353E-2</v>
      </c>
      <c r="I96" s="5">
        <v>-1.7663531476921561E-2</v>
      </c>
      <c r="J96" s="5">
        <v>-6.8990871739214296E-2</v>
      </c>
      <c r="K96" s="5">
        <v>3.3214335959874594E-2</v>
      </c>
      <c r="L96" s="5">
        <v>-0.76096232994822532</v>
      </c>
      <c r="M96" s="5">
        <v>-7.44753107410904E-2</v>
      </c>
      <c r="N96" s="5">
        <v>-7.5312152046133216E-2</v>
      </c>
      <c r="O96" s="5">
        <v>-3.9684688123757035E-2</v>
      </c>
      <c r="P96" s="5">
        <v>0.10147539593604582</v>
      </c>
      <c r="Q96" s="5">
        <v>-2.1249591641014243E-2</v>
      </c>
      <c r="R96" s="5">
        <v>3.1869419778533373E-2</v>
      </c>
      <c r="S96" s="5">
        <v>3.4017364205561548E-2</v>
      </c>
      <c r="T96" s="5">
        <v>7.2773491862273788E-3</v>
      </c>
      <c r="U96" s="5">
        <v>0.10143760269463784</v>
      </c>
      <c r="V96" s="5">
        <v>0.1121154485334013</v>
      </c>
      <c r="W96" s="5">
        <v>0.39745576736150368</v>
      </c>
      <c r="X96" s="5">
        <v>1.8589258003789184</v>
      </c>
      <c r="Y96" s="5">
        <v>0.84311966930625604</v>
      </c>
      <c r="Z96" s="5">
        <v>-2.5335088970390281E-2</v>
      </c>
      <c r="AA96" s="5">
        <v>1.8374894658611592E-2</v>
      </c>
      <c r="AB96" s="5">
        <v>1.0154305784160973</v>
      </c>
      <c r="AC96" s="5">
        <v>6.5431582718290845E-2</v>
      </c>
      <c r="AD96" s="5">
        <v>0.22582317212090106</v>
      </c>
      <c r="AE96" s="5">
        <v>0.11187838415213096</v>
      </c>
      <c r="AF96" s="5">
        <v>0.28620832450810663</v>
      </c>
      <c r="AG96" s="5">
        <v>2.1371026269543066E-2</v>
      </c>
      <c r="AH96" s="5">
        <v>0.20296052474489396</v>
      </c>
      <c r="AI96" s="5">
        <v>6.1600649703143148E-2</v>
      </c>
      <c r="AJ96" s="5">
        <v>0.10419419767304369</v>
      </c>
      <c r="AK96" s="5">
        <v>1.7678828554077645E-2</v>
      </c>
      <c r="AL96" s="5">
        <v>5.226289669500235E-2</v>
      </c>
      <c r="AM96" s="5">
        <v>2.0593277916887105E-2</v>
      </c>
      <c r="AN96" s="5">
        <v>0.22371111501486068</v>
      </c>
      <c r="AO96" s="5">
        <v>2.0000490452947446E-2</v>
      </c>
      <c r="AP96" s="5">
        <v>1.8700867073807685E-2</v>
      </c>
      <c r="AQ96" s="5">
        <v>3.6460812330578123E-2</v>
      </c>
      <c r="AR96" s="5">
        <v>5.5965430050678409E-2</v>
      </c>
      <c r="AS96" s="5"/>
      <c r="AT96" s="5"/>
      <c r="AU96" s="5"/>
      <c r="AV96" s="5"/>
      <c r="AW96" s="5"/>
      <c r="AX96" s="5"/>
      <c r="AY96" s="5"/>
      <c r="AZ96" s="5"/>
      <c r="BA96" s="5"/>
      <c r="BB96" s="5"/>
    </row>
    <row r="97" spans="1:54" x14ac:dyDescent="0.3">
      <c r="A97" s="5">
        <v>15080</v>
      </c>
      <c r="B97" s="5"/>
      <c r="C97" s="5">
        <v>2.4224300884498686</v>
      </c>
      <c r="D97" s="5">
        <v>-7.605691803722045E-2</v>
      </c>
      <c r="E97" s="5">
        <v>-1.3732614746221597E-2</v>
      </c>
      <c r="F97" s="5">
        <v>-0.10940662908986951</v>
      </c>
      <c r="G97" s="5">
        <v>-5.6424231568645896E-3</v>
      </c>
      <c r="H97" s="5">
        <v>-2.5731267045955464E-2</v>
      </c>
      <c r="I97" s="5">
        <v>-1.7321630002428746E-2</v>
      </c>
      <c r="J97" s="5">
        <v>-6.7764865294966753E-2</v>
      </c>
      <c r="K97" s="5">
        <v>3.2677023101771965E-2</v>
      </c>
      <c r="L97" s="5">
        <v>-0.74987053001298087</v>
      </c>
      <c r="M97" s="5">
        <v>-7.3509579033651282E-2</v>
      </c>
      <c r="N97" s="5">
        <v>-7.4457325993670526E-2</v>
      </c>
      <c r="O97" s="5">
        <v>-3.9298720553486065E-2</v>
      </c>
      <c r="P97" s="5">
        <v>0.10065412268901681</v>
      </c>
      <c r="Q97" s="5">
        <v>-2.1112472742534191E-2</v>
      </c>
      <c r="R97" s="5">
        <v>3.1716314209101683E-2</v>
      </c>
      <c r="S97" s="5">
        <v>3.3910298550730238E-2</v>
      </c>
      <c r="T97" s="5">
        <v>7.2665612499843105E-3</v>
      </c>
      <c r="U97" s="5">
        <v>0.10145696356052399</v>
      </c>
      <c r="V97" s="5">
        <v>0.11232538225174611</v>
      </c>
      <c r="W97" s="5">
        <v>0.39887170759600316</v>
      </c>
      <c r="X97" s="5">
        <v>1.8687056677181275</v>
      </c>
      <c r="Y97" s="5">
        <v>0.84899462267754211</v>
      </c>
      <c r="Z97" s="5">
        <v>-2.5555094508667792E-2</v>
      </c>
      <c r="AA97" s="5">
        <v>1.8566145093028737E-2</v>
      </c>
      <c r="AB97" s="5">
        <v>1.0277593726279008</v>
      </c>
      <c r="AC97" s="5">
        <v>6.6340001853712E-2</v>
      </c>
      <c r="AD97" s="5">
        <v>0.22935379926605046</v>
      </c>
      <c r="AE97" s="5">
        <v>0.11382444852287468</v>
      </c>
      <c r="AF97" s="5">
        <v>0.29169308661385368</v>
      </c>
      <c r="AG97" s="5">
        <v>2.1818573177672034E-2</v>
      </c>
      <c r="AH97" s="5">
        <v>0.20757366107468087</v>
      </c>
      <c r="AI97" s="5">
        <v>6.3111468389332195E-2</v>
      </c>
      <c r="AJ97" s="5">
        <v>0.10693786107962085</v>
      </c>
      <c r="AK97" s="5">
        <v>1.8176450150215018E-2</v>
      </c>
      <c r="AL97" s="5">
        <v>5.3829378927841655E-2</v>
      </c>
      <c r="AM97" s="5">
        <v>2.124830918204983E-2</v>
      </c>
      <c r="AN97" s="5">
        <v>0.23123958461484134</v>
      </c>
      <c r="AO97" s="5">
        <v>2.0710649628448086E-2</v>
      </c>
      <c r="AP97" s="5">
        <v>1.9399745504972407E-2</v>
      </c>
      <c r="AQ97" s="5">
        <v>3.7891746082443098E-2</v>
      </c>
      <c r="AR97" s="5">
        <v>5.8267301724169294E-2</v>
      </c>
      <c r="AS97" s="5"/>
      <c r="AT97" s="5"/>
      <c r="AU97" s="5"/>
      <c r="AV97" s="5"/>
      <c r="AW97" s="5"/>
      <c r="AX97" s="5"/>
      <c r="AY97" s="5"/>
      <c r="AZ97" s="5"/>
      <c r="BA97" s="5"/>
      <c r="BB97" s="5"/>
    </row>
    <row r="98" spans="1:54" x14ac:dyDescent="0.3">
      <c r="A98" s="5">
        <v>15070</v>
      </c>
      <c r="B98" s="5"/>
      <c r="C98" s="5">
        <v>2.4647678734770393</v>
      </c>
      <c r="D98" s="5">
        <v>-7.3963936531387747E-2</v>
      </c>
      <c r="E98" s="5">
        <v>-1.3375983769196017E-2</v>
      </c>
      <c r="F98" s="5">
        <v>-0.1067356517501193</v>
      </c>
      <c r="G98" s="5">
        <v>-5.5134961880232026E-3</v>
      </c>
      <c r="H98" s="5">
        <v>-2.5183747219802523E-2</v>
      </c>
      <c r="I98" s="5">
        <v>-1.6980399460002522E-2</v>
      </c>
      <c r="J98" s="5">
        <v>-6.6537413667218909E-2</v>
      </c>
      <c r="K98" s="5">
        <v>3.2137216060341242E-2</v>
      </c>
      <c r="L98" s="5">
        <v>-0.73868407924700064</v>
      </c>
      <c r="M98" s="5">
        <v>-7.2531280097447984E-2</v>
      </c>
      <c r="N98" s="5">
        <v>-7.3586827368357782E-2</v>
      </c>
      <c r="O98" s="5">
        <v>-3.8903134118891611E-2</v>
      </c>
      <c r="P98" s="5">
        <v>9.9805297865455403E-2</v>
      </c>
      <c r="Q98" s="5">
        <v>-2.0969076557016641E-2</v>
      </c>
      <c r="R98" s="5">
        <v>3.1553201754827939E-2</v>
      </c>
      <c r="S98" s="5">
        <v>3.3792102500426954E-2</v>
      </c>
      <c r="T98" s="5">
        <v>7.2533359138706888E-3</v>
      </c>
      <c r="U98" s="5">
        <v>0.10144212871411448</v>
      </c>
      <c r="V98" s="5">
        <v>0.11249790780378488</v>
      </c>
      <c r="W98" s="5">
        <v>0.40015867936960614</v>
      </c>
      <c r="X98" s="5">
        <v>1.8779101841863592</v>
      </c>
      <c r="Y98" s="5">
        <v>0.85462622110026687</v>
      </c>
      <c r="Z98" s="5">
        <v>-2.576846773933943E-2</v>
      </c>
      <c r="AA98" s="5">
        <v>1.8753190281647812E-2</v>
      </c>
      <c r="AB98" s="5">
        <v>1.0398954699603102</v>
      </c>
      <c r="AC98" s="5">
        <v>6.7238971276084594E-2</v>
      </c>
      <c r="AD98" s="5">
        <v>0.2328634878191039</v>
      </c>
      <c r="AE98" s="5">
        <v>0.11576664505481929</v>
      </c>
      <c r="AF98" s="5">
        <v>0.29718647073308069</v>
      </c>
      <c r="AG98" s="5">
        <v>2.2268288580043552E-2</v>
      </c>
      <c r="AH98" s="5">
        <v>0.21222324127780406</v>
      </c>
      <c r="AI98" s="5">
        <v>6.4638580789932093E-2</v>
      </c>
      <c r="AJ98" s="5">
        <v>0.10971865994782785</v>
      </c>
      <c r="AK98" s="5">
        <v>1.8682122154309803E-2</v>
      </c>
      <c r="AL98" s="5">
        <v>5.5425207048756045E-2</v>
      </c>
      <c r="AM98" s="5">
        <v>2.1917239304682989E-2</v>
      </c>
      <c r="AN98" s="5">
        <v>0.23894606844806016</v>
      </c>
      <c r="AO98" s="5">
        <v>2.1439290274510209E-2</v>
      </c>
      <c r="AP98" s="5">
        <v>2.0118446718214982E-2</v>
      </c>
      <c r="AQ98" s="5">
        <v>3.9366566835816866E-2</v>
      </c>
      <c r="AR98" s="5">
        <v>6.0645018893823475E-2</v>
      </c>
      <c r="AS98" s="5"/>
      <c r="AT98" s="5"/>
      <c r="AU98" s="5"/>
      <c r="AV98" s="5"/>
      <c r="AW98" s="5"/>
      <c r="AX98" s="5"/>
      <c r="AY98" s="5"/>
      <c r="AZ98" s="5"/>
      <c r="BA98" s="5"/>
      <c r="BB98" s="5"/>
    </row>
    <row r="99" spans="1:54" x14ac:dyDescent="0.3">
      <c r="A99" s="5">
        <v>15060</v>
      </c>
      <c r="B99" s="5"/>
      <c r="C99" s="5">
        <v>2.5067118314087757</v>
      </c>
      <c r="D99" s="5">
        <v>-7.1902936591128813E-2</v>
      </c>
      <c r="E99" s="5">
        <v>-1.3023988521418967E-2</v>
      </c>
      <c r="F99" s="5">
        <v>-0.10409302049701703</v>
      </c>
      <c r="G99" s="5">
        <v>-5.3856137260019383E-3</v>
      </c>
      <c r="H99" s="5">
        <v>-2.4639205015584795E-2</v>
      </c>
      <c r="I99" s="5">
        <v>-1.6640051751798054E-2</v>
      </c>
      <c r="J99" s="5">
        <v>-6.5309347229488418E-2</v>
      </c>
      <c r="K99" s="5">
        <v>3.1595306925882201E-2</v>
      </c>
      <c r="L99" s="5">
        <v>-0.72741159459264959</v>
      </c>
      <c r="M99" s="5">
        <v>-7.1541204405440914E-2</v>
      </c>
      <c r="N99" s="5">
        <v>-7.2701386486690056E-2</v>
      </c>
      <c r="O99" s="5">
        <v>-3.8498269958579676E-2</v>
      </c>
      <c r="P99" s="5">
        <v>9.8929665714650214E-2</v>
      </c>
      <c r="Q99" s="5">
        <v>-2.0819529208706316E-2</v>
      </c>
      <c r="R99" s="5">
        <v>3.1380223414044645E-2</v>
      </c>
      <c r="S99" s="5">
        <v>3.3662872202662598E-2</v>
      </c>
      <c r="T99" s="5">
        <v>7.2376816795604133E-3</v>
      </c>
      <c r="U99" s="5">
        <v>0.10139304507859082</v>
      </c>
      <c r="V99" s="5">
        <v>0.11263277628429222</v>
      </c>
      <c r="W99" s="5">
        <v>0.4013151351948972</v>
      </c>
      <c r="X99" s="5">
        <v>1.8865291000252848</v>
      </c>
      <c r="Y99" s="5">
        <v>0.86000852015274387</v>
      </c>
      <c r="Z99" s="5">
        <v>-2.5974994020374887E-2</v>
      </c>
      <c r="AA99" s="5">
        <v>1.893585113804265E-2</v>
      </c>
      <c r="AB99" s="5">
        <v>1.0518278636200522</v>
      </c>
      <c r="AC99" s="5">
        <v>6.8127724284654509E-2</v>
      </c>
      <c r="AD99" s="5">
        <v>0.2363494499794653</v>
      </c>
      <c r="AE99" s="5">
        <v>0.11770355451445949</v>
      </c>
      <c r="AF99" s="5">
        <v>0.30268484161361908</v>
      </c>
      <c r="AG99" s="5">
        <v>2.2719908454550363E-2</v>
      </c>
      <c r="AH99" s="5">
        <v>0.21690691017429958</v>
      </c>
      <c r="AI99" s="5">
        <v>6.6181345625026269E-2</v>
      </c>
      <c r="AJ99" s="5">
        <v>0.11253568460379974</v>
      </c>
      <c r="AK99" s="5">
        <v>1.919572927117244E-2</v>
      </c>
      <c r="AL99" s="5">
        <v>5.7050185648435746E-2</v>
      </c>
      <c r="AM99" s="5">
        <v>2.2600061352541001E-2</v>
      </c>
      <c r="AN99" s="5">
        <v>0.24683140153446956</v>
      </c>
      <c r="AO99" s="5">
        <v>2.2186582739947135E-2</v>
      </c>
      <c r="AP99" s="5">
        <v>2.0857233784311834E-2</v>
      </c>
      <c r="AQ99" s="5">
        <v>4.0886019638879605E-2</v>
      </c>
      <c r="AR99" s="5">
        <v>6.3100130172095231E-2</v>
      </c>
      <c r="AS99" s="5"/>
      <c r="AT99" s="5"/>
      <c r="AU99" s="5"/>
      <c r="AV99" s="5"/>
      <c r="AW99" s="5"/>
      <c r="AX99" s="5"/>
      <c r="AY99" s="5"/>
      <c r="AZ99" s="5"/>
      <c r="BA99" s="5"/>
      <c r="BB99" s="5"/>
    </row>
    <row r="100" spans="1:54" x14ac:dyDescent="0.3">
      <c r="A100" s="5">
        <v>15050</v>
      </c>
      <c r="B100" s="5"/>
      <c r="C100" s="5">
        <v>2.5482367238910655</v>
      </c>
      <c r="D100" s="5">
        <v>-6.9874425743737215E-2</v>
      </c>
      <c r="E100" s="5">
        <v>-1.2676744852106592E-2</v>
      </c>
      <c r="F100" s="5">
        <v>-0.10147981080851835</v>
      </c>
      <c r="G100" s="5">
        <v>-5.2588371185966227E-3</v>
      </c>
      <c r="H100" s="5">
        <v>-2.4097938443404521E-2</v>
      </c>
      <c r="I100" s="5">
        <v>-1.630079431935328E-2</v>
      </c>
      <c r="J100" s="5">
        <v>-6.4081484212857726E-2</v>
      </c>
      <c r="K100" s="5">
        <v>3.1051684476607683E-2</v>
      </c>
      <c r="L100" s="5">
        <v>-0.71606167369390739</v>
      </c>
      <c r="M100" s="5">
        <v>-7.0540145819976155E-2</v>
      </c>
      <c r="N100" s="5">
        <v>-7.1801742058466289E-2</v>
      </c>
      <c r="O100" s="5">
        <v>-3.8084476002262724E-2</v>
      </c>
      <c r="P100" s="5">
        <v>9.8027993151156817E-2</v>
      </c>
      <c r="Q100" s="5">
        <v>-2.0663962497289402E-2</v>
      </c>
      <c r="R100" s="5">
        <v>3.1197529790547261E-2</v>
      </c>
      <c r="S100" s="5">
        <v>3.3522714879806646E-2</v>
      </c>
      <c r="T100" s="5">
        <v>7.2196095153158613E-3</v>
      </c>
      <c r="U100" s="5">
        <v>0.10130969418249895</v>
      </c>
      <c r="V100" s="5">
        <v>0.11272977600291142</v>
      </c>
      <c r="W100" s="5">
        <v>0.40233965128809956</v>
      </c>
      <c r="X100" s="5">
        <v>1.8945526845057734</v>
      </c>
      <c r="Y100" s="5">
        <v>0.86513577455577317</v>
      </c>
      <c r="Z100" s="5">
        <v>-2.6174463340337219E-2</v>
      </c>
      <c r="AA100" s="5">
        <v>1.9113950776000921E-2</v>
      </c>
      <c r="AB100" s="5">
        <v>1.0635455956945201</v>
      </c>
      <c r="AC100" s="5">
        <v>6.9005492167387272E-2</v>
      </c>
      <c r="AD100" s="5">
        <v>0.23980887190231207</v>
      </c>
      <c r="AE100" s="5">
        <v>0.11963373486748918</v>
      </c>
      <c r="AF100" s="5">
        <v>0.30818447985221897</v>
      </c>
      <c r="AG100" s="5">
        <v>2.3173160582016746E-2</v>
      </c>
      <c r="AH100" s="5">
        <v>0.22162221726013093</v>
      </c>
      <c r="AI100" s="5">
        <v>6.7739087779854795E-2</v>
      </c>
      <c r="AJ100" s="5">
        <v>0.11538796088718165</v>
      </c>
      <c r="AK100" s="5">
        <v>1.971714427580205E-2</v>
      </c>
      <c r="AL100" s="5">
        <v>5.8704082065321871E-2</v>
      </c>
      <c r="AM100" s="5">
        <v>2.3296753396040221E-2</v>
      </c>
      <c r="AN100" s="5">
        <v>0.25489625866129711</v>
      </c>
      <c r="AO100" s="5">
        <v>2.2952683947021317E-2</v>
      </c>
      <c r="AP100" s="5">
        <v>2.1616358785990632E-2</v>
      </c>
      <c r="AQ100" s="5">
        <v>4.2450832816530434E-2</v>
      </c>
      <c r="AR100" s="5">
        <v>6.5634168627336772E-2</v>
      </c>
      <c r="AS100" s="5"/>
      <c r="AT100" s="5"/>
      <c r="AU100" s="5"/>
      <c r="AV100" s="5"/>
      <c r="AW100" s="5"/>
      <c r="AX100" s="5"/>
      <c r="AY100" s="5"/>
      <c r="AZ100" s="5"/>
      <c r="BA100" s="5"/>
      <c r="BB100" s="5"/>
    </row>
    <row r="101" spans="1:54" x14ac:dyDescent="0.3">
      <c r="A101" s="5">
        <v>15040</v>
      </c>
      <c r="B101" s="5"/>
      <c r="C101" s="5">
        <v>2.5893175960215506</v>
      </c>
      <c r="D101" s="5">
        <v>-6.787886710369874E-2</v>
      </c>
      <c r="E101" s="5">
        <v>-1.2334361237892196E-2</v>
      </c>
      <c r="F101" s="5">
        <v>-9.8897045677592846E-2</v>
      </c>
      <c r="G101" s="5">
        <v>-5.1332253738194467E-3</v>
      </c>
      <c r="H101" s="5">
        <v>-2.3560236666735797E-2</v>
      </c>
      <c r="I101" s="5">
        <v>-1.5962829942702698E-2</v>
      </c>
      <c r="J101" s="5">
        <v>-6.2854629803662104E-2</v>
      </c>
      <c r="K101" s="5">
        <v>3.0506733707627139E-2</v>
      </c>
      <c r="L101" s="5">
        <v>-0.70464288372313544</v>
      </c>
      <c r="M101" s="5">
        <v>-6.9528900505408012E-2</v>
      </c>
      <c r="N101" s="5">
        <v>-7.0888640135276265E-2</v>
      </c>
      <c r="O101" s="5">
        <v>-3.7662106462484315E-2</v>
      </c>
      <c r="P101" s="5">
        <v>9.7101068619389441E-2</v>
      </c>
      <c r="Q101" s="5">
        <v>-2.0502513703105608E-2</v>
      </c>
      <c r="R101" s="5">
        <v>3.1005280876531337E-2</v>
      </c>
      <c r="S101" s="5">
        <v>3.3371748685710426E-2</v>
      </c>
      <c r="T101" s="5">
        <v>7.1991328456617477E-3</v>
      </c>
      <c r="U101" s="5">
        <v>0.10119209230602569</v>
      </c>
      <c r="V101" s="5">
        <v>0.11278873296492269</v>
      </c>
      <c r="W101" s="5">
        <v>0.40323093036004432</v>
      </c>
      <c r="X101" s="5">
        <v>1.9019717436720209</v>
      </c>
      <c r="Y101" s="5">
        <v>0.87000244808790606</v>
      </c>
      <c r="Z101" s="5">
        <v>-2.6366670662210545E-2</v>
      </c>
      <c r="AA101" s="5">
        <v>1.9287314783081551E-2</v>
      </c>
      <c r="AB101" s="5">
        <v>1.0750377730178984</v>
      </c>
      <c r="AC101" s="5">
        <v>6.9871505228778635E-2</v>
      </c>
      <c r="AD101" s="5">
        <v>0.243238917102434</v>
      </c>
      <c r="AE101" s="5">
        <v>0.12155572280814179</v>
      </c>
      <c r="AF101" s="5">
        <v>0.31368158517590206</v>
      </c>
      <c r="AG101" s="5">
        <v>2.3627764726684132E-2</v>
      </c>
      <c r="AH101" s="5">
        <v>0.22636661764499233</v>
      </c>
      <c r="AI101" s="5">
        <v>6.9311098306466645E-2</v>
      </c>
      <c r="AJ101" s="5">
        <v>0.11827444960202875</v>
      </c>
      <c r="AK101" s="5">
        <v>2.0246227815924639E-2</v>
      </c>
      <c r="AL101" s="5">
        <v>6.0386625469248313E-2</v>
      </c>
      <c r="AM101" s="5">
        <v>2.4007278010273893E-2</v>
      </c>
      <c r="AN101" s="5">
        <v>0.26314114747339412</v>
      </c>
      <c r="AO101" s="5">
        <v>2.3737736644073103E-2</v>
      </c>
      <c r="AP101" s="5">
        <v>2.2396062008404483E-2</v>
      </c>
      <c r="AQ101" s="5">
        <v>4.4061716211234461E-2</v>
      </c>
      <c r="AR101" s="5">
        <v>6.8248648886023458E-2</v>
      </c>
      <c r="AS101" s="5"/>
      <c r="AT101" s="5"/>
      <c r="AU101" s="5"/>
      <c r="AV101" s="5"/>
      <c r="AW101" s="5"/>
      <c r="AX101" s="5"/>
      <c r="AY101" s="5"/>
      <c r="AZ101" s="5"/>
      <c r="BA101" s="5"/>
      <c r="BB101" s="5"/>
    </row>
    <row r="102" spans="1:54" x14ac:dyDescent="0.3">
      <c r="A102" s="5">
        <v>15030</v>
      </c>
      <c r="B102" s="5"/>
      <c r="C102" s="5">
        <v>2.629929803532415</v>
      </c>
      <c r="D102" s="5">
        <v>-6.5916679851258167E-2</v>
      </c>
      <c r="E102" s="5">
        <v>-1.1996938809349638E-2</v>
      </c>
      <c r="F102" s="5">
        <v>-9.6345695388791536E-2</v>
      </c>
      <c r="G102" s="5">
        <v>-5.0088351285578845E-3</v>
      </c>
      <c r="H102" s="5">
        <v>-2.3026379782499919E-2</v>
      </c>
      <c r="I102" s="5">
        <v>-1.562635655024773E-2</v>
      </c>
      <c r="J102" s="5">
        <v>-6.1629575275105042E-2</v>
      </c>
      <c r="K102" s="5">
        <v>2.9960835371905026E-2</v>
      </c>
      <c r="L102" s="5">
        <v>-0.69316375037595857</v>
      </c>
      <c r="M102" s="5">
        <v>-6.8508265846574976E-2</v>
      </c>
      <c r="N102" s="5">
        <v>-6.9962833054405565E-2</v>
      </c>
      <c r="O102" s="5">
        <v>-3.7231521318715058E-2</v>
      </c>
      <c r="P102" s="5">
        <v>9.614970092669417E-2</v>
      </c>
      <c r="Q102" s="5">
        <v>-2.0335325383615866E-2</v>
      </c>
      <c r="R102" s="5">
        <v>3.0803645819878312E-2</v>
      </c>
      <c r="S102" s="5">
        <v>3.321010254424657E-2</v>
      </c>
      <c r="T102" s="5">
        <v>7.1762675368769501E-3</v>
      </c>
      <c r="U102" s="5">
        <v>0.10104029056898148</v>
      </c>
      <c r="V102" s="5">
        <v>0.11280951129083054</v>
      </c>
      <c r="W102" s="5">
        <v>0.4039878042131389</v>
      </c>
      <c r="X102" s="5">
        <v>1.9087776373360861</v>
      </c>
      <c r="Y102" s="5">
        <v>0.87460322325323303</v>
      </c>
      <c r="Z102" s="5">
        <v>-2.6551416263115985E-2</v>
      </c>
      <c r="AA102" s="5">
        <v>1.9455771493912598E-2</v>
      </c>
      <c r="AB102" s="5">
        <v>1.0862935831850833</v>
      </c>
      <c r="AC102" s="5">
        <v>7.0724993837980837E-2</v>
      </c>
      <c r="AD102" s="5">
        <v>0.24663672996500513</v>
      </c>
      <c r="AE102" s="5">
        <v>0.1234680353586303</v>
      </c>
      <c r="AF102" s="5">
        <v>0.31917227994118391</v>
      </c>
      <c r="AG102" s="5">
        <v>2.4083432835261244E-2</v>
      </c>
      <c r="AH102" s="5">
        <v>0.231137473180867</v>
      </c>
      <c r="AI102" s="5">
        <v>7.0896634484869631E-2</v>
      </c>
      <c r="AJ102" s="5">
        <v>0.12119404606547121</v>
      </c>
      <c r="AK102" s="5">
        <v>2.0782828229538607E-2</v>
      </c>
      <c r="AL102" s="5">
        <v>6.2097505981237013E-2</v>
      </c>
      <c r="AM102" s="5">
        <v>2.4731581786536817E-2</v>
      </c>
      <c r="AN102" s="5">
        <v>0.27156640159850476</v>
      </c>
      <c r="AO102" s="5">
        <v>2.4541868653650965E-2</v>
      </c>
      <c r="AP102" s="5">
        <v>2.3196571116927377E-2</v>
      </c>
      <c r="AQ102" s="5">
        <v>4.5719359380274535E-2</v>
      </c>
      <c r="AR102" s="5">
        <v>7.0945064136217803E-2</v>
      </c>
      <c r="AS102" s="5"/>
      <c r="AT102" s="5"/>
      <c r="AU102" s="5"/>
      <c r="AV102" s="5"/>
      <c r="AW102" s="5"/>
      <c r="AX102" s="5"/>
      <c r="AY102" s="5"/>
      <c r="AZ102" s="5"/>
      <c r="BA102" s="5"/>
      <c r="BB102" s="5"/>
    </row>
    <row r="103" spans="1:54" x14ac:dyDescent="0.3">
      <c r="A103" s="5">
        <v>15020</v>
      </c>
      <c r="B103" s="5"/>
      <c r="C103" s="5">
        <v>2.6700490394810124</v>
      </c>
      <c r="D103" s="5">
        <v>-6.3988239771258143E-2</v>
      </c>
      <c r="E103" s="5">
        <v>-1.1664571388923933E-2</v>
      </c>
      <c r="F103" s="5">
        <v>-9.3826677385616619E-2</v>
      </c>
      <c r="G103" s="5">
        <v>-4.8857206217134451E-3</v>
      </c>
      <c r="H103" s="5">
        <v>-2.2496638619843468E-2</v>
      </c>
      <c r="I103" s="5">
        <v>-1.5291567039602338E-2</v>
      </c>
      <c r="J103" s="5">
        <v>-6.0407097154084557E-2</v>
      </c>
      <c r="K103" s="5">
        <v>2.9414365533972246E-2</v>
      </c>
      <c r="L103" s="5">
        <v>-0.68163274705457222</v>
      </c>
      <c r="M103" s="5">
        <v>-6.7479039375247171E-2</v>
      </c>
      <c r="N103" s="5">
        <v>-6.9025078380300739E-2</v>
      </c>
      <c r="O103" s="5">
        <v>-3.6793085794892585E-2</v>
      </c>
      <c r="P103" s="5">
        <v>9.5174718047355014E-2</v>
      </c>
      <c r="Q103" s="5">
        <v>-2.0162545161549868E-2</v>
      </c>
      <c r="R103" s="5">
        <v>3.0592802676258073E-2</v>
      </c>
      <c r="S103" s="5">
        <v>3.3037915969558428E-2</v>
      </c>
      <c r="T103" s="5">
        <v>7.1510318783191921E-3</v>
      </c>
      <c r="U103" s="5">
        <v>0.10085437496000982</v>
      </c>
      <c r="V103" s="5">
        <v>0.11279201357349281</v>
      </c>
      <c r="W103" s="5">
        <v>0.40460923613735611</v>
      </c>
      <c r="X103" s="5">
        <v>1.9149622952802527</v>
      </c>
      <c r="Y103" s="5">
        <v>0.87893301067884089</v>
      </c>
      <c r="Z103" s="5">
        <v>-2.6728506069156638E-2</v>
      </c>
      <c r="AA103" s="5">
        <v>1.9619152262659086E-2</v>
      </c>
      <c r="AB103" s="5">
        <v>1.0973023106827631</v>
      </c>
      <c r="AC103" s="5">
        <v>7.1565189495454401E-2</v>
      </c>
      <c r="AD103" s="5">
        <v>0.24999943935816779</v>
      </c>
      <c r="AE103" s="5">
        <v>0.12536917153691815</v>
      </c>
      <c r="AF103" s="5">
        <v>0.324652612849128</v>
      </c>
      <c r="AG103" s="5">
        <v>2.4539869254604683E-2</v>
      </c>
      <c r="AH103" s="5">
        <v>0.23593205378428053</v>
      </c>
      <c r="AI103" s="5">
        <v>7.2494919945315178E-2</v>
      </c>
      <c r="AJ103" s="5">
        <v>0.12414557975815135</v>
      </c>
      <c r="AK103" s="5">
        <v>2.1326781378360318E-2</v>
      </c>
      <c r="AL103" s="5">
        <v>6.3836373832607943E-2</v>
      </c>
      <c r="AM103" s="5">
        <v>2.5469594854757787E-2</v>
      </c>
      <c r="AN103" s="5">
        <v>0.28017217382360105</v>
      </c>
      <c r="AO103" s="5">
        <v>2.5365192117573293E-2</v>
      </c>
      <c r="AP103" s="5">
        <v>2.4018100323493854E-2</v>
      </c>
      <c r="AQ103" s="5">
        <v>4.7424429751357342E-2</v>
      </c>
      <c r="AR103" s="5">
        <v>7.3724883034177055E-2</v>
      </c>
      <c r="AS103" s="5"/>
      <c r="AT103" s="5"/>
      <c r="AU103" s="5"/>
      <c r="AV103" s="5"/>
      <c r="AW103" s="5"/>
      <c r="AX103" s="5"/>
      <c r="AY103" s="5"/>
      <c r="AZ103" s="5"/>
      <c r="BA103" s="5"/>
      <c r="BB103" s="5"/>
    </row>
    <row r="104" spans="1:54" x14ac:dyDescent="0.3">
      <c r="A104" s="5">
        <v>15010</v>
      </c>
      <c r="B104" s="5"/>
      <c r="C104" s="5">
        <v>2.7096513604001227</v>
      </c>
      <c r="D104" s="5">
        <v>-6.2093879849834013E-2</v>
      </c>
      <c r="E104" s="5">
        <v>-1.1337345539954205E-2</v>
      </c>
      <c r="F104" s="5">
        <v>-9.1340856227174E-2</v>
      </c>
      <c r="G104" s="5">
        <v>-4.7639336717918441E-3</v>
      </c>
      <c r="H104" s="5">
        <v>-2.1971274557708698E-2</v>
      </c>
      <c r="I104" s="5">
        <v>-1.4958649109606578E-2</v>
      </c>
      <c r="J104" s="5">
        <v>-5.9187956424417154E-2</v>
      </c>
      <c r="K104" s="5">
        <v>2.8867695137127575E-2</v>
      </c>
      <c r="L104" s="5">
        <v>-0.67005828425915426</v>
      </c>
      <c r="M104" s="5">
        <v>-6.6442017706619241E-2</v>
      </c>
      <c r="N104" s="5">
        <v>-6.8076137845735421E-2</v>
      </c>
      <c r="O104" s="5">
        <v>-3.6347169831489008E-2</v>
      </c>
      <c r="P104" s="5">
        <v>9.417696590004275E-2</v>
      </c>
      <c r="Q104" s="5">
        <v>-1.9984325505177331E-2</v>
      </c>
      <c r="R104" s="5">
        <v>3.0372938146553508E-2</v>
      </c>
      <c r="S104" s="5">
        <v>3.2855338868357717E-2</v>
      </c>
      <c r="T104" s="5">
        <v>7.1234465596075828E-3</v>
      </c>
      <c r="U104" s="5">
        <v>0.10063446630668001</v>
      </c>
      <c r="V104" s="5">
        <v>0.11273618117165438</v>
      </c>
      <c r="W104" s="5">
        <v>0.40509432309868287</v>
      </c>
      <c r="X104" s="5">
        <v>1.9205182326260253</v>
      </c>
      <c r="Y104" s="5">
        <v>0.88298695821944695</v>
      </c>
      <c r="Z104" s="5">
        <v>-2.6897751984636724E-2</v>
      </c>
      <c r="AA104" s="5">
        <v>1.9777291734084865E-2</v>
      </c>
      <c r="AB104" s="5">
        <v>1.1080533531061969</v>
      </c>
      <c r="AC104" s="5">
        <v>7.2391325916269705E-2</v>
      </c>
      <c r="AD104" s="5">
        <v>0.25332416234197874</v>
      </c>
      <c r="AE104" s="5">
        <v>0.1272576140908484</v>
      </c>
      <c r="AF104" s="5">
        <v>0.33011856287360675</v>
      </c>
      <c r="AG104" s="5">
        <v>2.4996770968052019E-2</v>
      </c>
      <c r="AH104" s="5">
        <v>0.24074753895479781</v>
      </c>
      <c r="AI104" s="5">
        <v>7.4105144853254382E-2</v>
      </c>
      <c r="AJ104" s="5">
        <v>0.12712781408037674</v>
      </c>
      <c r="AK104" s="5">
        <v>2.1877910498044221E-2</v>
      </c>
      <c r="AL104" s="5">
        <v>6.5602838566548499E-2</v>
      </c>
      <c r="AM104" s="5">
        <v>2.6221230418258412E-2</v>
      </c>
      <c r="AN104" s="5">
        <v>0.28895842933878246</v>
      </c>
      <c r="AO104" s="5">
        <v>2.620780274041699E-2</v>
      </c>
      <c r="AP104" s="5">
        <v>2.4860849542797058E-2</v>
      </c>
      <c r="AQ104" s="5">
        <v>4.9177570738720075E-2</v>
      </c>
      <c r="AR104" s="5">
        <v>7.6589546516332305E-2</v>
      </c>
      <c r="AS104" s="5"/>
      <c r="AT104" s="5"/>
      <c r="AU104" s="5"/>
      <c r="AV104" s="5"/>
      <c r="AW104" s="5"/>
      <c r="AX104" s="5"/>
      <c r="AY104" s="5"/>
      <c r="AZ104" s="5"/>
      <c r="BA104" s="5"/>
      <c r="BB104" s="5"/>
    </row>
    <row r="105" spans="1:54" x14ac:dyDescent="0.3">
      <c r="A105" s="5">
        <v>15000</v>
      </c>
      <c r="B105" s="5"/>
      <c r="C105" s="5">
        <v>2.7487132118609052</v>
      </c>
      <c r="D105" s="5">
        <v>-6.023389092645183E-2</v>
      </c>
      <c r="E105" s="5">
        <v>-1.1015340626453046E-2</v>
      </c>
      <c r="F105" s="5">
        <v>-8.8889043632411069E-2</v>
      </c>
      <c r="G105" s="5">
        <v>-4.6435236589071338E-3</v>
      </c>
      <c r="H105" s="5">
        <v>-2.1450539361241038E-2</v>
      </c>
      <c r="I105" s="5">
        <v>-1.462778510367059E-2</v>
      </c>
      <c r="J105" s="5">
        <v>-5.7972897767546862E-2</v>
      </c>
      <c r="K105" s="5">
        <v>2.8321189584831836E-2</v>
      </c>
      <c r="L105" s="5">
        <v>-0.65844869920639648</v>
      </c>
      <c r="M105" s="5">
        <v>-6.5397995487894406E-2</v>
      </c>
      <c r="N105" s="5">
        <v>-6.7116776294800118E-2</v>
      </c>
      <c r="O105" s="5">
        <v>-3.589414755319785E-2</v>
      </c>
      <c r="P105" s="5">
        <v>9.3157307101275705E-2</v>
      </c>
      <c r="Q105" s="5">
        <v>-1.9800823501163266E-2</v>
      </c>
      <c r="R105" s="5">
        <v>3.0144247300146625E-2</v>
      </c>
      <c r="S105" s="5">
        <v>3.2662531324651446E-2</v>
      </c>
      <c r="T105" s="5">
        <v>7.0935346436977118E-3</v>
      </c>
      <c r="U105" s="5">
        <v>0.10038072018625806</v>
      </c>
      <c r="V105" s="5">
        <v>0.11264199443889097</v>
      </c>
      <c r="W105" s="5">
        <v>0.40544229771389634</v>
      </c>
      <c r="X105" s="5">
        <v>1.9254385643301544</v>
      </c>
      <c r="Y105" s="5">
        <v>0.88676045974708395</v>
      </c>
      <c r="Z105" s="5">
        <v>-2.7058972214899168E-2</v>
      </c>
      <c r="AA105" s="5">
        <v>1.9930028112626244E-2</v>
      </c>
      <c r="AB105" s="5">
        <v>1.1185362374293324</v>
      </c>
      <c r="AC105" s="5">
        <v>7.320264012810665E-2</v>
      </c>
      <c r="AD105" s="5">
        <v>0.256608007967915</v>
      </c>
      <c r="AE105" s="5">
        <v>0.12913183129644984</v>
      </c>
      <c r="AF105" s="5">
        <v>0.33556604339956164</v>
      </c>
      <c r="AG105" s="5">
        <v>2.5453827850384071E-2</v>
      </c>
      <c r="AH105" s="5">
        <v>0.24558101949190725</v>
      </c>
      <c r="AI105" s="5">
        <v>7.5726466158392763E-2</v>
      </c>
      <c r="AJ105" s="5">
        <v>0.13013944621773652</v>
      </c>
      <c r="AK105" s="5">
        <v>2.243602606604576E-2</v>
      </c>
      <c r="AL105" s="5">
        <v>6.7396468285326319E-2</v>
      </c>
      <c r="AM105" s="5">
        <v>2.6986384302280196E-2</v>
      </c>
      <c r="AN105" s="5">
        <v>0.29792493906588502</v>
      </c>
      <c r="AO105" s="5">
        <v>2.7069779032999085E-2</v>
      </c>
      <c r="AP105" s="5">
        <v>2.5725003539733938E-2</v>
      </c>
      <c r="AQ105" s="5">
        <v>5.09793998220643E-2</v>
      </c>
      <c r="AR105" s="5">
        <v>7.9540464519207876E-2</v>
      </c>
      <c r="AS105" s="5"/>
      <c r="AT105" s="5"/>
      <c r="AU105" s="5"/>
      <c r="AV105" s="5"/>
      <c r="AW105" s="5"/>
      <c r="AX105" s="5"/>
      <c r="AY105" s="5"/>
      <c r="AZ105" s="5"/>
      <c r="BA105" s="5"/>
      <c r="BB105" s="5"/>
    </row>
    <row r="106" spans="1:54" x14ac:dyDescent="0.3">
      <c r="A106" s="5">
        <v>14990</v>
      </c>
      <c r="B106" s="5"/>
      <c r="C106" s="5">
        <v>2.7872114534030508</v>
      </c>
      <c r="D106" s="5">
        <v>-5.8408522398719728E-2</v>
      </c>
      <c r="E106" s="5">
        <v>-1.0698628883289823E-2</v>
      </c>
      <c r="F106" s="5">
        <v>-8.6471998610074069E-2</v>
      </c>
      <c r="G106" s="5">
        <v>-4.5245375111528773E-3</v>
      </c>
      <c r="H106" s="5">
        <v>-2.0934675037034674E-2</v>
      </c>
      <c r="I106" s="5">
        <v>-1.429915186458372E-2</v>
      </c>
      <c r="J106" s="5">
        <v>-5.6762648841726014E-2</v>
      </c>
      <c r="K106" s="5">
        <v>2.7775208336951053E-2</v>
      </c>
      <c r="L106" s="5">
        <v>-0.64681224569345996</v>
      </c>
      <c r="M106" s="5">
        <v>-6.4347764360949952E-2</v>
      </c>
      <c r="N106" s="5">
        <v>-6.6147760629828661E-2</v>
      </c>
      <c r="O106" s="5">
        <v>-3.5434396733337307E-2</v>
      </c>
      <c r="P106" s="5">
        <v>9.2116619697505245E-2</v>
      </c>
      <c r="Q106" s="5">
        <v>-1.9612200620486759E-2</v>
      </c>
      <c r="R106" s="5">
        <v>2.990693328464018E-2</v>
      </c>
      <c r="S106" s="5">
        <v>3.2459663367321694E-2</v>
      </c>
      <c r="T106" s="5">
        <v>7.0613215358941829E-3</v>
      </c>
      <c r="U106" s="5">
        <v>0.10009332677709223</v>
      </c>
      <c r="V106" s="5">
        <v>0.11250947288711635</v>
      </c>
      <c r="W106" s="5">
        <v>0.4056525300060036</v>
      </c>
      <c r="X106" s="5">
        <v>1.9297170187697976</v>
      </c>
      <c r="Y106" s="5">
        <v>0.89024916360428608</v>
      </c>
      <c r="Z106" s="5">
        <v>-2.721199158203455E-2</v>
      </c>
      <c r="AA106" s="5">
        <v>2.0077203428889936E-2</v>
      </c>
      <c r="AB106" s="5">
        <v>1.1287406362953816</v>
      </c>
      <c r="AC106" s="5">
        <v>7.3998373581928317E-2</v>
      </c>
      <c r="AD106" s="5">
        <v>0.2598480811627667</v>
      </c>
      <c r="AE106" s="5">
        <v>0.13099027881803027</v>
      </c>
      <c r="AF106" s="5">
        <v>0.34099090656746989</v>
      </c>
      <c r="AG106" s="5">
        <v>2.591072294134613E-2</v>
      </c>
      <c r="AH106" s="5">
        <v>0.25042949941198039</v>
      </c>
      <c r="AI106" s="5">
        <v>7.7358007909156673E-2</v>
      </c>
      <c r="AJ106" s="5">
        <v>0.13317910711983783</v>
      </c>
      <c r="AK106" s="5">
        <v>2.3000925687980726E-2</v>
      </c>
      <c r="AL106" s="5">
        <v>6.9216788946296376E-2</v>
      </c>
      <c r="AM106" s="5">
        <v>2.776493451774522E-2</v>
      </c>
      <c r="AN106" s="5">
        <v>0.30707127308923343</v>
      </c>
      <c r="AO106" s="5">
        <v>2.7951181557472886E-2</v>
      </c>
      <c r="AP106" s="5">
        <v>2.6610731069575767E-2</v>
      </c>
      <c r="AQ106" s="5">
        <v>5.2830506590856821E-2</v>
      </c>
      <c r="AR106" s="5">
        <v>8.2579012610222116E-2</v>
      </c>
      <c r="AS106" s="5"/>
      <c r="AT106" s="5"/>
      <c r="AU106" s="5"/>
      <c r="AV106" s="5"/>
      <c r="AW106" s="5"/>
      <c r="AX106" s="5"/>
      <c r="AY106" s="5"/>
      <c r="AZ106" s="5"/>
      <c r="BA106" s="5"/>
      <c r="BB106" s="5"/>
    </row>
    <row r="107" spans="1:54" x14ac:dyDescent="0.3">
      <c r="A107" s="5">
        <v>14980</v>
      </c>
      <c r="B107" s="5"/>
      <c r="C107" s="5">
        <v>2.8251233827880613</v>
      </c>
      <c r="D107" s="5">
        <v>-5.6617982977331303E-2</v>
      </c>
      <c r="E107" s="5">
        <v>-1.0387275496408612E-2</v>
      </c>
      <c r="F107" s="5">
        <v>-8.4090427672358248E-2</v>
      </c>
      <c r="G107" s="5">
        <v>-4.4070196952835381E-3</v>
      </c>
      <c r="H107" s="5">
        <v>-2.042391370717301E-2</v>
      </c>
      <c r="I107" s="5">
        <v>-1.3972920600894339E-2</v>
      </c>
      <c r="J107" s="5">
        <v>-5.5557919600551744E-2</v>
      </c>
      <c r="K107" s="5">
        <v>2.7230104521468269E-2</v>
      </c>
      <c r="L107" s="5">
        <v>-0.63515708422490591</v>
      </c>
      <c r="M107" s="5">
        <v>-6.329211194103565E-2</v>
      </c>
      <c r="N107" s="5">
        <v>-6.516985876434371E-2</v>
      </c>
      <c r="O107" s="5">
        <v>-3.4968298256069105E-2</v>
      </c>
      <c r="P107" s="5">
        <v>9.1055795878485793E-2</v>
      </c>
      <c r="Q107" s="5">
        <v>-1.9418622477916214E-2</v>
      </c>
      <c r="R107" s="5">
        <v>2.9661207022620078E-2</v>
      </c>
      <c r="S107" s="5">
        <v>3.2246914721023805E-2</v>
      </c>
      <c r="T107" s="5">
        <v>7.026834948854946E-3</v>
      </c>
      <c r="U107" s="5">
        <v>9.9772510650689955E-2</v>
      </c>
      <c r="V107" s="5">
        <v>0.11233867528395725</v>
      </c>
      <c r="W107" s="5">
        <v>0.40572452893515248</v>
      </c>
      <c r="X107" s="5">
        <v>1.9333479503806508</v>
      </c>
      <c r="Y107" s="5">
        <v>0.89344898069969503</v>
      </c>
      <c r="Z107" s="5">
        <v>-2.7356641832717698E-2</v>
      </c>
      <c r="AA107" s="5">
        <v>2.0218663802986207E-2</v>
      </c>
      <c r="AB107" s="5">
        <v>1.1386563842942246</v>
      </c>
      <c r="AC107" s="5">
        <v>7.4777773273234691E-2</v>
      </c>
      <c r="AD107" s="5">
        <v>0.26304148669044813</v>
      </c>
      <c r="AE107" s="5">
        <v>0.13283140162747217</v>
      </c>
      <c r="AF107" s="5">
        <v>0.34638894781959395</v>
      </c>
      <c r="AG107" s="5">
        <v>2.636713273761284E-2</v>
      </c>
      <c r="AH107" s="5">
        <v>0.25528989806659907</v>
      </c>
      <c r="AI107" s="5">
        <v>7.8998861633760173E-2</v>
      </c>
      <c r="AJ107" s="5">
        <v>0.13624536159559142</v>
      </c>
      <c r="AK107" s="5">
        <v>2.3572394003311091E-2</v>
      </c>
      <c r="AL107" s="5">
        <v>7.1063283709870612E-2</v>
      </c>
      <c r="AM107" s="5">
        <v>2.8556740841723778E-2</v>
      </c>
      <c r="AN107" s="5">
        <v>0.31639679420656319</v>
      </c>
      <c r="AO107" s="5">
        <v>2.8852052175730974E-2</v>
      </c>
      <c r="AP107" s="5">
        <v>2.7518184012413592E-2</v>
      </c>
      <c r="AQ107" s="5">
        <v>5.4731450756737708E-2</v>
      </c>
      <c r="AR107" s="5">
        <v>8.5706528532639228E-2</v>
      </c>
      <c r="AS107" s="5"/>
      <c r="AT107" s="5"/>
      <c r="AU107" s="5"/>
      <c r="AV107" s="5"/>
      <c r="AW107" s="5"/>
      <c r="AX107" s="5"/>
      <c r="AY107" s="5"/>
      <c r="AZ107" s="5"/>
      <c r="BA107" s="5"/>
      <c r="BB107" s="5"/>
    </row>
    <row r="108" spans="1:54" x14ac:dyDescent="0.3">
      <c r="A108" s="5">
        <v>14970</v>
      </c>
      <c r="B108" s="5"/>
      <c r="C108" s="5">
        <v>2.8624267595331827</v>
      </c>
      <c r="D108" s="5">
        <v>-5.4862441488451305E-2</v>
      </c>
      <c r="E108" s="5">
        <v>-1.0081338692696739E-2</v>
      </c>
      <c r="F108" s="5">
        <v>-8.1744985130071515E-2</v>
      </c>
      <c r="G108" s="5">
        <v>-4.2910122116410218E-3</v>
      </c>
      <c r="H108" s="5">
        <v>-1.9918477501978726E-2</v>
      </c>
      <c r="I108" s="5">
        <v>-1.3649256764938656E-2</v>
      </c>
      <c r="J108" s="5">
        <v>-5.4359401651639119E-2</v>
      </c>
      <c r="K108" s="5">
        <v>2.6686224562234694E-2</v>
      </c>
      <c r="L108" s="5">
        <v>-0.62349127241935265</v>
      </c>
      <c r="M108" s="5">
        <v>-6.2231820813391334E-2</v>
      </c>
      <c r="N108" s="5">
        <v>-6.4183838584077418E-2</v>
      </c>
      <c r="O108" s="5">
        <v>-3.4496235577531162E-2</v>
      </c>
      <c r="P108" s="5">
        <v>8.9975740674618929E-2</v>
      </c>
      <c r="Q108" s="5">
        <v>-1.9220258585549432E-2</v>
      </c>
      <c r="R108" s="5">
        <v>2.9407286896094936E-2</v>
      </c>
      <c r="S108" s="5">
        <v>3.2024474540907837E-2</v>
      </c>
      <c r="T108" s="5">
        <v>6.9901048636518649E-3</v>
      </c>
      <c r="U108" s="5">
        <v>9.941853050470574E-2</v>
      </c>
      <c r="V108" s="5">
        <v>0.11212969968345424</v>
      </c>
      <c r="W108" s="5">
        <v>0.40565794370032143</v>
      </c>
      <c r="X108" s="5">
        <v>1.936326351313894</v>
      </c>
      <c r="Y108" s="5">
        <v>0.89635609222568624</v>
      </c>
      <c r="Z108" s="5">
        <v>-2.7492761937440685E-2</v>
      </c>
      <c r="AA108" s="5">
        <v>2.0354259704106904E-2</v>
      </c>
      <c r="AB108" s="5">
        <v>1.1482734941925921</v>
      </c>
      <c r="AC108" s="5">
        <v>7.5540092871738435E-2</v>
      </c>
      <c r="AD108" s="5">
        <v>0.26618533318490561</v>
      </c>
      <c r="AE108" s="5">
        <v>0.13465363597992644</v>
      </c>
      <c r="AF108" s="5">
        <v>0.35175591064304518</v>
      </c>
      <c r="AG108" s="5">
        <v>2.6822727503028526E-2</v>
      </c>
      <c r="AH108" s="5">
        <v>0.26015905246302512</v>
      </c>
      <c r="AI108" s="5">
        <v>8.0648086788930609E-2</v>
      </c>
      <c r="AJ108" s="5">
        <v>0.13933670852835531</v>
      </c>
      <c r="AK108" s="5">
        <v>2.4150202611176102E-2</v>
      </c>
      <c r="AL108" s="5">
        <v>7.2935392342581423E-2</v>
      </c>
      <c r="AM108" s="5">
        <v>2.9361644416102551E-2</v>
      </c>
      <c r="AN108" s="5">
        <v>0.32590065161835619</v>
      </c>
      <c r="AO108" s="5">
        <v>2.9772413302861921E-2</v>
      </c>
      <c r="AP108" s="5">
        <v>2.8447496503517404E-2</v>
      </c>
      <c r="AQ108" s="5">
        <v>5.6682760136960608E-2</v>
      </c>
      <c r="AR108" s="5">
        <v>8.8924308668343971E-2</v>
      </c>
      <c r="AS108" s="5"/>
      <c r="AT108" s="5"/>
      <c r="AU108" s="5"/>
      <c r="AV108" s="5"/>
      <c r="AW108" s="5"/>
      <c r="AX108" s="5"/>
      <c r="AY108" s="5"/>
      <c r="AZ108" s="5"/>
      <c r="BA108" s="5"/>
      <c r="BB108" s="5"/>
    </row>
    <row r="109" spans="1:54" x14ac:dyDescent="0.3">
      <c r="A109" s="5">
        <v>14960</v>
      </c>
      <c r="B109" s="5"/>
      <c r="C109" s="5">
        <v>2.8990998276852791</v>
      </c>
      <c r="D109" s="5">
        <v>-5.3142027720804522E-2</v>
      </c>
      <c r="E109" s="5">
        <v>-9.780869839104948E-3</v>
      </c>
      <c r="F109" s="5">
        <v>-7.9436273466989199E-2</v>
      </c>
      <c r="G109" s="5">
        <v>-4.1765545932526491E-3</v>
      </c>
      <c r="H109" s="5">
        <v>-1.9418578471345278E-2</v>
      </c>
      <c r="I109" s="5">
        <v>-1.332831994256665E-2</v>
      </c>
      <c r="J109" s="5">
        <v>-5.3167767656107555E-2</v>
      </c>
      <c r="K109" s="5">
        <v>2.6143907823292296E-2</v>
      </c>
      <c r="L109" s="5">
        <v>-0.61182275571178324</v>
      </c>
      <c r="M109" s="5">
        <v>-6.1167667549622683E-2</v>
      </c>
      <c r="N109" s="5">
        <v>-6.3190466918092367E-2</v>
      </c>
      <c r="O109" s="5">
        <v>-3.4018594186979313E-2</v>
      </c>
      <c r="P109" s="5">
        <v>8.8877370640993297E-2</v>
      </c>
      <c r="Q109" s="5">
        <v>-1.9017282100939906E-2</v>
      </c>
      <c r="R109" s="5">
        <v>2.9145398419277564E-2</v>
      </c>
      <c r="S109" s="5">
        <v>3.1792541131708159E-2</v>
      </c>
      <c r="T109" s="5">
        <v>6.9511634869612645E-3</v>
      </c>
      <c r="U109" s="5">
        <v>9.9031678837201098E-2</v>
      </c>
      <c r="V109" s="5">
        <v>0.111882683389703</v>
      </c>
      <c r="W109" s="5">
        <v>0.40545256480761116</v>
      </c>
      <c r="X109" s="5">
        <v>1.9386478620797845</v>
      </c>
      <c r="Y109" s="5">
        <v>0.89896695697828444</v>
      </c>
      <c r="Z109" s="5">
        <v>-2.7620198380420451E-2</v>
      </c>
      <c r="AA109" s="5">
        <v>2.0483846205757585E-2</v>
      </c>
      <c r="AB109" s="5">
        <v>1.1575821730824327</v>
      </c>
      <c r="AC109" s="5">
        <v>7.6284593857245481E-2</v>
      </c>
      <c r="AD109" s="5">
        <v>0.26927673724702222</v>
      </c>
      <c r="AE109" s="5">
        <v>0.13645541144291795</v>
      </c>
      <c r="AF109" s="5">
        <v>0.35708749150403862</v>
      </c>
      <c r="AG109" s="5">
        <v>2.7277171596910298E-2</v>
      </c>
      <c r="AH109" s="5">
        <v>0.26503371978714796</v>
      </c>
      <c r="AI109" s="5">
        <v>8.2304711277219555E-2</v>
      </c>
      <c r="AJ109" s="5">
        <v>0.14245158121398621</v>
      </c>
      <c r="AK109" s="5">
        <v>2.4734110017153237E-2</v>
      </c>
      <c r="AL109" s="5">
        <v>7.4832510678339001E-2</v>
      </c>
      <c r="AM109" s="5">
        <v>3.0179467365951042E-2</v>
      </c>
      <c r="AN109" s="5">
        <v>0.33558177477436013</v>
      </c>
      <c r="AO109" s="5">
        <v>3.0712267167466993E-2</v>
      </c>
      <c r="AP109" s="5">
        <v>2.9398784061319801E-2</v>
      </c>
      <c r="AQ109" s="5">
        <v>5.8684928612013201E-2</v>
      </c>
      <c r="AR109" s="5">
        <v>9.2233604422466656E-2</v>
      </c>
      <c r="AS109" s="5"/>
      <c r="AT109" s="5"/>
      <c r="AU109" s="5"/>
      <c r="AV109" s="5"/>
      <c r="AW109" s="5"/>
      <c r="AX109" s="5"/>
      <c r="AY109" s="5"/>
      <c r="AZ109" s="5"/>
      <c r="BA109" s="5"/>
      <c r="BB109" s="5"/>
    </row>
    <row r="110" spans="1:54" x14ac:dyDescent="0.3">
      <c r="A110" s="5">
        <v>14950</v>
      </c>
      <c r="B110" s="5"/>
      <c r="C110" s="5">
        <v>2.9351213377956831</v>
      </c>
      <c r="D110" s="5">
        <v>-5.1456833314691384E-2</v>
      </c>
      <c r="E110" s="5">
        <v>-9.4859135506094906E-3</v>
      </c>
      <c r="F110" s="5">
        <v>-7.7164843790940948E-2</v>
      </c>
      <c r="G110" s="5">
        <v>-4.0636839090180173E-3</v>
      </c>
      <c r="H110" s="5">
        <v>-1.8924418514482778E-2</v>
      </c>
      <c r="I110" s="5">
        <v>-1.3010263754587323E-2</v>
      </c>
      <c r="J110" s="5">
        <v>-5.1983670769452039E-2</v>
      </c>
      <c r="K110" s="5">
        <v>2.5603486270248409E-2</v>
      </c>
      <c r="L110" s="5">
        <v>-0.60015935836656387</v>
      </c>
      <c r="M110" s="5">
        <v>-6.0100421745597744E-2</v>
      </c>
      <c r="N110" s="5">
        <v>-6.2190508521983136E-2</v>
      </c>
      <c r="O110" s="5">
        <v>-3.3535761069025387E-2</v>
      </c>
      <c r="P110" s="5">
        <v>8.7761612530853891E-2</v>
      </c>
      <c r="Q110" s="5">
        <v>-1.8809869570340591E-2</v>
      </c>
      <c r="R110" s="5">
        <v>2.8875773900400175E-2</v>
      </c>
      <c r="S110" s="5">
        <v>3.1551321651782274E-2</v>
      </c>
      <c r="T110" s="5">
        <v>6.9100452044677119E-3</v>
      </c>
      <c r="U110" s="5">
        <v>9.8612281562680121E-2</v>
      </c>
      <c r="V110" s="5">
        <v>0.11159780285320915</v>
      </c>
      <c r="W110" s="5">
        <v>0.40510832490148851</v>
      </c>
      <c r="X110" s="5">
        <v>1.9403087811479018</v>
      </c>
      <c r="Y110" s="5">
        <v>0.90127831826035953</v>
      </c>
      <c r="Z110" s="5">
        <v>-2.7738805439472713E-2</v>
      </c>
      <c r="AA110" s="5">
        <v>2.0607283236055891E-2</v>
      </c>
      <c r="AB110" s="5">
        <v>1.1665728384125709</v>
      </c>
      <c r="AC110" s="5">
        <v>7.7010546659467105E-2</v>
      </c>
      <c r="AD110" s="5">
        <v>0.27231282759808656</v>
      </c>
      <c r="AE110" s="5">
        <v>0.13823515297567307</v>
      </c>
      <c r="AF110" s="5">
        <v>0.36237934496714563</v>
      </c>
      <c r="AG110" s="5">
        <v>2.7730123820148243E-2</v>
      </c>
      <c r="AH110" s="5">
        <v>0.26991058012873365</v>
      </c>
      <c r="AI110" s="5">
        <v>8.3967732033668085E-2</v>
      </c>
      <c r="AJ110" s="5">
        <v>0.14558834782469876</v>
      </c>
      <c r="AK110" s="5">
        <v>2.5323861601717412E-2</v>
      </c>
      <c r="AL110" s="5">
        <v>7.6753990140963041E-2</v>
      </c>
      <c r="AM110" s="5">
        <v>3.1010012439089192E-2</v>
      </c>
      <c r="AN110" s="5">
        <v>0.34543886739619106</v>
      </c>
      <c r="AO110" s="5">
        <v>3.1671595080694684E-2</v>
      </c>
      <c r="AP110" s="5">
        <v>3.037214271481915E-2</v>
      </c>
      <c r="AQ110" s="5">
        <v>6.0738414060749965E-2</v>
      </c>
      <c r="AR110" s="5">
        <v>9.5635618534268621E-2</v>
      </c>
      <c r="AS110" s="5"/>
      <c r="AT110" s="5"/>
      <c r="AU110" s="5"/>
      <c r="AV110" s="5"/>
      <c r="AW110" s="5"/>
      <c r="AX110" s="5"/>
      <c r="AY110" s="5"/>
      <c r="AZ110" s="5"/>
      <c r="BA110" s="5"/>
      <c r="BB110" s="5"/>
    </row>
    <row r="111" spans="1:54" x14ac:dyDescent="0.3">
      <c r="A111" s="5">
        <v>14940</v>
      </c>
      <c r="B111" s="5"/>
      <c r="C111" s="5">
        <v>2.9704705680591381</v>
      </c>
      <c r="D111" s="5">
        <v>-4.9806912690127922E-2</v>
      </c>
      <c r="E111" s="5">
        <v>-9.1965078065937671E-3</v>
      </c>
      <c r="F111" s="5">
        <v>-7.4931196359047089E-2</v>
      </c>
      <c r="G111" s="5">
        <v>-3.9524347708949914E-3</v>
      </c>
      <c r="H111" s="5">
        <v>-1.8436189327868519E-2</v>
      </c>
      <c r="I111" s="5">
        <v>-1.2695235769926566E-2</v>
      </c>
      <c r="J111" s="5">
        <v>-5.0807744124266987E-2</v>
      </c>
      <c r="K111" s="5">
        <v>2.5065284149143174E-2</v>
      </c>
      <c r="L111" s="5">
        <v>-0.58850877481532593</v>
      </c>
      <c r="M111" s="5">
        <v>-5.9030845082571892E-2</v>
      </c>
      <c r="N111" s="5">
        <v>-6.1184725075099713E-2</v>
      </c>
      <c r="O111" s="5">
        <v>-3.3048124168050842E-2</v>
      </c>
      <c r="P111" s="5">
        <v>8.662940196125489E-2</v>
      </c>
      <c r="Q111" s="5">
        <v>-1.8598200667608627E-2</v>
      </c>
      <c r="R111" s="5">
        <v>2.859865209328049E-2</v>
      </c>
      <c r="S111" s="5">
        <v>3.1301031802717608E-2</v>
      </c>
      <c r="T111" s="5">
        <v>6.8667865305734321E-3</v>
      </c>
      <c r="U111" s="5">
        <v>9.8160697570545768E-2</v>
      </c>
      <c r="V111" s="5">
        <v>0.11127527349989072</v>
      </c>
      <c r="W111" s="5">
        <v>0.40462529935588237</v>
      </c>
      <c r="X111" s="5">
        <v>1.9413060734762948</v>
      </c>
      <c r="Y111" s="5">
        <v>0.90328721034994996</v>
      </c>
      <c r="Z111" s="5">
        <v>-2.7848445455161363E-2</v>
      </c>
      <c r="AA111" s="5">
        <v>2.0724435822512353E-2</v>
      </c>
      <c r="AB111" s="5">
        <v>1.1752361338685391</v>
      </c>
      <c r="AC111" s="5">
        <v>7.7717231799442926E-2</v>
      </c>
      <c r="AD111" s="5">
        <v>0.27529074928214115</v>
      </c>
      <c r="AE111" s="5">
        <v>0.13999128305529074</v>
      </c>
      <c r="AF111" s="5">
        <v>0.3676270889927451</v>
      </c>
      <c r="AG111" s="5">
        <v>2.8181237778787966E-2</v>
      </c>
      <c r="AH111" s="5">
        <v>0.2747862394083036</v>
      </c>
      <c r="AI111" s="5">
        <v>8.5636115682466402E-2</v>
      </c>
      <c r="AJ111" s="5">
        <v>0.14874531200134389</v>
      </c>
      <c r="AK111" s="5">
        <v>2.5919189611127619E-2</v>
      </c>
      <c r="AL111" s="5">
        <v>7.8699137330988503E-2</v>
      </c>
      <c r="AM111" s="5">
        <v>3.185306266835914E-2</v>
      </c>
      <c r="AN111" s="5">
        <v>0.3554704016953768</v>
      </c>
      <c r="AO111" s="5">
        <v>3.2650356715908851E-2</v>
      </c>
      <c r="AP111" s="5">
        <v>3.1367648132263073E-2</v>
      </c>
      <c r="AQ111" s="5">
        <v>6.284363627658783E-2</v>
      </c>
      <c r="AR111" s="5">
        <v>9.913150131910263E-2</v>
      </c>
      <c r="AS111" s="5"/>
      <c r="AT111" s="5"/>
      <c r="AU111" s="5"/>
      <c r="AV111" s="5"/>
      <c r="AW111" s="5"/>
      <c r="AX111" s="5"/>
      <c r="AY111" s="5"/>
      <c r="AZ111" s="5"/>
      <c r="BA111" s="5"/>
      <c r="BB111" s="5"/>
    </row>
    <row r="112" spans="1:54" x14ac:dyDescent="0.3">
      <c r="A112" s="5">
        <v>14930</v>
      </c>
      <c r="B112" s="5"/>
      <c r="C112" s="5">
        <v>3.005127344581791</v>
      </c>
      <c r="D112" s="5">
        <v>-4.8192284011277002E-2</v>
      </c>
      <c r="E112" s="5">
        <v>-8.9126840752179783E-3</v>
      </c>
      <c r="F112" s="5">
        <v>-7.2735781174403699E-2</v>
      </c>
      <c r="G112" s="5">
        <v>-3.842839344987449E-3</v>
      </c>
      <c r="H112" s="5">
        <v>-1.7954072371156742E-2</v>
      </c>
      <c r="I112" s="5">
        <v>-1.2383377430464072E-2</v>
      </c>
      <c r="J112" s="5">
        <v>-4.9640600355184625E-2</v>
      </c>
      <c r="K112" s="5">
        <v>2.4529617683197748E-2</v>
      </c>
      <c r="L112" s="5">
        <v>-0.57687856133295001</v>
      </c>
      <c r="M112" s="5">
        <v>-5.7959690413168542E-2</v>
      </c>
      <c r="N112" s="5">
        <v>-6.0173874193678999E-2</v>
      </c>
      <c r="O112" s="5">
        <v>-3.2556071855861998E-2</v>
      </c>
      <c r="P112" s="5">
        <v>8.5481682073646523E-2</v>
      </c>
      <c r="Q112" s="5">
        <v>-1.8382457929320493E-2</v>
      </c>
      <c r="R112" s="5">
        <v>2.8314277839378555E-2</v>
      </c>
      <c r="S112" s="5">
        <v>3.1041895505157742E-2</v>
      </c>
      <c r="T112" s="5">
        <v>6.8214260545148798E-3</v>
      </c>
      <c r="U112" s="5">
        <v>9.7677318226760193E-2</v>
      </c>
      <c r="V112" s="5">
        <v>0.11091534949282271</v>
      </c>
      <c r="W112" s="5">
        <v>0.4040037066225815</v>
      </c>
      <c r="X112" s="5">
        <v>1.9416373779441414</v>
      </c>
      <c r="Y112" s="5">
        <v>0.90499096451637906</v>
      </c>
      <c r="Z112" s="5">
        <v>-2.7948989088547767E-2</v>
      </c>
      <c r="AA112" s="5">
        <v>2.0835174330714103E-2</v>
      </c>
      <c r="AB112" s="5">
        <v>1.1835629450651719</v>
      </c>
      <c r="AC112" s="5">
        <v>7.8403941030208424E-2</v>
      </c>
      <c r="AD112" s="5">
        <v>0.27820766790925766</v>
      </c>
      <c r="AE112" s="5">
        <v>0.14172222384619035</v>
      </c>
      <c r="AF112" s="5">
        <v>0.37282631040528308</v>
      </c>
      <c r="AG112" s="5">
        <v>2.8630162264729246E-2</v>
      </c>
      <c r="AH112" s="5">
        <v>0.27965723250444929</v>
      </c>
      <c r="AI112" s="5">
        <v>8.7308799264071396E-2</v>
      </c>
      <c r="AJ112" s="5">
        <v>0.15192071357653886</v>
      </c>
      <c r="AK112" s="5">
        <v>2.6519813171443272E-2</v>
      </c>
      <c r="AL112" s="5">
        <v>8.0667213679719948E-2</v>
      </c>
      <c r="AM112" s="5">
        <v>3.2708381058103635E-2</v>
      </c>
      <c r="AN112" s="5">
        <v>0.36567461280622743</v>
      </c>
      <c r="AO112" s="5">
        <v>3.3648489400943421E-2</v>
      </c>
      <c r="AP112" s="5">
        <v>3.238535475305572E-2</v>
      </c>
      <c r="AQ112" s="5">
        <v>6.500097486849403E-2</v>
      </c>
      <c r="AR112" s="5">
        <v>0.10272234684661855</v>
      </c>
      <c r="AS112" s="5"/>
      <c r="AT112" s="5"/>
      <c r="AU112" s="5"/>
      <c r="AV112" s="5"/>
      <c r="AW112" s="5"/>
      <c r="AX112" s="5"/>
      <c r="AY112" s="5"/>
      <c r="AZ112" s="5"/>
      <c r="BA112" s="5"/>
      <c r="BB112" s="5"/>
    </row>
    <row r="113" spans="1:54" x14ac:dyDescent="0.3">
      <c r="A113" s="5">
        <v>14920</v>
      </c>
      <c r="B113" s="5"/>
      <c r="C113" s="5">
        <v>3.0390720607455433</v>
      </c>
      <c r="D113" s="5">
        <v>-4.661293018433714E-2</v>
      </c>
      <c r="E113" s="5">
        <v>-8.6344674453368801E-3</v>
      </c>
      <c r="F113" s="5">
        <v>-7.0578998651409611E-2</v>
      </c>
      <c r="G113" s="5">
        <v>-3.7349273664297375E-3</v>
      </c>
      <c r="H113" s="5">
        <v>-1.7478238850763453E-2</v>
      </c>
      <c r="I113" s="5">
        <v>-1.2074823987489908E-2</v>
      </c>
      <c r="J113" s="5">
        <v>-4.8482831166286891E-2</v>
      </c>
      <c r="K113" s="5">
        <v>2.3996794787790043E-2</v>
      </c>
      <c r="L113" s="5">
        <v>-0.56527612806392624</v>
      </c>
      <c r="M113" s="5">
        <v>-5.6887700873768779E-2</v>
      </c>
      <c r="N113" s="5">
        <v>-5.9158708461723442E-2</v>
      </c>
      <c r="O113" s="5">
        <v>-3.2059992403636856E-2</v>
      </c>
      <c r="P113" s="5">
        <v>8.431940219215249E-2</v>
      </c>
      <c r="Q113" s="5">
        <v>-1.8162826486656215E-2</v>
      </c>
      <c r="R113" s="5">
        <v>2.8022901701105413E-2</v>
      </c>
      <c r="S113" s="5">
        <v>3.0774144561533528E-2</v>
      </c>
      <c r="T113" s="5">
        <v>6.7740043829964984E-3</v>
      </c>
      <c r="U113" s="5">
        <v>9.716256681963395E-2</v>
      </c>
      <c r="V113" s="5">
        <v>0.11051832342698173</v>
      </c>
      <c r="W113" s="5">
        <v>0.40324390833496276</v>
      </c>
      <c r="X113" s="5">
        <v>1.9413010136649618</v>
      </c>
      <c r="Y113" s="5">
        <v>0.90638721456779636</v>
      </c>
      <c r="Z113" s="5">
        <v>-2.8040315566886707E-2</v>
      </c>
      <c r="AA113" s="5">
        <v>2.0939374696340336E-2</v>
      </c>
      <c r="AB113" s="5">
        <v>1.1915444150166139</v>
      </c>
      <c r="AC113" s="5">
        <v>7.9069978474304164E-2</v>
      </c>
      <c r="AD113" s="5">
        <v>0.2810607739315143</v>
      </c>
      <c r="AE113" s="5">
        <v>0.14342639940910235</v>
      </c>
      <c r="AF113" s="5">
        <v>0.37797257052436684</v>
      </c>
      <c r="AG113" s="5">
        <v>2.9076541653123865E-2</v>
      </c>
      <c r="AH113" s="5">
        <v>0.28452002657986092</v>
      </c>
      <c r="AI113" s="5">
        <v>8.8984691033095364E-2</v>
      </c>
      <c r="AJ113" s="5">
        <v>0.15511272943076171</v>
      </c>
      <c r="AK113" s="5">
        <v>2.71254383263368E-2</v>
      </c>
      <c r="AL113" s="5">
        <v>8.2657435173402086E-2</v>
      </c>
      <c r="AM113" s="5">
        <v>3.3575710296337845E-2</v>
      </c>
      <c r="AN113" s="5">
        <v>0.37604949345329325</v>
      </c>
      <c r="AO113" s="5">
        <v>3.466590742495073E-2</v>
      </c>
      <c r="AP113" s="5">
        <v>3.3425294924895252E-2</v>
      </c>
      <c r="AQ113" s="5">
        <v>6.7210767150708534E-2</v>
      </c>
      <c r="AR113" s="5">
        <v>0.10640918906081447</v>
      </c>
      <c r="AS113" s="5"/>
      <c r="AT113" s="5"/>
      <c r="AU113" s="5"/>
      <c r="AV113" s="5"/>
      <c r="AW113" s="5"/>
      <c r="AX113" s="5"/>
      <c r="AY113" s="5"/>
      <c r="AZ113" s="5"/>
      <c r="BA113" s="5"/>
      <c r="BB113" s="5"/>
    </row>
    <row r="114" spans="1:54" x14ac:dyDescent="0.3">
      <c r="A114" s="5">
        <v>14910</v>
      </c>
      <c r="B114" s="5"/>
      <c r="C114" s="5">
        <v>3.0722856956381346</v>
      </c>
      <c r="D114" s="5">
        <v>-4.506879988603827E-2</v>
      </c>
      <c r="E114" s="5">
        <v>-8.3618767655187914E-3</v>
      </c>
      <c r="F114" s="5">
        <v>-6.8461200346830842E-2</v>
      </c>
      <c r="G114" s="5">
        <v>-3.6287261579571496E-3</v>
      </c>
      <c r="H114" s="5">
        <v>-1.7008849720806862E-2</v>
      </c>
      <c r="I114" s="5">
        <v>-1.1769704449693592E-2</v>
      </c>
      <c r="J114" s="5">
        <v>-4.7335006941146063E-2</v>
      </c>
      <c r="K114" s="5">
        <v>2.3467114803951288E-2</v>
      </c>
      <c r="L114" s="5">
        <v>-0.55370873141040677</v>
      </c>
      <c r="M114" s="5">
        <v>-5.5815609024790713E-2</v>
      </c>
      <c r="N114" s="5">
        <v>-5.8139974481402269E-2</v>
      </c>
      <c r="O114" s="5">
        <v>-3.1560273459198082E-2</v>
      </c>
      <c r="P114" s="5">
        <v>8.3143516482273749E-2</v>
      </c>
      <c r="Q114" s="5">
        <v>-1.7939493794614882E-2</v>
      </c>
      <c r="R114" s="5">
        <v>2.7724779587164027E-2</v>
      </c>
      <c r="S114" s="5">
        <v>3.0498018306413948E-2</v>
      </c>
      <c r="T114" s="5">
        <v>6.7245640794603321E-3</v>
      </c>
      <c r="U114" s="5">
        <v>9.6616897950803471E-2</v>
      </c>
      <c r="V114" s="5">
        <v>0.11008452595740978</v>
      </c>
      <c r="W114" s="5">
        <v>0.40234640916564884</v>
      </c>
      <c r="X114" s="5">
        <v>1.9402959851599821</v>
      </c>
      <c r="Y114" s="5">
        <v>0.90747390191473387</v>
      </c>
      <c r="Z114" s="5">
        <v>-2.812231291663584E-2</v>
      </c>
      <c r="AA114" s="5">
        <v>2.1036918649946449E-2</v>
      </c>
      <c r="AB114" s="5">
        <v>1.1991719593483126</v>
      </c>
      <c r="AC114" s="5">
        <v>7.9714661755691682E-2</v>
      </c>
      <c r="AD114" s="5">
        <v>0.28384728694325179</v>
      </c>
      <c r="AE114" s="5">
        <v>0.14510223794567578</v>
      </c>
      <c r="AF114" s="5">
        <v>0.38306141095013957</v>
      </c>
      <c r="AG114" s="5">
        <v>2.9520016316004434E-2</v>
      </c>
      <c r="AH114" s="5">
        <v>0.28937102460382358</v>
      </c>
      <c r="AI114" s="5">
        <v>9.0662671327107786E-2</v>
      </c>
      <c r="AJ114" s="5">
        <v>0.15831947448332045</v>
      </c>
      <c r="AK114" s="5">
        <v>2.7735758099323667E-2</v>
      </c>
      <c r="AL114" s="5">
        <v>8.4668972150330257E-2</v>
      </c>
      <c r="AM114" s="5">
        <v>3.445477249409621E-2</v>
      </c>
      <c r="AN114" s="5">
        <v>0.38659278887309734</v>
      </c>
      <c r="AO114" s="5">
        <v>3.5702501361885033E-2</v>
      </c>
      <c r="AP114" s="5">
        <v>3.4487478048223871E-2</v>
      </c>
      <c r="AQ114" s="5">
        <v>6.9473306025340173E-2</v>
      </c>
      <c r="AR114" s="5">
        <v>0.11019299784789557</v>
      </c>
      <c r="AS114" s="5"/>
      <c r="AT114" s="5"/>
      <c r="AU114" s="5"/>
      <c r="AV114" s="5"/>
      <c r="AW114" s="5"/>
      <c r="AX114" s="5"/>
      <c r="AY114" s="5"/>
      <c r="AZ114" s="5"/>
      <c r="BA114" s="5"/>
      <c r="BB114" s="5"/>
    </row>
    <row r="115" spans="1:54" x14ac:dyDescent="0.3">
      <c r="A115" s="5">
        <v>14900</v>
      </c>
      <c r="B115" s="5"/>
      <c r="C115" s="5">
        <v>3.1047498315207496</v>
      </c>
      <c r="D115" s="5">
        <v>-4.3559808619900761E-2</v>
      </c>
      <c r="E115" s="5">
        <v>-8.0949247897122191E-3</v>
      </c>
      <c r="F115" s="5">
        <v>-6.6382689753611043E-2</v>
      </c>
      <c r="G115" s="5">
        <v>-3.5242606520443677E-3</v>
      </c>
      <c r="H115" s="5">
        <v>-1.6546055701049483E-2</v>
      </c>
      <c r="I115" s="5">
        <v>-1.1468141542574896E-2</v>
      </c>
      <c r="J115" s="5">
        <v>-4.6197676395546922E-2</v>
      </c>
      <c r="K115" s="5">
        <v>2.2940868250635064E-2</v>
      </c>
      <c r="L115" s="5">
        <v>-0.54218346679225216</v>
      </c>
      <c r="M115" s="5">
        <v>-5.4744136020246262E-2</v>
      </c>
      <c r="N115" s="5">
        <v>-5.7118411944687475E-2</v>
      </c>
      <c r="O115" s="5">
        <v>-3.1057301530622927E-2</v>
      </c>
      <c r="P115" s="5">
        <v>8.195498261274578E-2</v>
      </c>
      <c r="Q115" s="5">
        <v>-1.7712649359128439E-2</v>
      </c>
      <c r="R115" s="5">
        <v>2.7420172370718983E-2</v>
      </c>
      <c r="S115" s="5">
        <v>3.0213763245221792E-2</v>
      </c>
      <c r="T115" s="5">
        <v>6.6731496001181901E-3</v>
      </c>
      <c r="U115" s="5">
        <v>9.6040796872589193E-2</v>
      </c>
      <c r="V115" s="5">
        <v>0.10961432536137868</v>
      </c>
      <c r="W115" s="5">
        <v>0.40131185643728273</v>
      </c>
      <c r="X115" s="5">
        <v>1.9386219863738212</v>
      </c>
      <c r="Y115" s="5">
        <v>0.90824928013530393</v>
      </c>
      <c r="Z115" s="5">
        <v>-2.8194878183170687E-2</v>
      </c>
      <c r="AA115" s="5">
        <v>2.1127693933964957E-2</v>
      </c>
      <c r="AB115" s="5">
        <v>1.206437281215774</v>
      </c>
      <c r="AC115" s="5">
        <v>8.0337323123614746E-2</v>
      </c>
      <c r="AD115" s="5">
        <v>0.28656445999694863</v>
      </c>
      <c r="AE115" s="5">
        <v>0.14674817407463112</v>
      </c>
      <c r="AF115" s="5">
        <v>0.38808835949383014</v>
      </c>
      <c r="AG115" s="5">
        <v>2.9960223051624636E-2</v>
      </c>
      <c r="AH115" s="5">
        <v>0.29420656906835602</v>
      </c>
      <c r="AI115" s="5">
        <v>9.234159350631943E-2</v>
      </c>
      <c r="AJ115" s="5">
        <v>0.16153900281975578</v>
      </c>
      <c r="AK115" s="5">
        <v>2.8350452580999108E-2</v>
      </c>
      <c r="AL115" s="5">
        <v>8.6700949173594583E-2</v>
      </c>
      <c r="AM115" s="5">
        <v>3.5345268953413729E-2</v>
      </c>
      <c r="AN115" s="5">
        <v>0.39730199201010297</v>
      </c>
      <c r="AO115" s="5">
        <v>3.675813741269765E-2</v>
      </c>
      <c r="AP115" s="5">
        <v>3.5571889730125726E-2</v>
      </c>
      <c r="AQ115" s="5">
        <v>7.1788837862147556E-2</v>
      </c>
      <c r="AR115" s="5">
        <v>0.11407467505833127</v>
      </c>
      <c r="AS115" s="5"/>
      <c r="AT115" s="5"/>
      <c r="AU115" s="5"/>
      <c r="AV115" s="5"/>
      <c r="AW115" s="5"/>
      <c r="AX115" s="5"/>
      <c r="AY115" s="5"/>
      <c r="AZ115" s="5"/>
      <c r="BA115" s="5"/>
      <c r="BB115" s="5"/>
    </row>
    <row r="116" spans="1:54" x14ac:dyDescent="0.3">
      <c r="A116" s="5">
        <v>14890</v>
      </c>
      <c r="B116" s="5"/>
      <c r="C116" s="5">
        <v>3.1364466703072531</v>
      </c>
      <c r="D116" s="5">
        <v>-4.2085839797422663E-2</v>
      </c>
      <c r="E116" s="5">
        <v>-7.8336183291040466E-3</v>
      </c>
      <c r="F116" s="5">
        <v>-6.4343723154358351E-2</v>
      </c>
      <c r="G116" s="5">
        <v>-3.4215534164888143E-3</v>
      </c>
      <c r="H116" s="5">
        <v>-1.6089997311455623E-2</v>
      </c>
      <c r="I116" s="5">
        <v>-1.1170251679139964E-2</v>
      </c>
      <c r="J116" s="5">
        <v>-4.5071366272843194E-2</v>
      </c>
      <c r="K116" s="5">
        <v>2.2418336595956899E-2</v>
      </c>
      <c r="L116" s="5">
        <v>-0.5307072617883869</v>
      </c>
      <c r="M116" s="5">
        <v>-5.3673990807890995E-2</v>
      </c>
      <c r="N116" s="5">
        <v>-5.6094752727875508E-2</v>
      </c>
      <c r="O116" s="5">
        <v>-3.0551461477180169E-2</v>
      </c>
      <c r="P116" s="5">
        <v>8.0754760423244934E-2</v>
      </c>
      <c r="Q116" s="5">
        <v>-1.7482484462643395E-2</v>
      </c>
      <c r="R116" s="5">
        <v>2.710934550120684E-2</v>
      </c>
      <c r="S116" s="5">
        <v>2.9921632682085052E-2</v>
      </c>
      <c r="T116" s="5">
        <v>6.6198072268807877E-3</v>
      </c>
      <c r="U116" s="5">
        <v>9.5434778773061821E-2</v>
      </c>
      <c r="V116" s="5">
        <v>0.10910812703529822</v>
      </c>
      <c r="W116" s="5">
        <v>0.40014103948620133</v>
      </c>
      <c r="X116" s="5">
        <v>1.9362794035173814</v>
      </c>
      <c r="Y116" s="5">
        <v>0.90871191902876181</v>
      </c>
      <c r="Z116" s="5">
        <v>-2.8257917636622592E-2</v>
      </c>
      <c r="AA116" s="5">
        <v>2.1211594511382735E-2</v>
      </c>
      <c r="AB116" s="5">
        <v>1.2133323858949936</v>
      </c>
      <c r="AC116" s="5">
        <v>8.0937310565926943E-2</v>
      </c>
      <c r="AD116" s="5">
        <v>0.28920958392588986</v>
      </c>
      <c r="AE116" s="5">
        <v>0.14836265113521924</v>
      </c>
      <c r="AF116" s="5">
        <v>0.39304893624378778</v>
      </c>
      <c r="AG116" s="5">
        <v>3.0396795528940996E-2</v>
      </c>
      <c r="AH116" s="5">
        <v>0.29902294589467054</v>
      </c>
      <c r="AI116" s="5">
        <v>9.4020284963941256E-2</v>
      </c>
      <c r="AJ116" s="5">
        <v>0.16476930895700934</v>
      </c>
      <c r="AK116" s="5">
        <v>2.8969189041814579E-2</v>
      </c>
      <c r="AL116" s="5">
        <v>8.8752444982083095E-2</v>
      </c>
      <c r="AM116" s="5">
        <v>3.624687996537812E-2</v>
      </c>
      <c r="AN116" s="5">
        <v>0.40817433900669303</v>
      </c>
      <c r="AO116" s="5">
        <v>3.7832656768358182E-2</v>
      </c>
      <c r="AP116" s="5">
        <v>3.6678490949880363E-2</v>
      </c>
      <c r="AQ116" s="5">
        <v>7.4157560380020596E-2</v>
      </c>
      <c r="AR116" s="5">
        <v>0.11805505048985236</v>
      </c>
      <c r="AS116" s="5"/>
      <c r="AT116" s="5"/>
      <c r="AU116" s="5"/>
      <c r="AV116" s="5"/>
      <c r="AW116" s="5"/>
      <c r="AX116" s="5"/>
      <c r="AY116" s="5"/>
      <c r="AZ116" s="5"/>
      <c r="BA116" s="5"/>
      <c r="BB116" s="5"/>
    </row>
    <row r="117" spans="1:54" x14ac:dyDescent="0.3">
      <c r="A117" s="5">
        <v>14880</v>
      </c>
      <c r="B117" s="5"/>
      <c r="C117" s="5">
        <v>3.1673590490316994</v>
      </c>
      <c r="D117" s="5">
        <v>-4.0646745841376793E-2</v>
      </c>
      <c r="E117" s="5">
        <v>-7.5779584097079231E-3</v>
      </c>
      <c r="F117" s="5">
        <v>-6.2344510531370988E-2</v>
      </c>
      <c r="G117" s="5">
        <v>-3.3206246833102611E-3</v>
      </c>
      <c r="H117" s="5">
        <v>-1.564080492294637E-2</v>
      </c>
      <c r="I117" s="5">
        <v>-1.0876144941722605E-2</v>
      </c>
      <c r="J117" s="5">
        <v>-4.3956581081801324E-2</v>
      </c>
      <c r="K117" s="5">
        <v>2.1899792047560596E-2</v>
      </c>
      <c r="L117" s="5">
        <v>-0.51928686966773763</v>
      </c>
      <c r="M117" s="5">
        <v>-5.2605869361181667E-2</v>
      </c>
      <c r="N117" s="5">
        <v>-5.5069720010568181E-2</v>
      </c>
      <c r="O117" s="5">
        <v>-3.0043136008556799E-2</v>
      </c>
      <c r="P117" s="5">
        <v>7.9543810600613024E-2</v>
      </c>
      <c r="Q117" s="5">
        <v>-1.7249191888739173E-2</v>
      </c>
      <c r="R117" s="5">
        <v>2.6792568610610867E-2</v>
      </c>
      <c r="S117" s="5">
        <v>2.9621886337619314E-2</v>
      </c>
      <c r="T117" s="5">
        <v>6.5645849973259536E-3</v>
      </c>
      <c r="U117" s="5">
        <v>9.4799388010268312E-2</v>
      </c>
      <c r="V117" s="5">
        <v>0.1085663729272713</v>
      </c>
      <c r="W117" s="5">
        <v>0.39883488877938472</v>
      </c>
      <c r="X117" s="5">
        <v>1.9332693167255379</v>
      </c>
      <c r="Y117" s="5">
        <v>0.90886070814527087</v>
      </c>
      <c r="Z117" s="5">
        <v>-2.8311346963285251E-2</v>
      </c>
      <c r="AA117" s="5">
        <v>2.1288520765568579E-2</v>
      </c>
      <c r="AB117" s="5">
        <v>1.2198495950098827</v>
      </c>
      <c r="AC117" s="5">
        <v>8.1513988909392793E-2</v>
      </c>
      <c r="AD117" s="5">
        <v>0.29177999166460683</v>
      </c>
      <c r="AE117" s="5">
        <v>0.14994412351360192</v>
      </c>
      <c r="AF117" s="5">
        <v>0.39793865975682874</v>
      </c>
      <c r="AG117" s="5">
        <v>3.0829364746615247E-2</v>
      </c>
      <c r="AH117" s="5">
        <v>0.30381638852602466</v>
      </c>
      <c r="AI117" s="5">
        <v>9.5697548206828104E-2</v>
      </c>
      <c r="AJ117" s="5">
        <v>0.16800832924731449</v>
      </c>
      <c r="AK117" s="5">
        <v>2.9591622070890371E-2</v>
      </c>
      <c r="AL117" s="5">
        <v>9.082249252223297E-2</v>
      </c>
      <c r="AM117" s="5">
        <v>3.7159264639667691E-2</v>
      </c>
      <c r="AN117" s="5">
        <v>0.41920680500710894</v>
      </c>
      <c r="AO117" s="5">
        <v>3.8925874995830501E-2</v>
      </c>
      <c r="AP117" s="5">
        <v>3.7807217238427185E-2</v>
      </c>
      <c r="AQ117" s="5">
        <v>7.6579620534859588E-2</v>
      </c>
      <c r="AR117" s="5">
        <v>0.12213487783856092</v>
      </c>
      <c r="AS117" s="5"/>
      <c r="AT117" s="5"/>
      <c r="AU117" s="5"/>
      <c r="AV117" s="5"/>
      <c r="AW117" s="5"/>
      <c r="AX117" s="5"/>
      <c r="AY117" s="5"/>
      <c r="AZ117" s="5"/>
      <c r="BA117" s="5"/>
      <c r="BB117" s="5"/>
    </row>
    <row r="118" spans="1:54" x14ac:dyDescent="0.3">
      <c r="A118" s="5">
        <v>14870</v>
      </c>
      <c r="B118" s="5"/>
      <c r="C118" s="5">
        <v>3.1974704542831649</v>
      </c>
      <c r="D118" s="5">
        <v>-3.9242349308421576E-2</v>
      </c>
      <c r="E118" s="5">
        <v>-7.3279404352214073E-3</v>
      </c>
      <c r="F118" s="5">
        <v>-6.0385216530006669E-2</v>
      </c>
      <c r="G118" s="5">
        <v>-3.2214923808328256E-3</v>
      </c>
      <c r="H118" s="5">
        <v>-1.5198598823905349E-2</v>
      </c>
      <c r="I118" s="5">
        <v>-1.0585925074747465E-2</v>
      </c>
      <c r="J118" s="5">
        <v>-4.2853802876687705E-2</v>
      </c>
      <c r="K118" s="5">
        <v>2.1385497362214616E-2</v>
      </c>
      <c r="L118" s="5">
        <v>-0.5079288633170107</v>
      </c>
      <c r="M118" s="5">
        <v>-5.1540453944179852E-2</v>
      </c>
      <c r="N118" s="5">
        <v>-5.4044027420616612E-2</v>
      </c>
      <c r="O118" s="5">
        <v>-2.9532705193309899E-2</v>
      </c>
      <c r="P118" s="5">
        <v>7.8323093366222701E-2</v>
      </c>
      <c r="Q118" s="5">
        <v>-1.7012965646353285E-2</v>
      </c>
      <c r="R118" s="5">
        <v>2.6470115115034228E-2</v>
      </c>
      <c r="S118" s="5">
        <v>2.9314789957460018E-2</v>
      </c>
      <c r="T118" s="5">
        <v>6.5075326318547412E-3</v>
      </c>
      <c r="U118" s="5">
        <v>9.4135197297194148E-2</v>
      </c>
      <c r="V118" s="5">
        <v>0.10798954090635508</v>
      </c>
      <c r="W118" s="5">
        <v>0.39739447478565271</v>
      </c>
      <c r="X118" s="5">
        <v>1.9295935005200515</v>
      </c>
      <c r="Y118" s="5">
        <v>0.90869485978089393</v>
      </c>
      <c r="Z118" s="5">
        <v>-2.8355091442064783E-2</v>
      </c>
      <c r="AA118" s="5">
        <v>2.1358379690740784E-2</v>
      </c>
      <c r="AB118" s="5">
        <v>1.2259815603623685</v>
      </c>
      <c r="AC118" s="5">
        <v>8.2066740904464655E-2</v>
      </c>
      <c r="AD118" s="5">
        <v>0.29427306255793834</v>
      </c>
      <c r="AE118" s="5">
        <v>0.15149105898763268</v>
      </c>
      <c r="AF118" s="5">
        <v>0.4027530533641478</v>
      </c>
      <c r="AG118" s="5">
        <v>3.125755950586688E-2</v>
      </c>
      <c r="AH118" s="5">
        <v>0.30858308220250702</v>
      </c>
      <c r="AI118" s="5">
        <v>9.7372162005832652E-2</v>
      </c>
      <c r="AJ118" s="5">
        <v>0.17125394342151051</v>
      </c>
      <c r="AK118" s="5">
        <v>3.0217393741299642E-2</v>
      </c>
      <c r="AL118" s="5">
        <v>9.2910079062895265E-2</v>
      </c>
      <c r="AM118" s="5">
        <v>3.8082060766947069E-2</v>
      </c>
      <c r="AN118" s="5">
        <v>0.43039610029498443</v>
      </c>
      <c r="AO118" s="5">
        <v>4.0037581449164653E-2</v>
      </c>
      <c r="AP118" s="5">
        <v>3.8957977874058122E-2</v>
      </c>
      <c r="AQ118" s="5">
        <v>7.9055112418706136E-2</v>
      </c>
      <c r="AR118" s="5">
        <v>0.1263148306256896</v>
      </c>
      <c r="AS118" s="5"/>
      <c r="AT118" s="5"/>
      <c r="AU118" s="5"/>
      <c r="AV118" s="5"/>
      <c r="AW118" s="5"/>
      <c r="AX118" s="5"/>
      <c r="AY118" s="5"/>
      <c r="AZ118" s="5"/>
      <c r="BA118" s="5"/>
      <c r="BB118" s="5"/>
    </row>
    <row r="119" spans="1:54" x14ac:dyDescent="0.3">
      <c r="A119" s="5">
        <v>14860</v>
      </c>
      <c r="B119" s="5"/>
      <c r="C119" s="5">
        <v>3.2267650355897151</v>
      </c>
      <c r="D119" s="5">
        <v>-3.7872444028263015E-2</v>
      </c>
      <c r="E119" s="5">
        <v>-7.0835543546887442E-3</v>
      </c>
      <c r="F119" s="5">
        <v>-5.846596147215237E-2</v>
      </c>
      <c r="G119" s="5">
        <v>-3.1241721688113943E-3</v>
      </c>
      <c r="H119" s="5">
        <v>-1.4763489301960692E-2</v>
      </c>
      <c r="I119" s="5">
        <v>-1.0299689488230509E-2</v>
      </c>
      <c r="J119" s="5">
        <v>-4.1763491079261035E-2</v>
      </c>
      <c r="K119" s="5">
        <v>2.0875705674700699E-2</v>
      </c>
      <c r="L119" s="5">
        <v>-0.49663962957151686</v>
      </c>
      <c r="M119" s="5">
        <v>-5.0478412410434846E-2</v>
      </c>
      <c r="N119" s="5">
        <v>-5.3018378206450015E-2</v>
      </c>
      <c r="O119" s="5">
        <v>-2.9020545977448443E-2</v>
      </c>
      <c r="P119" s="5">
        <v>7.709356717706739E-2</v>
      </c>
      <c r="Q119" s="5">
        <v>-1.6774000694179007E-2</v>
      </c>
      <c r="R119" s="5">
        <v>2.6142261812413296E-2</v>
      </c>
      <c r="S119" s="5">
        <v>2.9000614912382462E-2</v>
      </c>
      <c r="T119" s="5">
        <v>6.4487014581912239E-3</v>
      </c>
      <c r="U119" s="5">
        <v>9.3442806839161036E-2</v>
      </c>
      <c r="V119" s="5">
        <v>0.10737814406974662</v>
      </c>
      <c r="W119" s="5">
        <v>0.39582100660269115</v>
      </c>
      <c r="X119" s="5">
        <v>1.9252544230709454</v>
      </c>
      <c r="Y119" s="5">
        <v>0.9082139114280553</v>
      </c>
      <c r="Z119" s="5">
        <v>-2.838908610548042E-2</v>
      </c>
      <c r="AA119" s="5">
        <v>2.1421085072580861E-2</v>
      </c>
      <c r="AB119" s="5">
        <v>1.231721277331455</v>
      </c>
      <c r="AC119" s="5">
        <v>8.2594968292039203E-2</v>
      </c>
      <c r="AD119" s="5">
        <v>0.29668622664944555</v>
      </c>
      <c r="AE119" s="5">
        <v>0.15300194108538351</v>
      </c>
      <c r="AF119" s="5">
        <v>0.40748765158058448</v>
      </c>
      <c r="AG119" s="5">
        <v>3.1681006896456268E-2</v>
      </c>
      <c r="AH119" s="5">
        <v>0.31331916841273394</v>
      </c>
      <c r="AI119" s="5">
        <v>9.9042882615104827E-2</v>
      </c>
      <c r="AJ119" s="5">
        <v>0.17450397627208991</v>
      </c>
      <c r="AK119" s="5">
        <v>3.084613380221236E-2</v>
      </c>
      <c r="AL119" s="5">
        <v>9.5014146395564131E-2</v>
      </c>
      <c r="AM119" s="5">
        <v>3.9014884715465756E-2</v>
      </c>
      <c r="AN119" s="5">
        <v>0.44173866678417373</v>
      </c>
      <c r="AO119" s="5">
        <v>4.1167538707874395E-2</v>
      </c>
      <c r="AP119" s="5">
        <v>4.0130655096691774E-2</v>
      </c>
      <c r="AQ119" s="5">
        <v>8.1584075175166221E-2</v>
      </c>
      <c r="AR119" s="5">
        <v>0.13059549810793028</v>
      </c>
      <c r="AS119" s="5"/>
      <c r="AT119" s="5"/>
      <c r="AU119" s="5"/>
      <c r="AV119" s="5"/>
      <c r="AW119" s="5"/>
      <c r="AX119" s="5"/>
      <c r="AY119" s="5"/>
      <c r="AZ119" s="5"/>
      <c r="BA119" s="5"/>
      <c r="BB119" s="5"/>
    </row>
    <row r="120" spans="1:54" x14ac:dyDescent="0.3">
      <c r="A120" s="5">
        <v>14850</v>
      </c>
      <c r="B120" s="5"/>
      <c r="C120" s="5">
        <v>3.2552276177356916</v>
      </c>
      <c r="D120" s="5">
        <v>-3.6536796256635841E-2</v>
      </c>
      <c r="E120" s="5">
        <v>-6.8447848345078912E-3</v>
      </c>
      <c r="F120" s="5">
        <v>-5.6586822416512139E-2</v>
      </c>
      <c r="G120" s="5">
        <v>-3.028677476460552E-3</v>
      </c>
      <c r="H120" s="5">
        <v>-1.4335576740542661E-2</v>
      </c>
      <c r="I120" s="5">
        <v>-1.0017529271789307E-2</v>
      </c>
      <c r="J120" s="5">
        <v>-4.068608234223816E-2</v>
      </c>
      <c r="K120" s="5">
        <v>2.0370660346004411E-2</v>
      </c>
      <c r="L120" s="5">
        <v>-0.48542536395422708</v>
      </c>
      <c r="M120" s="5">
        <v>-4.9420397536797681E-2</v>
      </c>
      <c r="N120" s="5">
        <v>-5.1993464438135892E-2</v>
      </c>
      <c r="O120" s="5">
        <v>-2.8507031714016733E-2</v>
      </c>
      <c r="P120" s="5">
        <v>7.5856187443099715E-2</v>
      </c>
      <c r="Q120" s="5">
        <v>-1.6532492665798395E-2</v>
      </c>
      <c r="R120" s="5">
        <v>2.5809288477218417E-2</v>
      </c>
      <c r="S120" s="5">
        <v>2.8679637790865898E-2</v>
      </c>
      <c r="T120" s="5">
        <v>6.3881443333876145E-3</v>
      </c>
      <c r="U120" s="5">
        <v>9.2722843425472309E-2</v>
      </c>
      <c r="V120" s="5">
        <v>0.10673272998925991</v>
      </c>
      <c r="W120" s="5">
        <v>0.39411583034207454</v>
      </c>
      <c r="X120" s="5">
        <v>1.9202552442524687</v>
      </c>
      <c r="Y120" s="5">
        <v>0.9074177276729557</v>
      </c>
      <c r="Z120" s="5">
        <v>-2.84132758847555E-2</v>
      </c>
      <c r="AA120" s="5">
        <v>2.1476557658518962E-2</v>
      </c>
      <c r="AB120" s="5">
        <v>1.2370620978080522</v>
      </c>
      <c r="AC120" s="5">
        <v>8.3098092849704736E-2</v>
      </c>
      <c r="AD120" s="5">
        <v>0.29901696893978658</v>
      </c>
      <c r="AE120" s="5">
        <v>0.15447527145265544</v>
      </c>
      <c r="AF120" s="5">
        <v>0.41213800660553818</v>
      </c>
      <c r="AG120" s="5">
        <v>3.2099332795030397E-2</v>
      </c>
      <c r="AH120" s="5">
        <v>0.31802074951686993</v>
      </c>
      <c r="AI120" s="5">
        <v>0.10070844505938178</v>
      </c>
      <c r="AJ120" s="5">
        <v>0.17775619947600585</v>
      </c>
      <c r="AK120" s="5">
        <v>3.147745989823076E-2</v>
      </c>
      <c r="AL120" s="5">
        <v>9.7133591122039648E-2</v>
      </c>
      <c r="AM120" s="5">
        <v>3.9957331363155532E-2</v>
      </c>
      <c r="AN120" s="5">
        <v>0.45323067488212887</v>
      </c>
      <c r="AO120" s="5">
        <v>4.2315482044781846E-2</v>
      </c>
      <c r="AP120" s="5">
        <v>4.1325103343136931E-2</v>
      </c>
      <c r="AQ120" s="5">
        <v>8.4166490936326721E-2</v>
      </c>
      <c r="AR120" s="5">
        <v>0.13497738117965036</v>
      </c>
      <c r="AS120" s="5"/>
      <c r="AT120" s="5"/>
      <c r="AU120" s="5"/>
      <c r="AV120" s="5"/>
      <c r="AW120" s="5"/>
      <c r="AX120" s="5"/>
      <c r="AY120" s="5"/>
      <c r="AZ120" s="5"/>
      <c r="BA120" s="5"/>
      <c r="BB120" s="5"/>
    </row>
    <row r="121" spans="1:54" x14ac:dyDescent="0.3">
      <c r="A121" s="5">
        <v>14840</v>
      </c>
      <c r="B121" s="5"/>
      <c r="C121" s="5">
        <v>3.2828437119994271</v>
      </c>
      <c r="D121" s="5">
        <v>-3.5235145839424359E-2</v>
      </c>
      <c r="E121" s="5">
        <v>-6.6116114343209064E-3</v>
      </c>
      <c r="F121" s="5">
        <v>-5.4747834262401464E-2</v>
      </c>
      <c r="G121" s="5">
        <v>-2.9350195432401244E-3</v>
      </c>
      <c r="H121" s="5">
        <v>-1.3914951729692903E-2</v>
      </c>
      <c r="I121" s="5">
        <v>-9.7395292189172752E-3</v>
      </c>
      <c r="J121" s="5">
        <v>-3.9621990453713077E-2</v>
      </c>
      <c r="K121" s="5">
        <v>1.987059483077798E-2</v>
      </c>
      <c r="L121" s="5">
        <v>-0.47429206582716549</v>
      </c>
      <c r="M121" s="5">
        <v>-4.8367046393011481E-2</v>
      </c>
      <c r="N121" s="5">
        <v>-5.0969966238430184E-2</v>
      </c>
      <c r="O121" s="5">
        <v>-2.7992531704517022E-2</v>
      </c>
      <c r="P121" s="5">
        <v>7.4611905263291409E-2</v>
      </c>
      <c r="Q121" s="5">
        <v>-1.6288637596108567E-2</v>
      </c>
      <c r="R121" s="5">
        <v>2.5471477452992181E-2</v>
      </c>
      <c r="S121" s="5">
        <v>2.835213998497272E-2</v>
      </c>
      <c r="T121" s="5">
        <v>6.3259155635025308E-3</v>
      </c>
      <c r="U121" s="5">
        <v>9.1975959477228822E-2</v>
      </c>
      <c r="V121" s="5">
        <v>0.106053879898616</v>
      </c>
      <c r="W121" s="5">
        <v>0.39228042727505885</v>
      </c>
      <c r="X121" s="5">
        <v>1.9145998124927259</v>
      </c>
      <c r="Y121" s="5">
        <v>0.90630650153273484</v>
      </c>
      <c r="Z121" s="5">
        <v>-2.8427615738573782E-2</v>
      </c>
      <c r="AA121" s="5">
        <v>2.1524725317236742E-2</v>
      </c>
      <c r="AB121" s="5">
        <v>1.2419977426332252</v>
      </c>
      <c r="AC121" s="5">
        <v>8.357555741500626E-2</v>
      </c>
      <c r="AD121" s="5">
        <v>0.30126283360560779</v>
      </c>
      <c r="AE121" s="5">
        <v>0.15590957222458887</v>
      </c>
      <c r="AF121" s="5">
        <v>0.41669969490337921</v>
      </c>
      <c r="AG121" s="5">
        <v>3.2512162375016335E-2</v>
      </c>
      <c r="AH121" s="5">
        <v>0.32268389353483495</v>
      </c>
      <c r="AI121" s="5">
        <v>0.10236756448811854</v>
      </c>
      <c r="AJ121" s="5">
        <v>0.1810083335568585</v>
      </c>
      <c r="AK121" s="5">
        <v>3.2110977816182877E-2</v>
      </c>
      <c r="AL121" s="5">
        <v>9.9267265031477675E-2</v>
      </c>
      <c r="AM121" s="5">
        <v>4.0908974066475368E-2</v>
      </c>
      <c r="AN121" s="5">
        <v>0.46486802074502609</v>
      </c>
      <c r="AO121" s="5">
        <v>4.3481118925512992E-2</v>
      </c>
      <c r="AP121" s="5">
        <v>4.2541148505781959E-2</v>
      </c>
      <c r="AQ121" s="5">
        <v>8.6802282786499582E-2</v>
      </c>
      <c r="AR121" s="5">
        <v>0.13946088827563952</v>
      </c>
      <c r="AS121" s="5"/>
      <c r="AT121" s="5"/>
      <c r="AU121" s="5"/>
      <c r="AV121" s="5"/>
      <c r="AW121" s="5"/>
      <c r="AX121" s="5"/>
      <c r="AY121" s="5"/>
      <c r="AZ121" s="5"/>
      <c r="BA121" s="5"/>
      <c r="BB121" s="5"/>
    </row>
    <row r="122" spans="1:54" x14ac:dyDescent="0.3">
      <c r="A122" s="5">
        <v>14830</v>
      </c>
      <c r="B122" s="5"/>
      <c r="C122" s="5">
        <v>3.3095995263009383</v>
      </c>
      <c r="D122" s="5">
        <v>-3.3967207385283575E-2</v>
      </c>
      <c r="E122" s="5">
        <v>-6.3840087863317766E-3</v>
      </c>
      <c r="F122" s="5">
        <v>-5.2948990893719572E-2</v>
      </c>
      <c r="G122" s="5">
        <v>-2.8432074622487826E-3</v>
      </c>
      <c r="H122" s="5">
        <v>-1.3501695190578904E-2</v>
      </c>
      <c r="I122" s="5">
        <v>-9.465767861255775E-3</v>
      </c>
      <c r="J122" s="5">
        <v>-3.8571606281921134E-2</v>
      </c>
      <c r="K122" s="5">
        <v>1.9375732563995166E-2</v>
      </c>
      <c r="L122" s="5">
        <v>-0.46324553395826984</v>
      </c>
      <c r="M122" s="5">
        <v>-4.7318979747838316E-2</v>
      </c>
      <c r="N122" s="5">
        <v>-4.994855104498884E-2</v>
      </c>
      <c r="O122" s="5">
        <v>-2.7477410752971564E-2</v>
      </c>
      <c r="P122" s="5">
        <v>7.3361666182810273E-2</v>
      </c>
      <c r="Q122" s="5">
        <v>-1.6042631649590203E-2</v>
      </c>
      <c r="R122" s="5">
        <v>2.5129113243576529E-2</v>
      </c>
      <c r="S122" s="5">
        <v>2.8018407270428126E-2</v>
      </c>
      <c r="T122" s="5">
        <v>6.262070821125165E-3</v>
      </c>
      <c r="U122" s="5">
        <v>9.1202832053346589E-2</v>
      </c>
      <c r="V122" s="5">
        <v>0.10534220782320806</v>
      </c>
      <c r="W122" s="5">
        <v>0.39031641174249904</v>
      </c>
      <c r="X122" s="5">
        <v>1.9082926604189061</v>
      </c>
      <c r="Y122" s="5">
        <v>0.90488075522647049</v>
      </c>
      <c r="Z122" s="5">
        <v>-2.8432070765112134E-2</v>
      </c>
      <c r="AA122" s="5">
        <v>2.1565523186954799E-2</v>
      </c>
      <c r="AB122" s="5">
        <v>1.2465223135082875</v>
      </c>
      <c r="AC122" s="5">
        <v>8.4026826883280448E-2</v>
      </c>
      <c r="AD122" s="5">
        <v>0.30342142816945572</v>
      </c>
      <c r="AE122" s="5">
        <v>0.15730338839641128</v>
      </c>
      <c r="AF122" s="5">
        <v>0.4211683238507673</v>
      </c>
      <c r="AG122" s="5">
        <v>3.2919120627201717E-2</v>
      </c>
      <c r="AH122" s="5">
        <v>0.3273046390930065</v>
      </c>
      <c r="AI122" s="5">
        <v>0.10401893759511416</v>
      </c>
      <c r="AJ122" s="5">
        <v>0.18425804998577183</v>
      </c>
      <c r="AK122" s="5">
        <v>3.2746281759589491E-2</v>
      </c>
      <c r="AL122" s="5">
        <v>0.10141397556856961</v>
      </c>
      <c r="AM122" s="5">
        <v>4.1869364667204742E-2</v>
      </c>
      <c r="AN122" s="5">
        <v>0.47664632394326079</v>
      </c>
      <c r="AO122" s="5">
        <v>4.4664128541830384E-2</v>
      </c>
      <c r="AP122" s="5">
        <v>4.3778587217187949E-2</v>
      </c>
      <c r="AQ122" s="5">
        <v>8.9491312758293751E-2</v>
      </c>
      <c r="AR122" s="5">
        <v>0.14404633128343169</v>
      </c>
      <c r="AS122" s="5"/>
      <c r="AT122" s="5"/>
      <c r="AU122" s="5"/>
      <c r="AV122" s="5"/>
      <c r="AW122" s="5"/>
      <c r="AX122" s="5"/>
      <c r="AY122" s="5"/>
      <c r="AZ122" s="5"/>
      <c r="BA122" s="5"/>
      <c r="BB122" s="5"/>
    </row>
    <row r="123" spans="1:54" x14ac:dyDescent="0.3">
      <c r="A123" s="5">
        <v>14820</v>
      </c>
      <c r="B123" s="5"/>
      <c r="C123" s="5">
        <v>3.3354819742520698</v>
      </c>
      <c r="D123" s="5">
        <v>-3.2732671444181252E-2</v>
      </c>
      <c r="E123" s="5">
        <v>-6.1619467775982165E-3</v>
      </c>
      <c r="F123" s="5">
        <v>-5.1190246359757594E-2</v>
      </c>
      <c r="G123" s="5">
        <v>-2.7532482260746402E-3</v>
      </c>
      <c r="H123" s="5">
        <v>-1.3095878513147178E-2</v>
      </c>
      <c r="I123" s="5">
        <v>-9.1963175125799393E-3</v>
      </c>
      <c r="J123" s="5">
        <v>-3.7535297759657693E-2</v>
      </c>
      <c r="K123" s="5">
        <v>1.8886286866677423E-2</v>
      </c>
      <c r="L123" s="5">
        <v>-0.45229136250575525</v>
      </c>
      <c r="M123" s="5">
        <v>-4.6276801512374448E-2</v>
      </c>
      <c r="N123" s="5">
        <v>-4.8929872904829946E-2</v>
      </c>
      <c r="O123" s="5">
        <v>-2.6962028733386167E-2</v>
      </c>
      <c r="P123" s="5">
        <v>7.2106408973649644E-2</v>
      </c>
      <c r="Q123" s="5">
        <v>-1.579467085096161E-2</v>
      </c>
      <c r="R123" s="5">
        <v>2.478248210387779E-2</v>
      </c>
      <c r="S123" s="5">
        <v>2.7678729381794505E-2</v>
      </c>
      <c r="T123" s="5">
        <v>6.1966670609231713E-3</v>
      </c>
      <c r="U123" s="5">
        <v>9.0404161816904666E-2</v>
      </c>
      <c r="V123" s="5">
        <v>0.10459835965414872</v>
      </c>
      <c r="W123" s="5">
        <v>0.38822552883283706</v>
      </c>
      <c r="X123" s="5">
        <v>1.9013389993030583</v>
      </c>
      <c r="Y123" s="5">
        <v>0.90314134037546911</v>
      </c>
      <c r="Z123" s="5">
        <v>-2.8426616296998747E-2</v>
      </c>
      <c r="AA123" s="5">
        <v>2.1598893812095669E-2</v>
      </c>
      <c r="AB123" s="5">
        <v>1.2506303043460918</v>
      </c>
      <c r="AC123" s="5">
        <v>8.4451389177636726E-2</v>
      </c>
      <c r="AD123" s="5">
        <v>0.3054904276111739</v>
      </c>
      <c r="AE123" s="5">
        <v>0.15865529018826602</v>
      </c>
      <c r="AF123" s="5">
        <v>0.42553953843789022</v>
      </c>
      <c r="AG123" s="5">
        <v>3.3319832890097011E-2</v>
      </c>
      <c r="AH123" s="5">
        <v>0.33187900052217473</v>
      </c>
      <c r="AI123" s="5">
        <v>0.10566124410209118</v>
      </c>
      <c r="AJ123" s="5">
        <v>0.18750297341987204</v>
      </c>
      <c r="AK123" s="5">
        <v>3.3382954650943895E-2</v>
      </c>
      <c r="AL123" s="5">
        <v>0.10357248639446057</v>
      </c>
      <c r="AM123" s="5">
        <v>4.2838033538318124E-2</v>
      </c>
      <c r="AN123" s="5">
        <v>0.4885609255557487</v>
      </c>
      <c r="AO123" s="5">
        <v>4.5864161380970561E-2</v>
      </c>
      <c r="AP123" s="5">
        <v>4.5037186163076767E-2</v>
      </c>
      <c r="AQ123" s="5">
        <v>9.2233379866627788E-2</v>
      </c>
      <c r="AR123" s="5">
        <v>0.14873392147456627</v>
      </c>
      <c r="AS123" s="5"/>
      <c r="AT123" s="5"/>
      <c r="AU123" s="5"/>
      <c r="AV123" s="5"/>
      <c r="AW123" s="5"/>
      <c r="AX123" s="5"/>
      <c r="AY123" s="5"/>
      <c r="AZ123" s="5"/>
      <c r="BA123" s="5"/>
      <c r="BB123" s="5"/>
    </row>
    <row r="124" spans="1:54" x14ac:dyDescent="0.3">
      <c r="A124" s="5">
        <v>14810</v>
      </c>
      <c r="B124" s="5"/>
      <c r="C124" s="5">
        <v>3.3604786831041182</v>
      </c>
      <c r="D124" s="5">
        <v>-3.1531205689340105E-2</v>
      </c>
      <c r="E124" s="5">
        <v>-5.9453907348504201E-3</v>
      </c>
      <c r="F124" s="5">
        <v>-4.9471516089502468E-2</v>
      </c>
      <c r="G124" s="5">
        <v>-2.6651467749490322E-3</v>
      </c>
      <c r="H124" s="5">
        <v>-1.2697563706330623E-2</v>
      </c>
      <c r="I124" s="5">
        <v>-8.9312443221981584E-3</v>
      </c>
      <c r="J124" s="5">
        <v>-3.6513409907579522E-2</v>
      </c>
      <c r="K124" s="5">
        <v>1.8402460870527958E-2</v>
      </c>
      <c r="L124" s="5">
        <v>-0.44143493742103929</v>
      </c>
      <c r="M124" s="5">
        <v>-4.5241098221118561E-2</v>
      </c>
      <c r="N124" s="5">
        <v>-4.7914571802038168E-2</v>
      </c>
      <c r="O124" s="5">
        <v>-2.6446740171336809E-2</v>
      </c>
      <c r="P124" s="5">
        <v>7.0847064440959465E-2</v>
      </c>
      <c r="Q124" s="5">
        <v>-1.5544950818749334E-2</v>
      </c>
      <c r="R124" s="5">
        <v>2.4431871631015491E-2</v>
      </c>
      <c r="S124" s="5">
        <v>2.7333399583644342E-2</v>
      </c>
      <c r="T124" s="5">
        <v>6.1297624333961839E-3</v>
      </c>
      <c r="U124" s="5">
        <v>8.9580671964048009E-2</v>
      </c>
      <c r="V124" s="5">
        <v>0.1038230121685427</v>
      </c>
      <c r="W124" s="5">
        <v>0.38600965183267222</v>
      </c>
      <c r="X124" s="5">
        <v>1.8937447123162918</v>
      </c>
      <c r="Y124" s="5">
        <v>0.90108943762965732</v>
      </c>
      <c r="Z124" s="5">
        <v>-2.8411237978884785E-2</v>
      </c>
      <c r="AA124" s="5">
        <v>2.1624787267937644E-2</v>
      </c>
      <c r="AB124" s="5">
        <v>1.254316612033938</v>
      </c>
      <c r="AC124" s="5">
        <v>8.4848756188704924E-2</v>
      </c>
      <c r="AD124" s="5">
        <v>0.30746757841127359</v>
      </c>
      <c r="AE124" s="5">
        <v>0.15996387539900409</v>
      </c>
      <c r="AF124" s="5">
        <v>0.42980902801026788</v>
      </c>
      <c r="AG124" s="5">
        <v>3.3713925389131906E-2</v>
      </c>
      <c r="AH124" s="5">
        <v>0.3364029730989862</v>
      </c>
      <c r="AI124" s="5">
        <v>0.10729314830449004</v>
      </c>
      <c r="AJ124" s="5">
        <v>0.19074068407690506</v>
      </c>
      <c r="AK124" s="5">
        <v>3.4020568461890437E-2</v>
      </c>
      <c r="AL124" s="5">
        <v>0.10574151804178411</v>
      </c>
      <c r="AM124" s="5">
        <v>4.381448967001976E-2</v>
      </c>
      <c r="AN124" s="5">
        <v>0.50060688671075382</v>
      </c>
      <c r="AO124" s="5">
        <v>4.7080838833148349E-2</v>
      </c>
      <c r="AP124" s="5">
        <v>4.6316681426237613E-2</v>
      </c>
      <c r="AQ124" s="5">
        <v>9.5028218186439056E-2</v>
      </c>
      <c r="AR124" s="5">
        <v>0.15352376546448698</v>
      </c>
      <c r="AS124" s="5"/>
      <c r="AT124" s="5"/>
      <c r="AU124" s="5"/>
      <c r="AV124" s="5"/>
      <c r="AW124" s="5"/>
      <c r="AX124" s="5"/>
      <c r="AY124" s="5"/>
      <c r="AZ124" s="5"/>
      <c r="BA124" s="5"/>
      <c r="BB124" s="5"/>
    </row>
    <row r="125" spans="1:54" x14ac:dyDescent="0.3">
      <c r="A125" s="5">
        <v>14800</v>
      </c>
      <c r="B125" s="5"/>
      <c r="C125" s="5">
        <v>3.3845780005907873</v>
      </c>
      <c r="D125" s="5">
        <v>-3.0362456100124453E-2</v>
      </c>
      <c r="E125" s="5">
        <v>-5.7343016113955503E-3</v>
      </c>
      <c r="F125" s="5">
        <v>-4.7792678136103453E-2</v>
      </c>
      <c r="G125" s="5">
        <v>-2.5789060470488728E-3</v>
      </c>
      <c r="H125" s="5">
        <v>-1.2306803560209247E-2</v>
      </c>
      <c r="I125" s="5">
        <v>-8.6706083374475541E-3</v>
      </c>
      <c r="J125" s="5">
        <v>-3.5506264895541068E-2</v>
      </c>
      <c r="K125" s="5">
        <v>1.7924447461264693E-2</v>
      </c>
      <c r="L125" s="5">
        <v>-0.43068143327025588</v>
      </c>
      <c r="M125" s="5">
        <v>-4.4212438551253057E-2</v>
      </c>
      <c r="N125" s="5">
        <v>-4.6903273019616692E-2</v>
      </c>
      <c r="O125" s="5">
        <v>-2.5931893840359009E-2</v>
      </c>
      <c r="P125" s="5">
        <v>6.9584554257251893E-2</v>
      </c>
      <c r="Q125" s="5">
        <v>-1.5293666502296421E-2</v>
      </c>
      <c r="R125" s="5">
        <v>2.4077570356693976E-2</v>
      </c>
      <c r="S125" s="5">
        <v>2.6982714238639162E-2</v>
      </c>
      <c r="T125" s="5">
        <v>6.0614161970209759E-3</v>
      </c>
      <c r="U125" s="5">
        <v>8.8733107117754756E-2</v>
      </c>
      <c r="V125" s="5">
        <v>0.10301687199805787</v>
      </c>
      <c r="W125" s="5">
        <v>0.38367077945499789</v>
      </c>
      <c r="X125" s="5">
        <v>1.8855163466021736</v>
      </c>
      <c r="Y125" s="5">
        <v>0.89872655571827842</v>
      </c>
      <c r="Z125" s="5">
        <v>-2.838593182735815E-2</v>
      </c>
      <c r="AA125" s="5">
        <v>2.1643161272900786E-2</v>
      </c>
      <c r="AB125" s="5">
        <v>1.2575765465796149</v>
      </c>
      <c r="AC125" s="5">
        <v>8.5218464681809006E-2</v>
      </c>
      <c r="AD125" s="5">
        <v>0.30935070251678259</v>
      </c>
      <c r="AE125" s="5">
        <v>0.16122777174375755</v>
      </c>
      <c r="AF125" s="5">
        <v>0.43397253303739758</v>
      </c>
      <c r="AG125" s="5">
        <v>3.4101025783696885E-2</v>
      </c>
      <c r="AH125" s="5">
        <v>0.34087253842254872</v>
      </c>
      <c r="AI125" s="5">
        <v>0.10891330067754094</v>
      </c>
      <c r="AJ125" s="5">
        <v>0.19396872024418516</v>
      </c>
      <c r="AK125" s="5">
        <v>3.4658684571307649E-2</v>
      </c>
      <c r="AL125" s="5">
        <v>0.10791974866503147</v>
      </c>
      <c r="AM125" s="5">
        <v>4.4798220796943754E-2</v>
      </c>
      <c r="AN125" s="5">
        <v>0.51277898759064788</v>
      </c>
      <c r="AO125" s="5">
        <v>4.8313752839361387E-2</v>
      </c>
      <c r="AP125" s="5">
        <v>4.7616777863878905E-2</v>
      </c>
      <c r="AQ125" s="5">
        <v>9.7875494979925023E-2</v>
      </c>
      <c r="AR125" s="5">
        <v>0.15841586121112086</v>
      </c>
      <c r="AS125" s="5"/>
      <c r="AT125" s="5"/>
      <c r="AU125" s="5"/>
      <c r="AV125" s="5"/>
      <c r="AW125" s="5"/>
      <c r="AX125" s="5"/>
      <c r="AY125" s="5"/>
      <c r="AZ125" s="5"/>
      <c r="BA125" s="5"/>
      <c r="BB125" s="5"/>
    </row>
    <row r="126" spans="1:54" x14ac:dyDescent="0.3">
      <c r="A126" s="5">
        <v>14790</v>
      </c>
      <c r="B126" s="5"/>
      <c r="C126" s="5">
        <v>3.4077690006669878</v>
      </c>
      <c r="D126" s="5">
        <v>-2.9226048143485634E-2</v>
      </c>
      <c r="E126" s="5">
        <v>-5.5286361756747169E-3</v>
      </c>
      <c r="F126" s="5">
        <v>-4.6153574448184284E-2</v>
      </c>
      <c r="G126" s="5">
        <v>-2.4945270307909035E-3</v>
      </c>
      <c r="H126" s="5">
        <v>-1.1923641819509069E-2</v>
      </c>
      <c r="I126" s="5">
        <v>-8.4144635749549106E-3</v>
      </c>
      <c r="J126" s="5">
        <v>-3.4514162141044448E-2</v>
      </c>
      <c r="K126" s="5">
        <v>1.7452429240408407E-2</v>
      </c>
      <c r="L126" s="5">
        <v>-0.42003581047340433</v>
      </c>
      <c r="M126" s="5">
        <v>-4.3191372880500997E-2</v>
      </c>
      <c r="N126" s="5">
        <v>-4.5896586536293145E-2</v>
      </c>
      <c r="O126" s="5">
        <v>-2.5417832373777188E-2</v>
      </c>
      <c r="P126" s="5">
        <v>6.8319789826558522E-2</v>
      </c>
      <c r="Q126" s="5">
        <v>-1.5041011922717229E-2</v>
      </c>
      <c r="R126" s="5">
        <v>2.3719867341627808E-2</v>
      </c>
      <c r="S126" s="5">
        <v>2.6626972373427288E-2</v>
      </c>
      <c r="T126" s="5">
        <v>5.9916886289773002E-3</v>
      </c>
      <c r="U126" s="5">
        <v>8.7862232188864936E-2</v>
      </c>
      <c r="V126" s="5">
        <v>0.10218067454799747</v>
      </c>
      <c r="W126" s="5">
        <v>0.38121103285073471</v>
      </c>
      <c r="X126" s="5">
        <v>1.8766611041830825</v>
      </c>
      <c r="Y126" s="5">
        <v>0.89605452992449341</v>
      </c>
      <c r="Z126" s="5">
        <v>-2.8350704272969117E-2</v>
      </c>
      <c r="AA126" s="5">
        <v>2.165398128813387E-2</v>
      </c>
      <c r="AB126" s="5">
        <v>1.2604058406133343</v>
      </c>
      <c r="AC126" s="5">
        <v>8.5560077169281018E-2</v>
      </c>
      <c r="AD126" s="5">
        <v>0.311137701220149</v>
      </c>
      <c r="AE126" s="5">
        <v>0.16244563917008212</v>
      </c>
      <c r="AF126" s="5">
        <v>0.43802585189425292</v>
      </c>
      <c r="AG126" s="5">
        <v>3.448076372100263E-2</v>
      </c>
      <c r="AH126" s="5">
        <v>0.34528366991740733</v>
      </c>
      <c r="AI126" s="5">
        <v>0.1105203395404815</v>
      </c>
      <c r="AJ126" s="5">
        <v>0.1971845809196266</v>
      </c>
      <c r="AK126" s="5">
        <v>3.5296854151239634E-2</v>
      </c>
      <c r="AL126" s="5">
        <v>0.11010581488724325</v>
      </c>
      <c r="AM126" s="5">
        <v>4.5788693567450488E-2</v>
      </c>
      <c r="AN126" s="5">
        <v>0.52507172691714898</v>
      </c>
      <c r="AO126" s="5">
        <v>4.9562465581601184E-2</v>
      </c>
      <c r="AP126" s="5">
        <v>4.8937148520968234E-2</v>
      </c>
      <c r="AQ126" s="5">
        <v>0.10077480887927179</v>
      </c>
      <c r="AR126" s="5">
        <v>0.16341009406243573</v>
      </c>
      <c r="AS126" s="5"/>
      <c r="AT126" s="5"/>
      <c r="AU126" s="5"/>
      <c r="AV126" s="5"/>
      <c r="AW126" s="5"/>
      <c r="AX126" s="5"/>
      <c r="AY126" s="5"/>
      <c r="AZ126" s="5"/>
      <c r="BA126" s="5"/>
      <c r="BB126" s="5"/>
    </row>
    <row r="127" spans="1:54" x14ac:dyDescent="0.3">
      <c r="A127" s="5">
        <v>14780</v>
      </c>
      <c r="B127" s="5"/>
      <c r="C127" s="5">
        <v>3.4300414881467631</v>
      </c>
      <c r="D127" s="5">
        <v>-2.8121587951655657E-2</v>
      </c>
      <c r="E127" s="5">
        <v>-5.3283472010464466E-3</v>
      </c>
      <c r="F127" s="5">
        <v>-4.4554012164711013E-2</v>
      </c>
      <c r="G127" s="5">
        <v>-2.4120088189609609E-3</v>
      </c>
      <c r="H127" s="5">
        <v>-1.1548113367811971E-2</v>
      </c>
      <c r="I127" s="5">
        <v>-8.1628581003180597E-3</v>
      </c>
      <c r="J127" s="5">
        <v>-3.3537378443813298E-2</v>
      </c>
      <c r="K127" s="5">
        <v>1.6986578505237215E-2</v>
      </c>
      <c r="L127" s="5">
        <v>-0.40950281295919755</v>
      </c>
      <c r="M127" s="5">
        <v>-4.2178432883830268E-2</v>
      </c>
      <c r="N127" s="5">
        <v>-4.4895106458998114E-2</v>
      </c>
      <c r="O127" s="5">
        <v>-2.4904891892564469E-2</v>
      </c>
      <c r="P127" s="5">
        <v>6.7053671180530225E-2</v>
      </c>
      <c r="Q127" s="5">
        <v>-1.4787179918292006E-2</v>
      </c>
      <c r="R127" s="5">
        <v>2.3359051772841002E-2</v>
      </c>
      <c r="S127" s="5">
        <v>2.6266475243271803E-2</v>
      </c>
      <c r="T127" s="5">
        <v>5.9206409346463009E-3</v>
      </c>
      <c r="U127" s="5">
        <v>8.6968831206836864E-2</v>
      </c>
      <c r="V127" s="5">
        <v>0.10131518286919092</v>
      </c>
      <c r="W127" s="5">
        <v>0.37863265240972666</v>
      </c>
      <c r="X127" s="5">
        <v>1.8671868317161509</v>
      </c>
      <c r="Y127" s="5">
        <v>0.89307551998489443</v>
      </c>
      <c r="Z127" s="5">
        <v>-2.8305572184180193E-2</v>
      </c>
      <c r="AA127" s="5">
        <v>2.1657220604099265E-2</v>
      </c>
      <c r="AB127" s="5">
        <v>1.2628006582195999</v>
      </c>
      <c r="AC127" s="5">
        <v>8.5873182745686699E-2</v>
      </c>
      <c r="AD127" s="5">
        <v>0.31282655894184291</v>
      </c>
      <c r="AE127" s="5">
        <v>0.16361617214741345</v>
      </c>
      <c r="AF127" s="5">
        <v>0.44196484764132593</v>
      </c>
      <c r="AG127" s="5">
        <v>3.4852771395692282E-2</v>
      </c>
      <c r="AH127" s="5">
        <v>0.34963233845354519</v>
      </c>
      <c r="AI127" s="5">
        <v>0.11211289277659224</v>
      </c>
      <c r="AJ127" s="5">
        <v>0.2003857285822864</v>
      </c>
      <c r="AK127" s="5">
        <v>3.5934618580546196E-2</v>
      </c>
      <c r="AL127" s="5">
        <v>0.11229831274379538</v>
      </c>
      <c r="AM127" s="5">
        <v>4.6785353755877244E-2</v>
      </c>
      <c r="AN127" s="5">
        <v>0.53747932193313663</v>
      </c>
      <c r="AO127" s="5">
        <v>5.0826509217537341E-2</v>
      </c>
      <c r="AP127" s="5">
        <v>5.0277434082089012E-2</v>
      </c>
      <c r="AQ127" s="5">
        <v>0.10372568813090817</v>
      </c>
      <c r="AR127" s="5">
        <v>0.16850623286360619</v>
      </c>
      <c r="AS127" s="5"/>
      <c r="AT127" s="5"/>
      <c r="AU127" s="5"/>
      <c r="AV127" s="5"/>
      <c r="AW127" s="5"/>
      <c r="AX127" s="5"/>
      <c r="AY127" s="5"/>
      <c r="AZ127" s="5"/>
      <c r="BA127" s="5"/>
      <c r="BB127" s="5"/>
    </row>
    <row r="128" spans="1:54" x14ac:dyDescent="0.3">
      <c r="A128" s="5">
        <v>14770</v>
      </c>
      <c r="B128" s="5"/>
      <c r="C128" s="5">
        <v>3.4513860022461671</v>
      </c>
      <c r="D128" s="5">
        <v>-2.7048663493852924E-2</v>
      </c>
      <c r="E128" s="5">
        <v>-5.1333836563814596E-3</v>
      </c>
      <c r="F128" s="5">
        <v>-4.2993764930156886E-2</v>
      </c>
      <c r="G128" s="5">
        <v>-2.3313486645209699E-3</v>
      </c>
      <c r="H128" s="5">
        <v>-1.1180244421838724E-2</v>
      </c>
      <c r="I128" s="5">
        <v>-7.9158341158508047E-3</v>
      </c>
      <c r="J128" s="5">
        <v>-3.2576168155434779E-2</v>
      </c>
      <c r="K128" s="5">
        <v>1.6527057246586433E-2</v>
      </c>
      <c r="L128" s="5">
        <v>-0.39908696623272155</v>
      </c>
      <c r="M128" s="5">
        <v>-4.1174131169169889E-2</v>
      </c>
      <c r="N128" s="5">
        <v>-4.3899410491634865E-2</v>
      </c>
      <c r="O128" s="5">
        <v>-2.4393401649781196E-2</v>
      </c>
      <c r="P128" s="5">
        <v>6.5787085908367016E-2</v>
      </c>
      <c r="Q128" s="5">
        <v>-1.4532361894781704E-2</v>
      </c>
      <c r="R128" s="5">
        <v>2.299541256464702E-2</v>
      </c>
      <c r="S128" s="5">
        <v>2.5901525896318122E-2</v>
      </c>
      <c r="T128" s="5">
        <v>5.8483351560756911E-3</v>
      </c>
      <c r="U128" s="5">
        <v>8.6053706122766388E-2</v>
      </c>
      <c r="V128" s="5">
        <v>0.10042118648513967</v>
      </c>
      <c r="W128" s="5">
        <v>0.37593799435789149</v>
      </c>
      <c r="X128" s="5">
        <v>1.8571020091182633</v>
      </c>
      <c r="Y128" s="5">
        <v>0.88979200741636288</v>
      </c>
      <c r="Z128" s="5">
        <v>-2.8250562873095637E-2</v>
      </c>
      <c r="AA128" s="5">
        <v>2.1652860413882605E-2</v>
      </c>
      <c r="AB128" s="5">
        <v>1.2647576030744867</v>
      </c>
      <c r="AC128" s="5">
        <v>8.6157397883801168E-2</v>
      </c>
      <c r="AD128" s="5">
        <v>0.31441534690742945</v>
      </c>
      <c r="AE128" s="5">
        <v>0.16473810192458166</v>
      </c>
      <c r="AF128" s="5">
        <v>0.44578545478869086</v>
      </c>
      <c r="AG128" s="5">
        <v>3.52166841141082E-2</v>
      </c>
      <c r="AH128" s="5">
        <v>0.35391451807361091</v>
      </c>
      <c r="AI128" s="5">
        <v>0.11368957960652855</v>
      </c>
      <c r="AJ128" s="5">
        <v>0.20356959208939016</v>
      </c>
      <c r="AK128" s="5">
        <v>3.6571509886062809E-2</v>
      </c>
      <c r="AL128" s="5">
        <v>0.11449579872384977</v>
      </c>
      <c r="AM128" s="5">
        <v>4.7787626518507445E-2</v>
      </c>
      <c r="AN128" s="5">
        <v>0.54999570889614136</v>
      </c>
      <c r="AO128" s="5">
        <v>5.210538566170525E-2</v>
      </c>
      <c r="AP128" s="5">
        <v>5.1637242364347267E-2</v>
      </c>
      <c r="AQ128" s="5">
        <v>0.10672758890736696</v>
      </c>
      <c r="AR128" s="5">
        <v>0.17370392613464405</v>
      </c>
      <c r="AS128" s="5"/>
      <c r="AT128" s="5"/>
      <c r="AU128" s="5"/>
      <c r="AV128" s="5"/>
      <c r="AW128" s="5"/>
      <c r="AX128" s="5"/>
      <c r="AY128" s="5"/>
      <c r="AZ128" s="5"/>
      <c r="BA128" s="5"/>
      <c r="BB128" s="5"/>
    </row>
    <row r="129" spans="1:54" x14ac:dyDescent="0.3">
      <c r="A129" s="5">
        <v>14760</v>
      </c>
      <c r="B129" s="5"/>
      <c r="C129" s="5">
        <v>3.4717938190397502</v>
      </c>
      <c r="D129" s="5">
        <v>-2.6006845739852603E-2</v>
      </c>
      <c r="E129" s="5">
        <v>-4.943690897062209E-3</v>
      </c>
      <c r="F129" s="5">
        <v>-4.1472574226748486E-2</v>
      </c>
      <c r="G129" s="5">
        <v>-2.2525420379361392E-3</v>
      </c>
      <c r="H129" s="5">
        <v>-1.0820052735159199E-2</v>
      </c>
      <c r="I129" s="5">
        <v>-7.6734280560232194E-3</v>
      </c>
      <c r="J129" s="5">
        <v>-3.1630763382954195E-2</v>
      </c>
      <c r="K129" s="5">
        <v>1.607401716413169E-2</v>
      </c>
      <c r="L129" s="5">
        <v>-0.38879257585209248</v>
      </c>
      <c r="M129" s="5">
        <v>-4.0178960952218429E-2</v>
      </c>
      <c r="N129" s="5">
        <v>-4.2910059440662736E-2</v>
      </c>
      <c r="O129" s="5">
        <v>-2.3883683692090658E-2</v>
      </c>
      <c r="P129" s="5">
        <v>6.4520908122369741E-2</v>
      </c>
      <c r="Q129" s="5">
        <v>-1.4276747581125116E-2</v>
      </c>
      <c r="R129" s="5">
        <v>2.2629237964101941E-2</v>
      </c>
      <c r="S129" s="5">
        <v>2.5532428738407765E-2</v>
      </c>
      <c r="T129" s="5">
        <v>5.7748340796073055E-3</v>
      </c>
      <c r="U129" s="5">
        <v>8.5117675587269556E-2</v>
      </c>
      <c r="V129" s="5">
        <v>9.9499500176957439E-2</v>
      </c>
      <c r="W129" s="5">
        <v>0.37312952715772252</v>
      </c>
      <c r="X129" s="5">
        <v>1.8464157370824381</v>
      </c>
      <c r="Y129" s="5">
        <v>0.88620679227411059</v>
      </c>
      <c r="Z129" s="5">
        <v>-2.8185714082870423E-2</v>
      </c>
      <c r="AA129" s="5">
        <v>2.1640889872984549E-2</v>
      </c>
      <c r="AB129" s="5">
        <v>1.2662737258652657</v>
      </c>
      <c r="AC129" s="5">
        <v>8.6412367189245193E-2</v>
      </c>
      <c r="AD129" s="5">
        <v>0.31590222671002632</v>
      </c>
      <c r="AE129" s="5">
        <v>0.1658101987501234</v>
      </c>
      <c r="AF129" s="5">
        <v>0.44948368602935462</v>
      </c>
      <c r="AG129" s="5">
        <v>3.5572140862081783E-2</v>
      </c>
      <c r="AH129" s="5">
        <v>0.35812619181709182</v>
      </c>
      <c r="AI129" s="5">
        <v>0.11524901241223948</v>
      </c>
      <c r="AJ129" s="5">
        <v>0.20673356969648751</v>
      </c>
      <c r="AK129" s="5">
        <v>3.7207051210996822E-2</v>
      </c>
      <c r="AL129" s="5">
        <v>0.11669679090977043</v>
      </c>
      <c r="AM129" s="5">
        <v>4.8794916693944215E-2</v>
      </c>
      <c r="AN129" s="5">
        <v>0.5626145440980217</v>
      </c>
      <c r="AO129" s="5">
        <v>5.3398566415162996E-2</v>
      </c>
      <c r="AP129" s="5">
        <v>5.301614785383494E-2</v>
      </c>
      <c r="AQ129" s="5">
        <v>0.10977989369291208</v>
      </c>
      <c r="AR129" s="5">
        <v>0.17900269832963436</v>
      </c>
      <c r="AS129" s="5"/>
      <c r="AT129" s="5"/>
      <c r="AU129" s="5"/>
      <c r="AV129" s="5"/>
      <c r="AW129" s="5"/>
      <c r="AX129" s="5"/>
      <c r="AY129" s="5"/>
      <c r="AZ129" s="5"/>
      <c r="BA129" s="5"/>
      <c r="BB129" s="5"/>
    </row>
    <row r="130" spans="1:54" x14ac:dyDescent="0.3">
      <c r="A130" s="5">
        <v>14750</v>
      </c>
      <c r="B130" s="5"/>
      <c r="C130" s="5">
        <v>3.4912569528417396</v>
      </c>
      <c r="D130" s="5">
        <v>-2.4995689813352855E-2</v>
      </c>
      <c r="E130" s="5">
        <v>-4.7592108559923836E-3</v>
      </c>
      <c r="F130" s="5">
        <v>-3.9990150720624881E-2</v>
      </c>
      <c r="G130" s="5">
        <v>-2.1755826858656786E-3</v>
      </c>
      <c r="H130" s="5">
        <v>-1.0467547810677238E-2</v>
      </c>
      <c r="I130" s="5">
        <v>-7.4356706902201572E-3</v>
      </c>
      <c r="J130" s="5">
        <v>-3.070137422524875E-2</v>
      </c>
      <c r="K130" s="5">
        <v>1.562759969876365E-2</v>
      </c>
      <c r="L130" s="5">
        <v>-0.3786237263093824</v>
      </c>
      <c r="M130" s="5">
        <v>-3.9193395770319599E-2</v>
      </c>
      <c r="N130" s="5">
        <v>-4.1927596757926532E-2</v>
      </c>
      <c r="O130" s="5">
        <v>-2.3376052538804547E-2</v>
      </c>
      <c r="P130" s="5">
        <v>6.3255997460790733E-2</v>
      </c>
      <c r="Q130" s="5">
        <v>-1.4020524790964026E-2</v>
      </c>
      <c r="R130" s="5">
        <v>2.2260815161705316E-2</v>
      </c>
      <c r="S130" s="5">
        <v>2.5159489099335342E-2</v>
      </c>
      <c r="T130" s="5">
        <v>5.7002011428641496E-3</v>
      </c>
      <c r="U130" s="5">
        <v>8.4161573705876888E-2</v>
      </c>
      <c r="V130" s="5">
        <v>9.8550962728747415E-2</v>
      </c>
      <c r="W130" s="5">
        <v>0.37020982771980787</v>
      </c>
      <c r="X130" s="5">
        <v>1.8351377235106892</v>
      </c>
      <c r="Y130" s="5">
        <v>0.88232298934616649</v>
      </c>
      <c r="Z130" s="5">
        <v>-2.8111073956742522E-2</v>
      </c>
      <c r="AA130" s="5">
        <v>2.1621306145383584E-2</v>
      </c>
      <c r="AB130" s="5">
        <v>1.2673465309708809</v>
      </c>
      <c r="AC130" s="5">
        <v>8.6637764111772222E-2</v>
      </c>
      <c r="AD130" s="5">
        <v>0.31728545374921363</v>
      </c>
      <c r="AE130" s="5">
        <v>0.16683127405014664</v>
      </c>
      <c r="AF130" s="5">
        <v>0.45305563892699768</v>
      </c>
      <c r="AG130" s="5">
        <v>3.5918784875086297E-2</v>
      </c>
      <c r="AH130" s="5">
        <v>0.36226335763070583</v>
      </c>
      <c r="AI130" s="5">
        <v>0.11678979860857755</v>
      </c>
      <c r="AJ130" s="5">
        <v>0.20987503219692702</v>
      </c>
      <c r="AK130" s="5">
        <v>3.7840757310198175E-2</v>
      </c>
      <c r="AL130" s="5">
        <v>0.11889977021460744</v>
      </c>
      <c r="AM130" s="5">
        <v>4.9806609148474526E-2</v>
      </c>
      <c r="AN130" s="5">
        <v>0.57532920542419896</v>
      </c>
      <c r="AO130" s="5">
        <v>5.4705492445537372E-2</v>
      </c>
      <c r="AP130" s="5">
        <v>5.4413691288142774E-2</v>
      </c>
      <c r="AQ130" s="5">
        <v>0.11288190974912586</v>
      </c>
      <c r="AR130" s="5">
        <v>0.18440194618888045</v>
      </c>
      <c r="AS130" s="5"/>
      <c r="AT130" s="5"/>
      <c r="AU130" s="5"/>
      <c r="AV130" s="5"/>
      <c r="AW130" s="5"/>
      <c r="AX130" s="5"/>
      <c r="AY130" s="5"/>
      <c r="AZ130" s="5"/>
      <c r="BA130" s="5"/>
      <c r="BB130" s="5"/>
    </row>
    <row r="131" spans="1:54" x14ac:dyDescent="0.3">
      <c r="A131" s="5">
        <v>14740</v>
      </c>
      <c r="B131" s="5"/>
      <c r="C131" s="5">
        <v>3.5097681565256673</v>
      </c>
      <c r="D131" s="5">
        <v>-2.4014736133159138E-2</v>
      </c>
      <c r="E131" s="5">
        <v>-4.5798822342329407E-3</v>
      </c>
      <c r="F131" s="5">
        <v>-3.8546175618799132E-2</v>
      </c>
      <c r="G131" s="5">
        <v>-2.1004626910613791E-3</v>
      </c>
      <c r="H131" s="5">
        <v>-1.0122731121233365E-2</v>
      </c>
      <c r="I131" s="5">
        <v>-7.2025872324308834E-3</v>
      </c>
      <c r="J131" s="5">
        <v>-2.978818904095577E-2</v>
      </c>
      <c r="K131" s="5">
        <v>1.5187936081624939E-2</v>
      </c>
      <c r="L131" s="5">
        <v>-0.36858428031022167</v>
      </c>
      <c r="M131" s="5">
        <v>-3.8217889235297682E-2</v>
      </c>
      <c r="N131" s="5">
        <v>-4.0952548121062325E-2</v>
      </c>
      <c r="O131" s="5">
        <v>-2.2870814878862639E-2</v>
      </c>
      <c r="P131" s="5">
        <v>6.1993198129560403E-2</v>
      </c>
      <c r="Q131" s="5">
        <v>-1.3763879190423911E-2</v>
      </c>
      <c r="R131" s="5">
        <v>2.1890429908104796E-2</v>
      </c>
      <c r="S131" s="5">
        <v>2.4783012801438763E-2</v>
      </c>
      <c r="T131" s="5">
        <v>5.62450034129425E-3</v>
      </c>
      <c r="U131" s="5">
        <v>8.3186248774635776E-2</v>
      </c>
      <c r="V131" s="5">
        <v>9.757643563614718E-2</v>
      </c>
      <c r="W131" s="5">
        <v>0.36718157743352287</v>
      </c>
      <c r="X131" s="5">
        <v>1.8232782688911182</v>
      </c>
      <c r="Y131" s="5">
        <v>0.87814402379095768</v>
      </c>
      <c r="Z131" s="5">
        <v>-2.8026700988677645E-2</v>
      </c>
      <c r="AA131" s="5">
        <v>2.1594114435691137E-2</v>
      </c>
      <c r="AB131" s="5">
        <v>1.2679739823834304</v>
      </c>
      <c r="AC131" s="5">
        <v>8.683329161128385E-2</v>
      </c>
      <c r="AD131" s="5">
        <v>0.3185633805376783</v>
      </c>
      <c r="AE131" s="5">
        <v>0.1678001825585379</v>
      </c>
      <c r="AF131" s="5">
        <v>0.45649750254308358</v>
      </c>
      <c r="AG131" s="5">
        <v>3.6256264209565556E-2</v>
      </c>
      <c r="AH131" s="5">
        <v>0.36632203435385663</v>
      </c>
      <c r="AI131" s="5">
        <v>0.11831054255951287</v>
      </c>
      <c r="AJ131" s="5">
        <v>0.21299132617651506</v>
      </c>
      <c r="AK131" s="5">
        <v>3.8472135071877835E-2</v>
      </c>
      <c r="AL131" s="5">
        <v>0.12110318171746215</v>
      </c>
      <c r="AM131" s="5">
        <v>5.0822069166915326E-2</v>
      </c>
      <c r="AN131" s="5">
        <v>0.58813279446510536</v>
      </c>
      <c r="AO131" s="5">
        <v>5.6025574119304533E-2</v>
      </c>
      <c r="AP131" s="5">
        <v>5.5829379287369509E-2</v>
      </c>
      <c r="AQ131" s="5">
        <v>0.11603286766664692</v>
      </c>
      <c r="AR131" s="5">
        <v>0.18990093519551274</v>
      </c>
      <c r="AS131" s="5"/>
      <c r="AT131" s="5"/>
      <c r="AU131" s="5"/>
      <c r="AV131" s="5"/>
      <c r="AW131" s="5"/>
      <c r="AX131" s="5"/>
      <c r="AY131" s="5"/>
      <c r="AZ131" s="5"/>
      <c r="BA131" s="5"/>
      <c r="BB131" s="5"/>
    </row>
    <row r="132" spans="1:54" x14ac:dyDescent="0.3">
      <c r="A132" s="5">
        <v>14730</v>
      </c>
      <c r="B132" s="5"/>
      <c r="C132" s="5">
        <v>3.527320920798577</v>
      </c>
      <c r="D132" s="5">
        <v>-2.3063511540300247E-2</v>
      </c>
      <c r="E132" s="5">
        <v>-4.4056406908938289E-3</v>
      </c>
      <c r="F132" s="5">
        <v>-3.7140302033872225E-2</v>
      </c>
      <c r="G132" s="5">
        <v>-2.0271725333192354E-3</v>
      </c>
      <c r="H132" s="5">
        <v>-9.78559633766545E-3</v>
      </c>
      <c r="I132" s="5">
        <v>-6.9741974574768651E-3</v>
      </c>
      <c r="J132" s="5">
        <v>-2.8891374746681749E-2</v>
      </c>
      <c r="K132" s="5">
        <v>1.4755147399354082E-2</v>
      </c>
      <c r="L132" s="5">
        <v>-0.35867787844563048</v>
      </c>
      <c r="M132" s="5">
        <v>-3.7252874825043282E-2</v>
      </c>
      <c r="N132" s="5">
        <v>-3.9985421051719407E-2</v>
      </c>
      <c r="O132" s="5">
        <v>-2.236826928610193E-2</v>
      </c>
      <c r="P132" s="5">
        <v>6.0733337984346027E-2</v>
      </c>
      <c r="Q132" s="5">
        <v>-1.3506994072556469E-2</v>
      </c>
      <c r="R132" s="5">
        <v>2.1518366137538825E-2</v>
      </c>
      <c r="S132" s="5">
        <v>2.4403305731397967E-2</v>
      </c>
      <c r="T132" s="5">
        <v>5.5477961344689341E-3</v>
      </c>
      <c r="U132" s="5">
        <v>8.2192561998657931E-2</v>
      </c>
      <c r="V132" s="5">
        <v>9.6576801780861199E-2</v>
      </c>
      <c r="W132" s="5">
        <v>0.36404755802546684</v>
      </c>
      <c r="X132" s="5">
        <v>1.8108482506496706</v>
      </c>
      <c r="Y132" s="5">
        <v>0.87367362622605538</v>
      </c>
      <c r="Z132" s="5">
        <v>-2.793266395566097E-2</v>
      </c>
      <c r="AA132" s="5">
        <v>2.1559328007253832E-2</v>
      </c>
      <c r="AB132" s="5">
        <v>1.268154508852515</v>
      </c>
      <c r="AC132" s="5">
        <v>8.6998682776742178E-2</v>
      </c>
      <c r="AD132" s="5">
        <v>0.3197344598670932</v>
      </c>
      <c r="AE132" s="5">
        <v>0.16871582439434482</v>
      </c>
      <c r="AF132" s="5">
        <v>0.45980556398823047</v>
      </c>
      <c r="AG132" s="5">
        <v>3.6584232314228034E-2</v>
      </c>
      <c r="AH132" s="5">
        <v>0.37029826776759317</v>
      </c>
      <c r="AI132" s="5">
        <v>0.11980984753570381</v>
      </c>
      <c r="AJ132" s="5">
        <v>0.21607977737877088</v>
      </c>
      <c r="AK132" s="5">
        <v>3.9100684065258642E-2</v>
      </c>
      <c r="AL132" s="5">
        <v>0.12330543609632957</v>
      </c>
      <c r="AM132" s="5">
        <v>5.184064288932777E-2</v>
      </c>
      <c r="AN132" s="5">
        <v>0.60101813919121638</v>
      </c>
      <c r="AO132" s="5">
        <v>5.7358191188076356E-2</v>
      </c>
      <c r="AP132" s="5">
        <v>5.7262684036046882E-2</v>
      </c>
      <c r="AQ132" s="5">
        <v>0.11923192000927404</v>
      </c>
      <c r="AR132" s="5">
        <v>0.19549879614825225</v>
      </c>
      <c r="AS132" s="5"/>
      <c r="AT132" s="5"/>
      <c r="AU132" s="5"/>
      <c r="AV132" s="5"/>
      <c r="AW132" s="5"/>
      <c r="AX132" s="5"/>
      <c r="AY132" s="5"/>
      <c r="AZ132" s="5"/>
      <c r="BA132" s="5"/>
      <c r="BB132" s="5"/>
    </row>
    <row r="133" spans="1:54" x14ac:dyDescent="0.3">
      <c r="A133" s="5">
        <v>14720</v>
      </c>
      <c r="B133" s="5"/>
      <c r="C133" s="5">
        <v>3.543909472448552</v>
      </c>
      <c r="D133" s="5">
        <v>-2.2141530409280921E-2</v>
      </c>
      <c r="E133" s="5">
        <v>-4.2364190319228359E-3</v>
      </c>
      <c r="F133" s="5">
        <v>-3.5772156353520379E-2</v>
      </c>
      <c r="G133" s="5">
        <v>-1.955701151331478E-3</v>
      </c>
      <c r="H133" s="5">
        <v>-9.4561295636671691E-3</v>
      </c>
      <c r="I133" s="5">
        <v>-6.7505158233777934E-3</v>
      </c>
      <c r="J133" s="5">
        <v>-2.801107714417584E-2</v>
      </c>
      <c r="K133" s="5">
        <v>1.4329344675046976E-2</v>
      </c>
      <c r="L133" s="5">
        <v>-0.34890793924882291</v>
      </c>
      <c r="M133" s="5">
        <v>-3.6298765713562157E-2</v>
      </c>
      <c r="N133" s="5">
        <v>-3.9026704571739644E-2</v>
      </c>
      <c r="O133" s="5">
        <v>-2.1868705953122049E-2</v>
      </c>
      <c r="P133" s="5">
        <v>5.9477227654292218E-2</v>
      </c>
      <c r="Q133" s="5">
        <v>-1.3250050138832245E-2</v>
      </c>
      <c r="R133" s="5">
        <v>2.1144905598729218E-2</v>
      </c>
      <c r="S133" s="5">
        <v>2.4020673416106454E-2</v>
      </c>
      <c r="T133" s="5">
        <v>5.4701533523322955E-3</v>
      </c>
      <c r="U133" s="5">
        <v>8.1181386196376867E-2</v>
      </c>
      <c r="V133" s="5">
        <v>9.5552964074073293E-2</v>
      </c>
      <c r="W133" s="5">
        <v>0.36081064725464795</v>
      </c>
      <c r="X133" s="5">
        <v>1.7978591065095479</v>
      </c>
      <c r="Y133" s="5">
        <v>0.86891582727749694</v>
      </c>
      <c r="Z133" s="5">
        <v>-2.7829041831715678E-2</v>
      </c>
      <c r="AA133" s="5">
        <v>2.1516968186091046E-2</v>
      </c>
      <c r="AB133" s="5">
        <v>1.2678870082360898</v>
      </c>
      <c r="AC133" s="5">
        <v>8.7133701396248514E-2</v>
      </c>
      <c r="AD133" s="5">
        <v>0.32079724782497621</v>
      </c>
      <c r="AE133" s="5">
        <v>0.16957714708123484</v>
      </c>
      <c r="AF133" s="5">
        <v>0.46297621488270535</v>
      </c>
      <c r="AG133" s="5">
        <v>3.6902348600074755E-2</v>
      </c>
      <c r="AH133" s="5">
        <v>0.37418813669513823</v>
      </c>
      <c r="AI133" s="5">
        <v>0.12128631770998603</v>
      </c>
      <c r="AJ133" s="5">
        <v>0.21913769417587142</v>
      </c>
      <c r="AK133" s="5">
        <v>3.9725897113571329E-2</v>
      </c>
      <c r="AL133" s="5">
        <v>0.12550491115773349</v>
      </c>
      <c r="AM133" s="5">
        <v>5.2861657793886352E-2</v>
      </c>
      <c r="AN133" s="5">
        <v>0.61397779720219092</v>
      </c>
      <c r="AO133" s="5">
        <v>5.8702692830589556E-2</v>
      </c>
      <c r="AP133" s="5">
        <v>5.871304301833967E-2</v>
      </c>
      <c r="AQ133" s="5">
        <v>0.12247814005663719</v>
      </c>
      <c r="AR133" s="5">
        <v>0.20119452186215958</v>
      </c>
      <c r="AS133" s="5"/>
      <c r="AT133" s="5"/>
      <c r="AU133" s="5"/>
      <c r="AV133" s="5"/>
      <c r="AW133" s="5"/>
      <c r="AX133" s="5"/>
      <c r="AY133" s="5"/>
      <c r="AZ133" s="5"/>
      <c r="BA133" s="5"/>
      <c r="BB133" s="5"/>
    </row>
    <row r="134" spans="1:54" x14ac:dyDescent="0.3">
      <c r="A134" s="5">
        <v>14710</v>
      </c>
      <c r="B134" s="5"/>
      <c r="C134" s="5">
        <v>3.5595287715864155</v>
      </c>
      <c r="D134" s="5">
        <v>-2.1248295741772536E-2</v>
      </c>
      <c r="E134" s="5">
        <v>-4.0721473974478055E-3</v>
      </c>
      <c r="F134" s="5">
        <v>-3.4441339611851564E-2</v>
      </c>
      <c r="G134" s="5">
        <v>-1.886036005288367E-3</v>
      </c>
      <c r="H134" s="5">
        <v>-9.134309576784733E-3</v>
      </c>
      <c r="I134" s="5">
        <v>-6.5315515994512855E-3</v>
      </c>
      <c r="J134" s="5">
        <v>-2.7147421275111928E-2</v>
      </c>
      <c r="K134" s="5">
        <v>1.3910628964424371E-2</v>
      </c>
      <c r="L134" s="5">
        <v>-0.33927765962895201</v>
      </c>
      <c r="M134" s="5">
        <v>-3.5355954639102023E-2</v>
      </c>
      <c r="N134" s="5">
        <v>-3.8076868897347724E-2</v>
      </c>
      <c r="O134" s="5">
        <v>-2.1372406444004417E-2</v>
      </c>
      <c r="P134" s="5">
        <v>5.8225659708665244E-2</v>
      </c>
      <c r="Q134" s="5">
        <v>-1.2993225288047847E-2</v>
      </c>
      <c r="R134" s="5">
        <v>2.0770327493910452E-2</v>
      </c>
      <c r="S134" s="5">
        <v>2.3635420603460303E-2</v>
      </c>
      <c r="T134" s="5">
        <v>5.3916371015980185E-3</v>
      </c>
      <c r="U134" s="5">
        <v>8.0153604492302244E-2</v>
      </c>
      <c r="V134" s="5">
        <v>9.4505844071705342E-2</v>
      </c>
      <c r="W134" s="5">
        <v>0.35747381445380844</v>
      </c>
      <c r="X134" s="5">
        <v>1.7843228168936871</v>
      </c>
      <c r="Y134" s="5">
        <v>0.86387495160048</v>
      </c>
      <c r="Z134" s="5">
        <v>-2.7715923683773895E-2</v>
      </c>
      <c r="AA134" s="5">
        <v>2.14670643505908E-2</v>
      </c>
      <c r="AB134" s="5">
        <v>1.2671708510433188</v>
      </c>
      <c r="AC134" s="5">
        <v>8.7238142476661756E-2</v>
      </c>
      <c r="AD134" s="5">
        <v>0.32175040665456378</v>
      </c>
      <c r="AE134" s="5">
        <v>0.17038314750400085</v>
      </c>
      <c r="AF134" s="5">
        <v>0.46600595771088216</v>
      </c>
      <c r="AG134" s="5">
        <v>3.72102790079126E-2</v>
      </c>
      <c r="AH134" s="5">
        <v>0.37798775914168264</v>
      </c>
      <c r="AI134" s="5">
        <v>0.1227385601871885</v>
      </c>
      <c r="AJ134" s="5">
        <v>0.22216237113993906</v>
      </c>
      <c r="AK134" s="5">
        <v>4.0347260891730109E-2</v>
      </c>
      <c r="AL134" s="5">
        <v>0.12769995346220261</v>
      </c>
      <c r="AM134" s="5">
        <v>5.3884423226069088E-2</v>
      </c>
      <c r="AN134" s="5">
        <v>0.62700405955923655</v>
      </c>
      <c r="AO134" s="5">
        <v>6.0058397751991323E-2</v>
      </c>
      <c r="AP134" s="5">
        <v>6.017985880883446E-2</v>
      </c>
      <c r="AQ134" s="5">
        <v>0.1257705206515744</v>
      </c>
      <c r="AR134" s="5">
        <v>0.20698696400934483</v>
      </c>
      <c r="AS134" s="5"/>
      <c r="AT134" s="5"/>
      <c r="AU134" s="5"/>
      <c r="AV134" s="5"/>
      <c r="AW134" s="5"/>
      <c r="AX134" s="5"/>
      <c r="AY134" s="5"/>
      <c r="AZ134" s="5"/>
      <c r="BA134" s="5"/>
      <c r="BB134" s="5"/>
    </row>
    <row r="135" spans="1:54" x14ac:dyDescent="0.3">
      <c r="A135" s="5">
        <v>14700</v>
      </c>
      <c r="B135" s="5"/>
      <c r="C135" s="5">
        <v>3.5741745079049081</v>
      </c>
      <c r="D135" s="5">
        <v>-2.0383300241138248E-2</v>
      </c>
      <c r="E135" s="5">
        <v>-3.912753447341202E-3</v>
      </c>
      <c r="F135" s="5">
        <v>-3.3147428859807988E-2</v>
      </c>
      <c r="G135" s="5">
        <v>-1.8181631400811418E-3</v>
      </c>
      <c r="H135" s="5">
        <v>-8.8201080748953088E-3</v>
      </c>
      <c r="I135" s="5">
        <v>-6.3173089997384819E-3</v>
      </c>
      <c r="J135" s="5">
        <v>-2.6300511802089189E-2</v>
      </c>
      <c r="K135" s="5">
        <v>1.3499091466663501E-2</v>
      </c>
      <c r="L135" s="5">
        <v>-0.32979001567301347</v>
      </c>
      <c r="M135" s="5">
        <v>-3.4424813809897439E-2</v>
      </c>
      <c r="N135" s="5">
        <v>-3.7136365171308784E-2</v>
      </c>
      <c r="O135" s="5">
        <v>-2.0879643466093289E-2</v>
      </c>
      <c r="P135" s="5">
        <v>5.6979407867511822E-2</v>
      </c>
      <c r="Q135" s="5">
        <v>-1.2736694412991714E-2</v>
      </c>
      <c r="R135" s="5">
        <v>2.0394908126655908E-2</v>
      </c>
      <c r="S135" s="5">
        <v>2.3247850848892838E-2</v>
      </c>
      <c r="T135" s="5">
        <v>5.3123126724875947E-3</v>
      </c>
      <c r="U135" s="5">
        <v>7.9110109001077331E-2</v>
      </c>
      <c r="V135" s="5">
        <v>9.343638056454126E-2</v>
      </c>
      <c r="W135" s="5">
        <v>0.35404011592664342</v>
      </c>
      <c r="X135" s="5">
        <v>1.7702518864081196</v>
      </c>
      <c r="Y135" s="5">
        <v>0.85855561138353631</v>
      </c>
      <c r="Z135" s="5">
        <v>-2.7593408549570552E-2</v>
      </c>
      <c r="AA135" s="5">
        <v>2.1409653906921747E-2</v>
      </c>
      <c r="AB135" s="5">
        <v>1.2660058831568084</v>
      </c>
      <c r="AC135" s="5">
        <v>8.7311832711240697E-2</v>
      </c>
      <c r="AD135" s="5">
        <v>0.32259270745002966</v>
      </c>
      <c r="AE135" s="5">
        <v>0.17113287379718514</v>
      </c>
      <c r="AF135" s="5">
        <v>0.46889141205457935</v>
      </c>
      <c r="AG135" s="5">
        <v>3.7507696572089542E-2</v>
      </c>
      <c r="AH135" s="5">
        <v>0.38169329846084815</v>
      </c>
      <c r="AI135" s="5">
        <v>0.12416518706451847</v>
      </c>
      <c r="AJ135" s="5">
        <v>0.22515109270901185</v>
      </c>
      <c r="AK135" s="5">
        <v>4.0964256547936416E-2</v>
      </c>
      <c r="AL135" s="5">
        <v>0.12988888004439247</v>
      </c>
      <c r="AM135" s="5">
        <v>5.4908230974230768E-2</v>
      </c>
      <c r="AN135" s="5">
        <v>0.64008895520882836</v>
      </c>
      <c r="AO135" s="5">
        <v>6.1424594341930983E-2</v>
      </c>
      <c r="AP135" s="5">
        <v>6.1662498921146634E-2</v>
      </c>
      <c r="AQ135" s="5">
        <v>0.12910797315832417</v>
      </c>
      <c r="AR135" s="5">
        <v>0.21287483011163316</v>
      </c>
      <c r="AS135" s="5"/>
      <c r="AT135" s="5"/>
      <c r="AU135" s="5"/>
      <c r="AV135" s="5"/>
      <c r="AW135" s="5"/>
      <c r="AX135" s="5"/>
      <c r="AY135" s="5"/>
      <c r="AZ135" s="5"/>
      <c r="BA135" s="5"/>
      <c r="BB135" s="5"/>
    </row>
    <row r="136" spans="1:54" x14ac:dyDescent="0.3">
      <c r="A136" s="5">
        <v>14690</v>
      </c>
      <c r="B136" s="5"/>
      <c r="C136" s="5">
        <v>3.5878430959807464</v>
      </c>
      <c r="D136" s="5">
        <v>-1.9546027366289291E-2</v>
      </c>
      <c r="E136" s="5">
        <v>-3.7581625446915013E-3</v>
      </c>
      <c r="F136" s="5">
        <v>-3.1889978531877618E-2</v>
      </c>
      <c r="G136" s="5">
        <v>-1.7520672489609594E-3</v>
      </c>
      <c r="H136" s="5">
        <v>-8.5134899275149563E-3</v>
      </c>
      <c r="I136" s="5">
        <v>-6.1077873213444094E-3</v>
      </c>
      <c r="J136" s="5">
        <v>-2.54704334144314E-2</v>
      </c>
      <c r="K136" s="5">
        <v>1.3094813649333816E-2</v>
      </c>
      <c r="L136" s="5">
        <v>-0.32044776380643392</v>
      </c>
      <c r="M136" s="5">
        <v>-3.3505694846985269E-2</v>
      </c>
      <c r="N136" s="5">
        <v>-3.6205625232919619E-2</v>
      </c>
      <c r="O136" s="5">
        <v>-2.039068066099806E-2</v>
      </c>
      <c r="P136" s="5">
        <v>5.5739226257316768E-2</v>
      </c>
      <c r="Q136" s="5">
        <v>-1.2480629205189445E-2</v>
      </c>
      <c r="R136" s="5">
        <v>2.0018920559133589E-2</v>
      </c>
      <c r="S136" s="5">
        <v>2.2858266108459934E-2</v>
      </c>
      <c r="T136" s="5">
        <v>5.2322454460022481E-3</v>
      </c>
      <c r="U136" s="5">
        <v>7.8051799505649569E-2</v>
      </c>
      <c r="V136" s="5">
        <v>9.2345528146293723E-2</v>
      </c>
      <c r="W136" s="5">
        <v>0.35051269021101722</v>
      </c>
      <c r="X136" s="5">
        <v>1.7556593244463339</v>
      </c>
      <c r="Y136" s="5">
        <v>0.85296269934959046</v>
      </c>
      <c r="Z136" s="5">
        <v>-2.7461605297776481E-2</v>
      </c>
      <c r="AA136" s="5">
        <v>2.1344782250154154E-2</v>
      </c>
      <c r="AB136" s="5">
        <v>1.2643924277235676</v>
      </c>
      <c r="AC136" s="5">
        <v>8.7354630893911364E-2</v>
      </c>
      <c r="AD136" s="5">
        <v>0.32332303267971607</v>
      </c>
      <c r="AE136" s="5">
        <v>0.17182542716099777</v>
      </c>
      <c r="AF136" s="5">
        <v>0.4716293206902572</v>
      </c>
      <c r="AG136" s="5">
        <v>3.7794281979178494E-2</v>
      </c>
      <c r="AH136" s="5">
        <v>0.38530096953489906</v>
      </c>
      <c r="AI136" s="5">
        <v>0.12556481751861093</v>
      </c>
      <c r="AJ136" s="5">
        <v>0.22810113694161838</v>
      </c>
      <c r="AK136" s="5">
        <v>4.1576360348392148E-2</v>
      </c>
      <c r="AL136" s="5">
        <v>0.13206998022634717</v>
      </c>
      <c r="AM136" s="5">
        <v>5.5932355891499419E-2</v>
      </c>
      <c r="AN136" s="5">
        <v>0.65322425600439171</v>
      </c>
      <c r="AO136" s="5">
        <v>6.2800540892854848E-2</v>
      </c>
      <c r="AP136" s="5">
        <v>6.3160295716516851E-2</v>
      </c>
      <c r="AQ136" s="5">
        <v>0.13248932653757051</v>
      </c>
      <c r="AR136" s="5">
        <v>0.21885668069729061</v>
      </c>
      <c r="AS136" s="5"/>
      <c r="AT136" s="5"/>
      <c r="AU136" s="5"/>
      <c r="AV136" s="5"/>
      <c r="AW136" s="5"/>
      <c r="AX136" s="5"/>
      <c r="AY136" s="5"/>
      <c r="AZ136" s="5"/>
      <c r="BA136" s="5"/>
      <c r="BB136" s="5"/>
    </row>
    <row r="137" spans="1:54" x14ac:dyDescent="0.3">
      <c r="A137" s="5">
        <v>14680</v>
      </c>
      <c r="B137" s="5"/>
      <c r="C137" s="5">
        <v>3.6005316696470215</v>
      </c>
      <c r="D137" s="5">
        <v>-1.8735952363462871E-2</v>
      </c>
      <c r="E137" s="5">
        <v>-3.6082979368802829E-3</v>
      </c>
      <c r="F137" s="5">
        <v>-3.0668521806469101E-2</v>
      </c>
      <c r="G137" s="5">
        <v>-1.6877317375110265E-3</v>
      </c>
      <c r="H137" s="5">
        <v>-8.2144134312901965E-3</v>
      </c>
      <c r="I137" s="5">
        <v>-5.902981087281641E-3</v>
      </c>
      <c r="J137" s="5">
        <v>-2.4657251257339106E-2</v>
      </c>
      <c r="K137" s="5">
        <v>1.2697867386850536E-2</v>
      </c>
      <c r="L137" s="5">
        <v>-0.31125344230219448</v>
      </c>
      <c r="M137" s="5">
        <v>-3.2598928763465061E-2</v>
      </c>
      <c r="N137" s="5">
        <v>-3.5285061425615868E-2</v>
      </c>
      <c r="O137" s="5">
        <v>-1.9905772414927188E-2</v>
      </c>
      <c r="P137" s="5">
        <v>5.4505848712526152E-2</v>
      </c>
      <c r="Q137" s="5">
        <v>-1.2225197968024811E-2</v>
      </c>
      <c r="R137" s="5">
        <v>1.964263427939399E-2</v>
      </c>
      <c r="S137" s="5">
        <v>2.2466966339260451E-2</v>
      </c>
      <c r="T137" s="5">
        <v>5.1515008019177803E-3</v>
      </c>
      <c r="U137" s="5">
        <v>7.6979582132361196E-2</v>
      </c>
      <c r="V137" s="5">
        <v>9.1234255762730102E-2</v>
      </c>
      <c r="W137" s="5">
        <v>0.34689475321856988</v>
      </c>
      <c r="X137" s="5">
        <v>1.7405586249568201</v>
      </c>
      <c r="Y137" s="5">
        <v>0.8471013812685817</v>
      </c>
      <c r="Z137" s="5">
        <v>-2.7320632470631174E-2</v>
      </c>
      <c r="AA137" s="5">
        <v>2.1272502711118479E-2</v>
      </c>
      <c r="AB137" s="5">
        <v>1.2623312862060323</v>
      </c>
      <c r="AC137" s="5">
        <v>8.73664282788809E-2</v>
      </c>
      <c r="AD137" s="5">
        <v>0.32394037853039181</v>
      </c>
      <c r="AE137" s="5">
        <v>0.17245996359983107</v>
      </c>
      <c r="AF137" s="5">
        <v>0.47421655553519748</v>
      </c>
      <c r="AG137" s="5">
        <v>3.8069724120328358E-2</v>
      </c>
      <c r="AH137" s="5">
        <v>0.38880704495553564</v>
      </c>
      <c r="AI137" s="5">
        <v>0.12693607991519065</v>
      </c>
      <c r="AJ137" s="5">
        <v>0.23100977935357841</v>
      </c>
      <c r="AK137" s="5">
        <v>4.2183044344213272E-2</v>
      </c>
      <c r="AL137" s="5">
        <v>0.13424151752216223</v>
      </c>
      <c r="AM137" s="5">
        <v>5.6956056563814375E-2</v>
      </c>
      <c r="AN137" s="5">
        <v>0.66640148233144947</v>
      </c>
      <c r="AO137" s="5">
        <v>6.4185465879792097E-2</v>
      </c>
      <c r="AP137" s="5">
        <v>6.4672546374470424E-2</v>
      </c>
      <c r="AQ137" s="5">
        <v>0.13591332654425281</v>
      </c>
      <c r="AR137" s="5">
        <v>0.22493092663388534</v>
      </c>
      <c r="AS137" s="5"/>
      <c r="AT137" s="5"/>
      <c r="AU137" s="5"/>
      <c r="AV137" s="5"/>
      <c r="AW137" s="5"/>
      <c r="AX137" s="5"/>
      <c r="AY137" s="5"/>
      <c r="AZ137" s="5"/>
      <c r="BA137" s="5"/>
      <c r="BB137" s="5"/>
    </row>
    <row r="138" spans="1:54" x14ac:dyDescent="0.3">
      <c r="A138" s="5">
        <v>14670</v>
      </c>
      <c r="B138" s="5"/>
      <c r="C138" s="5">
        <v>3.6122380754654038</v>
      </c>
      <c r="D138" s="5">
        <v>-1.795254327461851E-2</v>
      </c>
      <c r="E138" s="5">
        <v>-3.4630809339796951E-3</v>
      </c>
      <c r="F138" s="5">
        <v>-2.9482571957400328E-2</v>
      </c>
      <c r="G138" s="5">
        <v>-1.6251387877929666E-3</v>
      </c>
      <c r="H138" s="5">
        <v>-7.9228305690347105E-3</v>
      </c>
      <c r="I138" s="5">
        <v>-5.7028801934051509E-3</v>
      </c>
      <c r="J138" s="5">
        <v>-2.3861011382929082E-2</v>
      </c>
      <c r="K138" s="5">
        <v>1.2308315111845419E-2</v>
      </c>
      <c r="L138" s="5">
        <v>-0.30220937312772322</v>
      </c>
      <c r="M138" s="5">
        <v>-3.1704825979508133E-2</v>
      </c>
      <c r="N138" s="5">
        <v>-3.4375066441884441E-2</v>
      </c>
      <c r="O138" s="5">
        <v>-1.942516368841558E-2</v>
      </c>
      <c r="P138" s="5">
        <v>5.3279988123672226E-2</v>
      </c>
      <c r="Q138" s="5">
        <v>-1.1970565438510775E-2</v>
      </c>
      <c r="R138" s="5">
        <v>1.9266314879261962E-2</v>
      </c>
      <c r="S138" s="5">
        <v>2.2074249107949178E-2</v>
      </c>
      <c r="T138" s="5">
        <v>5.0701440276888915E-3</v>
      </c>
      <c r="U138" s="5">
        <v>7.5894368025765185E-2</v>
      </c>
      <c r="V138" s="5">
        <v>9.0103545245007216E-2</v>
      </c>
      <c r="W138" s="5">
        <v>0.34318959326141146</v>
      </c>
      <c r="X138" s="5">
        <v>1.7249637454181013</v>
      </c>
      <c r="Y138" s="5">
        <v>0.84097708799754189</v>
      </c>
      <c r="Z138" s="5">
        <v>-2.7170618109380068E-2</v>
      </c>
      <c r="AA138" s="5">
        <v>2.1192876489065419E-2</v>
      </c>
      <c r="AB138" s="5">
        <v>1.2598237385865294</v>
      </c>
      <c r="AC138" s="5">
        <v>8.734714888444621E-2</v>
      </c>
      <c r="AD138" s="5">
        <v>0.32444385706593809</v>
      </c>
      <c r="AE138" s="5">
        <v>0.17303569557880913</v>
      </c>
      <c r="AF138" s="5">
        <v>0.47665012342796959</v>
      </c>
      <c r="AG138" s="5">
        <v>3.8333720635997479E-2</v>
      </c>
      <c r="AH138" s="5">
        <v>0.39220786119187245</v>
      </c>
      <c r="AI138" s="5">
        <v>0.12827761393716261</v>
      </c>
      <c r="AJ138" s="5">
        <v>0.23387429683025326</v>
      </c>
      <c r="AK138" s="5">
        <v>4.2783777059569636E-2</v>
      </c>
      <c r="AL138" s="5">
        <v>0.13640173163198932</v>
      </c>
      <c r="AM138" s="5">
        <v>5.797857602380839E-2</v>
      </c>
      <c r="AN138" s="5">
        <v>0.67961190934009152</v>
      </c>
      <c r="AO138" s="5">
        <v>6.5578568302795792E-2</v>
      </c>
      <c r="AP138" s="5">
        <v>6.6198512927531594E-2</v>
      </c>
      <c r="AQ138" s="5">
        <v>0.13937863505397047</v>
      </c>
      <c r="AR138" s="5">
        <v>0.23109582664934733</v>
      </c>
      <c r="AS138" s="5"/>
      <c r="AT138" s="5"/>
      <c r="AU138" s="5"/>
      <c r="AV138" s="5"/>
      <c r="AW138" s="5"/>
      <c r="AX138" s="5"/>
      <c r="AY138" s="5"/>
      <c r="AZ138" s="5"/>
      <c r="BA138" s="5"/>
      <c r="BB138" s="5"/>
    </row>
    <row r="139" spans="1:54" x14ac:dyDescent="0.3">
      <c r="A139" s="5">
        <v>14660</v>
      </c>
      <c r="B139" s="5"/>
      <c r="C139" s="5">
        <v>3.6229608653295102</v>
      </c>
      <c r="D139" s="5">
        <v>-1.7195261921242204E-2</v>
      </c>
      <c r="E139" s="5">
        <v>-3.3224310841997568E-3</v>
      </c>
      <c r="F139" s="5">
        <v>-2.8331623694050449E-2</v>
      </c>
      <c r="G139" s="5">
        <v>-1.5642694225321107E-3</v>
      </c>
      <c r="H139" s="5">
        <v>-7.6386872716824065E-3</v>
      </c>
      <c r="I139" s="5">
        <v>-5.5074700590274587E-3</v>
      </c>
      <c r="J139" s="5">
        <v>-2.3081741221677936E-2</v>
      </c>
      <c r="K139" s="5">
        <v>1.1926209978832338E-2</v>
      </c>
      <c r="L139" s="5">
        <v>-0.29331766411820848</v>
      </c>
      <c r="M139" s="5">
        <v>-3.0823676372338821E-2</v>
      </c>
      <c r="N139" s="5">
        <v>-3.3476013205091422E-2</v>
      </c>
      <c r="O139" s="5">
        <v>-1.8949089865459897E-2</v>
      </c>
      <c r="P139" s="5">
        <v>5.2062335832721074E-2</v>
      </c>
      <c r="Q139" s="5">
        <v>-1.1716892617958129E-2</v>
      </c>
      <c r="R139" s="5">
        <v>1.8890223743372292E-2</v>
      </c>
      <c r="S139" s="5">
        <v>2.1680409208072893E-2</v>
      </c>
      <c r="T139" s="5">
        <v>4.9882402284453639E-3</v>
      </c>
      <c r="U139" s="5">
        <v>7.4797072025949068E-2</v>
      </c>
      <c r="V139" s="5">
        <v>8.895438983039447E-2</v>
      </c>
      <c r="W139" s="5">
        <v>0.33940056597683166</v>
      </c>
      <c r="X139" s="5">
        <v>1.7088890850674705</v>
      </c>
      <c r="Y139" s="5">
        <v>0.83459550706521701</v>
      </c>
      <c r="Z139" s="5">
        <v>-2.7011699562864849E-2</v>
      </c>
      <c r="AA139" s="5">
        <v>2.1105972570227251E-2</v>
      </c>
      <c r="AB139" s="5">
        <v>1.2568715427206336</v>
      </c>
      <c r="AC139" s="5">
        <v>8.7296749739976337E-2</v>
      </c>
      <c r="AD139" s="5">
        <v>0.32483269819425992</v>
      </c>
      <c r="AE139" s="5">
        <v>0.17355189359396997</v>
      </c>
      <c r="AF139" s="5">
        <v>0.47892717172870408</v>
      </c>
      <c r="AG139" s="5">
        <v>3.8585978451784922E-2</v>
      </c>
      <c r="AH139" s="5">
        <v>0.39549982473201156</v>
      </c>
      <c r="AI139" s="5">
        <v>0.12958807272682121</v>
      </c>
      <c r="AJ139" s="5">
        <v>0.23669197160719482</v>
      </c>
      <c r="AK139" s="5">
        <v>4.3378024199990192E-2</v>
      </c>
      <c r="AL139" s="5">
        <v>0.1385488405230893</v>
      </c>
      <c r="AM139" s="5">
        <v>5.8999142510099245E-2</v>
      </c>
      <c r="AN139" s="5">
        <v>0.69284657378742798</v>
      </c>
      <c r="AO139" s="5">
        <v>6.6979018093086359E-2</v>
      </c>
      <c r="AP139" s="5">
        <v>6.7737422361866681E-2</v>
      </c>
      <c r="AQ139" s="5">
        <v>0.14288382952364992</v>
      </c>
      <c r="AR139" s="5">
        <v>0.23734948505325573</v>
      </c>
      <c r="AS139" s="5"/>
      <c r="AT139" s="5"/>
      <c r="AU139" s="5"/>
      <c r="AV139" s="5"/>
      <c r="AW139" s="5"/>
      <c r="AX139" s="5"/>
      <c r="AY139" s="5"/>
      <c r="AZ139" s="5"/>
      <c r="BA139" s="5"/>
      <c r="BB139" s="5"/>
    </row>
    <row r="140" spans="1:54" x14ac:dyDescent="0.3">
      <c r="A140" s="5">
        <v>14650</v>
      </c>
      <c r="B140" s="5"/>
      <c r="C140" s="5">
        <v>3.6326992882323754</v>
      </c>
      <c r="D140" s="5">
        <v>-1.646356486245144E-2</v>
      </c>
      <c r="E140" s="5">
        <v>-3.1862663461318685E-3</v>
      </c>
      <c r="F140" s="5">
        <v>-2.7215154487828058E-2</v>
      </c>
      <c r="G140" s="5">
        <v>-1.5051035692099526E-3</v>
      </c>
      <c r="H140" s="5">
        <v>-7.3619236825383187E-3</v>
      </c>
      <c r="I140" s="5">
        <v>-5.3167317808049319E-3</v>
      </c>
      <c r="J140" s="5">
        <v>-2.2319450072775769E-2</v>
      </c>
      <c r="K140" s="5">
        <v>1.1551596039534765E-2</v>
      </c>
      <c r="L140" s="5">
        <v>-0.28458021146444251</v>
      </c>
      <c r="M140" s="5">
        <v>-2.9955749360351648E-2</v>
      </c>
      <c r="N140" s="5">
        <v>-3.2588254787748919E-2</v>
      </c>
      <c r="O140" s="5">
        <v>-1.8477776622028427E-2</v>
      </c>
      <c r="P140" s="5">
        <v>5.0853561076132828E-2</v>
      </c>
      <c r="Q140" s="5">
        <v>-1.1464336611765751E-2</v>
      </c>
      <c r="R140" s="5">
        <v>1.8514617749855081E-2</v>
      </c>
      <c r="S140" s="5">
        <v>2.1285738286933042E-2</v>
      </c>
      <c r="T140" s="5">
        <v>4.9058542382586345E-3</v>
      </c>
      <c r="U140" s="5">
        <v>7.3688611351125186E-2</v>
      </c>
      <c r="V140" s="5">
        <v>8.7787792673572798E-2</v>
      </c>
      <c r="W140" s="5">
        <v>0.3355310891611783</v>
      </c>
      <c r="X140" s="5">
        <v>1.6923494624313378</v>
      </c>
      <c r="Y140" s="5">
        <v>0.82796257381943561</v>
      </c>
      <c r="Z140" s="5">
        <v>-2.6844023279657191E-2</v>
      </c>
      <c r="AA140" s="5">
        <v>2.1011867632415662E-2</v>
      </c>
      <c r="AB140" s="5">
        <v>1.2534769328369653</v>
      </c>
      <c r="AC140" s="5">
        <v>8.7215221075181398E-2</v>
      </c>
      <c r="AD140" s="5">
        <v>0.32510625143664734</v>
      </c>
      <c r="AE140" s="5">
        <v>0.17400788765183883</v>
      </c>
      <c r="AF140" s="5">
        <v>0.48104499372496934</v>
      </c>
      <c r="AG140" s="5">
        <v>3.8826214304077761E-2</v>
      </c>
      <c r="AH140" s="5">
        <v>0.39867941818445807</v>
      </c>
      <c r="AI140" s="5">
        <v>0.13086612503775252</v>
      </c>
      <c r="AJ140" s="5">
        <v>0.23946009531176776</v>
      </c>
      <c r="AK140" s="5">
        <v>4.3965249379704349E-2</v>
      </c>
      <c r="AL140" s="5">
        <v>0.14068104259531783</v>
      </c>
      <c r="AM140" s="5">
        <v>6.001697027143952E-2</v>
      </c>
      <c r="AN140" s="5">
        <v>0.70609628149092019</v>
      </c>
      <c r="AO140" s="5">
        <v>6.8385956583795107E-2</v>
      </c>
      <c r="AP140" s="5">
        <v>6.9288466785634079E-2</v>
      </c>
      <c r="AQ140" s="5">
        <v>0.14642740259200732</v>
      </c>
      <c r="AR140" s="5">
        <v>0.24368984967022889</v>
      </c>
      <c r="AS140" s="5"/>
      <c r="AT140" s="5"/>
      <c r="AU140" s="5"/>
      <c r="AV140" s="5"/>
      <c r="AW140" s="5"/>
      <c r="AX140" s="5"/>
      <c r="AY140" s="5"/>
      <c r="AZ140" s="5"/>
      <c r="BA140" s="5"/>
      <c r="BB140" s="5"/>
    </row>
    <row r="141" spans="1:54" x14ac:dyDescent="0.3">
      <c r="A141" s="5">
        <v>14640</v>
      </c>
      <c r="B141" s="5"/>
      <c r="C141" s="5">
        <v>3.6414532812328351</v>
      </c>
      <c r="D141" s="5">
        <v>-1.5756904326391589E-2</v>
      </c>
      <c r="E141" s="5">
        <v>-3.0545032575499675E-3</v>
      </c>
      <c r="F141" s="5">
        <v>-2.6132625882715938E-2</v>
      </c>
      <c r="G141" s="5">
        <v>-1.4476201239366055E-3</v>
      </c>
      <c r="H141" s="5">
        <v>-7.0924744232212979E-3</v>
      </c>
      <c r="I141" s="5">
        <v>-5.1306422894901189E-3</v>
      </c>
      <c r="J141" s="5">
        <v>-2.1574129611887784E-2</v>
      </c>
      <c r="K141" s="5">
        <v>1.1184508429225146E-2</v>
      </c>
      <c r="L141" s="5">
        <v>-0.27599870250281644</v>
      </c>
      <c r="M141" s="5">
        <v>-2.9101294020453972E-2</v>
      </c>
      <c r="N141" s="5">
        <v>-3.17121243656708E-2</v>
      </c>
      <c r="O141" s="5">
        <v>-1.8011439813867016E-2</v>
      </c>
      <c r="P141" s="5">
        <v>4.9654310476008934E-2</v>
      </c>
      <c r="Q141" s="5">
        <v>-1.1213050478531515E-2</v>
      </c>
      <c r="R141" s="5">
        <v>1.8139748983142922E-2</v>
      </c>
      <c r="S141" s="5">
        <v>2.0890524482645896E-2</v>
      </c>
      <c r="T141" s="5">
        <v>4.8230505328523826E-3</v>
      </c>
      <c r="U141" s="5">
        <v>7.2569904288219786E-2</v>
      </c>
      <c r="V141" s="5">
        <v>8.6604765351711493E-2</v>
      </c>
      <c r="W141" s="5">
        <v>0.331584637524244</v>
      </c>
      <c r="X141" s="5">
        <v>1.6753600922069005</v>
      </c>
      <c r="Y141" s="5">
        <v>0.82108446215654696</v>
      </c>
      <c r="Z141" s="5">
        <v>-2.6667744584169061E-2</v>
      </c>
      <c r="AA141" s="5">
        <v>2.0910645935826384E-2</v>
      </c>
      <c r="AB141" s="5">
        <v>1.2496426171830926</v>
      </c>
      <c r="AC141" s="5">
        <v>8.710258645092013E-2</v>
      </c>
      <c r="AD141" s="5">
        <v>0.32526398749425367</v>
      </c>
      <c r="AE141" s="5">
        <v>0.17440306865434241</v>
      </c>
      <c r="AF141" s="5">
        <v>0.48300103382935378</v>
      </c>
      <c r="AG141" s="5">
        <v>3.9054155254241177E-2</v>
      </c>
      <c r="AH141" s="5">
        <v>0.40174320632551214</v>
      </c>
      <c r="AI141" s="5">
        <v>0.13211045739190125</v>
      </c>
      <c r="AJ141" s="5">
        <v>0.24217597305807451</v>
      </c>
      <c r="AK141" s="5">
        <v>4.4544914866817095E-2</v>
      </c>
      <c r="AL141" s="5">
        <v>0.14279651892818873</v>
      </c>
      <c r="AM141" s="5">
        <v>6.1031260415037578E-2</v>
      </c>
      <c r="AN141" s="5">
        <v>0.71935161539220416</v>
      </c>
      <c r="AO141" s="5">
        <v>6.9798497046080349E-2</v>
      </c>
      <c r="AP141" s="5">
        <v>7.0850803666685849E-2</v>
      </c>
      <c r="AQ141" s="5">
        <v>0.15000776182512554</v>
      </c>
      <c r="AR141" s="5">
        <v>0.2501147099972158</v>
      </c>
      <c r="AS141" s="5"/>
      <c r="AT141" s="5"/>
      <c r="AU141" s="5"/>
      <c r="AV141" s="5"/>
      <c r="AW141" s="5"/>
      <c r="AX141" s="5"/>
      <c r="AY141" s="5"/>
      <c r="AZ141" s="5"/>
      <c r="BA141" s="5"/>
      <c r="BB141" s="5"/>
    </row>
    <row r="142" spans="1:54" x14ac:dyDescent="0.3">
      <c r="A142" s="5">
        <v>14630</v>
      </c>
      <c r="B142" s="5"/>
      <c r="C142" s="5">
        <v>3.6492234596568509</v>
      </c>
      <c r="D142" s="5">
        <v>-1.5074729114012881E-2</v>
      </c>
      <c r="E142" s="5">
        <v>-2.9270571005472505E-3</v>
      </c>
      <c r="F142" s="5">
        <v>-2.5083484787760478E-2</v>
      </c>
      <c r="G142" s="5">
        <v>-1.3917970149803249E-3</v>
      </c>
      <c r="H142" s="5">
        <v>-6.8302688607054015E-3</v>
      </c>
      <c r="I142" s="5">
        <v>-4.9491745091478226E-3</v>
      </c>
      <c r="J142" s="5">
        <v>-2.0845754414818438E-2</v>
      </c>
      <c r="K142" s="5">
        <v>1.0824973563418041E-2</v>
      </c>
      <c r="L142" s="5">
        <v>-0.26757461879462996</v>
      </c>
      <c r="M142" s="5">
        <v>-2.8260539237671557E-2</v>
      </c>
      <c r="N142" s="5">
        <v>-3.0847935207386969E-2</v>
      </c>
      <c r="O142" s="5">
        <v>-1.7550285383474931E-2</v>
      </c>
      <c r="P142" s="5">
        <v>4.8465207579569111E-2</v>
      </c>
      <c r="Q142" s="5">
        <v>-1.0963183088655617E-2</v>
      </c>
      <c r="R142" s="5">
        <v>1.7765864459336079E-2</v>
      </c>
      <c r="S142" s="5">
        <v>2.0495052072040717E-2</v>
      </c>
      <c r="T142" s="5">
        <v>4.7398931439260536E-3</v>
      </c>
      <c r="U142" s="5">
        <v>7.1441868894147567E-2</v>
      </c>
      <c r="V142" s="5">
        <v>8.5406326366516711E-2</v>
      </c>
      <c r="W142" s="5">
        <v>0.32756473737565678</v>
      </c>
      <c r="X142" s="5">
        <v>1.6579365615461874</v>
      </c>
      <c r="Y142" s="5">
        <v>0.81396757485323956</v>
      </c>
      <c r="Z142" s="5">
        <v>-2.6483027437212193E-2</v>
      </c>
      <c r="AA142" s="5">
        <v>2.0802399200256162E-2</v>
      </c>
      <c r="AB142" s="5">
        <v>1.2453717748193569</v>
      </c>
      <c r="AC142" s="5">
        <v>8.6958902830938795E-2</v>
      </c>
      <c r="AD142" s="5">
        <v>0.32530549960682337</v>
      </c>
      <c r="AE142" s="5">
        <v>0.17473688968520387</v>
      </c>
      <c r="AF142" s="5">
        <v>0.4847928925552204</v>
      </c>
      <c r="AG142" s="5">
        <v>3.9269539190088167E-2</v>
      </c>
      <c r="AH142" s="5">
        <v>0.40468784207868902</v>
      </c>
      <c r="AI142" s="5">
        <v>0.13331977623717917</v>
      </c>
      <c r="AJ142" s="5">
        <v>0.24483692758716882</v>
      </c>
      <c r="AK142" s="5">
        <v>4.5116482345037387E-2</v>
      </c>
      <c r="AL142" s="5">
        <v>0.14489343560636028</v>
      </c>
      <c r="AM142" s="5">
        <v>6.2041201798231652E-2</v>
      </c>
      <c r="AN142" s="5">
        <v>0.73260294422916483</v>
      </c>
      <c r="AO142" s="5">
        <v>7.1215725291232351E-2</v>
      </c>
      <c r="AP142" s="5">
        <v>7.2423556141150522E-2</v>
      </c>
      <c r="AQ142" s="5">
        <v>0.15362322961228841</v>
      </c>
      <c r="AR142" s="5">
        <v>0.25662169559627646</v>
      </c>
      <c r="AS142" s="5"/>
      <c r="AT142" s="5"/>
      <c r="AU142" s="5"/>
      <c r="AV142" s="5"/>
      <c r="AW142" s="5"/>
      <c r="AX142" s="5"/>
      <c r="AY142" s="5"/>
      <c r="AZ142" s="5"/>
      <c r="BA142" s="5"/>
      <c r="BB142" s="5"/>
    </row>
    <row r="143" spans="1:54" x14ac:dyDescent="0.3">
      <c r="A143" s="5">
        <v>14620</v>
      </c>
      <c r="B143" s="5"/>
      <c r="C143" s="5">
        <v>3.6560111065713548</v>
      </c>
      <c r="D143" s="5">
        <v>-1.4416485474414601E-2</v>
      </c>
      <c r="E143" s="5">
        <v>-2.8038420628028415E-3</v>
      </c>
      <c r="F143" s="5">
        <v>-2.406716474948754E-2</v>
      </c>
      <c r="G143" s="5">
        <v>-1.3376112658356042E-3</v>
      </c>
      <c r="H143" s="5">
        <v>-6.5752313748824566E-3</v>
      </c>
      <c r="I143" s="5">
        <v>-4.7722975184391631E-3</v>
      </c>
      <c r="J143" s="5">
        <v>-2.0134282495573946E-2</v>
      </c>
      <c r="K143" s="5">
        <v>1.0473009344249736E-2</v>
      </c>
      <c r="L143" s="5">
        <v>-0.25930923948148343</v>
      </c>
      <c r="M143" s="5">
        <v>-2.7433693885987449E-2</v>
      </c>
      <c r="N143" s="5">
        <v>-2.9995980698112396E-2</v>
      </c>
      <c r="O143" s="5">
        <v>-1.7094509286083713E-2</v>
      </c>
      <c r="P143" s="5">
        <v>4.7286852447087781E-2</v>
      </c>
      <c r="Q143" s="5">
        <v>-1.071487899258515E-2</v>
      </c>
      <c r="R143" s="5">
        <v>1.7393205864526161E-2</v>
      </c>
      <c r="S143" s="5">
        <v>2.0099601130001032E-2</v>
      </c>
      <c r="T143" s="5">
        <v>4.656445575254296E-3</v>
      </c>
      <c r="U143" s="5">
        <v>7.0305421710413429E-2</v>
      </c>
      <c r="V143" s="5">
        <v>8.4193499646440267E-2</v>
      </c>
      <c r="W143" s="5">
        <v>0.32347496125487646</v>
      </c>
      <c r="X143" s="5">
        <v>1.640094805794994</v>
      </c>
      <c r="Y143" s="5">
        <v>0.80661853352206392</v>
      </c>
      <c r="Z143" s="5">
        <v>-2.6290044181519194E-2</v>
      </c>
      <c r="AA143" s="5">
        <v>2.0687226468972177E-2</v>
      </c>
      <c r="AB143" s="5">
        <v>1.2406680515645463</v>
      </c>
      <c r="AC143" s="5">
        <v>8.6784260594079329E-2</v>
      </c>
      <c r="AD143" s="5">
        <v>0.32523050469928572</v>
      </c>
      <c r="AE143" s="5">
        <v>0.17500886719417164</v>
      </c>
      <c r="AF143" s="5">
        <v>0.48641833125748901</v>
      </c>
      <c r="AG143" s="5">
        <v>3.9472115313381607E-2</v>
      </c>
      <c r="AH143" s="5">
        <v>0.40751007241215975</v>
      </c>
      <c r="AI143" s="5">
        <v>0.1344928101009121</v>
      </c>
      <c r="AJ143" s="5">
        <v>0.24744030344433146</v>
      </c>
      <c r="AK143" s="5">
        <v>4.5679413690620785E-2</v>
      </c>
      <c r="AL143" s="5">
        <v>0.14696994612011566</v>
      </c>
      <c r="AM143" s="5">
        <v>6.3045971962573277E-2</v>
      </c>
      <c r="AN143" s="5">
        <v>0.74584043181265625</v>
      </c>
      <c r="AO143" s="5">
        <v>7.2636700339233556E-2</v>
      </c>
      <c r="AP143" s="5">
        <v>7.4005813394270301E-2</v>
      </c>
      <c r="AQ143" s="5">
        <v>0.15727204321699076</v>
      </c>
      <c r="AR143" s="5">
        <v>0.26320827473421887</v>
      </c>
      <c r="AS143" s="5"/>
      <c r="AT143" s="5"/>
      <c r="AU143" s="5"/>
      <c r="AV143" s="5"/>
      <c r="AW143" s="5"/>
      <c r="AX143" s="5"/>
      <c r="AY143" s="5"/>
      <c r="AZ143" s="5"/>
      <c r="BA143" s="5"/>
      <c r="BB143" s="5"/>
    </row>
    <row r="144" spans="1:54" x14ac:dyDescent="0.3">
      <c r="A144" s="5">
        <v>14610</v>
      </c>
      <c r="B144" s="5"/>
      <c r="C144" s="5">
        <v>3.6618181615693155</v>
      </c>
      <c r="D144" s="5">
        <v>-1.3781617951040359E-2</v>
      </c>
      <c r="E144" s="5">
        <v>-2.6847713947882909E-3</v>
      </c>
      <c r="F144" s="5">
        <v>-2.3083087202338554E-2</v>
      </c>
      <c r="G144" s="5">
        <v>-1.2850390577163466E-3</v>
      </c>
      <c r="H144" s="5">
        <v>-6.3272816260827357E-3</v>
      </c>
      <c r="I144" s="5">
        <v>-4.5999767135831149E-3</v>
      </c>
      <c r="J144" s="5">
        <v>-1.9439655857323816E-2</v>
      </c>
      <c r="K144" s="5">
        <v>1.0128625375868025E-2</v>
      </c>
      <c r="L144" s="5">
        <v>-0.25120364490314923</v>
      </c>
      <c r="M144" s="5">
        <v>-2.6620947039340963E-2</v>
      </c>
      <c r="N144" s="5">
        <v>-2.9156534397502216E-2</v>
      </c>
      <c r="O144" s="5">
        <v>-1.6644297434425696E-2</v>
      </c>
      <c r="P144" s="5">
        <v>4.6119821288294061E-2</v>
      </c>
      <c r="Q144" s="5">
        <v>-1.0468278298820565E-2</v>
      </c>
      <c r="R144" s="5">
        <v>1.7022009306441481E-2</v>
      </c>
      <c r="S144" s="5">
        <v>1.9704447200821953E-2</v>
      </c>
      <c r="T144" s="5">
        <v>4.5727707207196214E-3</v>
      </c>
      <c r="U144" s="5">
        <v>6.9161476493633231E-2</v>
      </c>
      <c r="V144" s="5">
        <v>8.2967313052209626E-2</v>
      </c>
      <c r="W144" s="5">
        <v>0.31931892251651423</v>
      </c>
      <c r="X144" s="5">
        <v>1.6218510837404392</v>
      </c>
      <c r="Y144" s="5">
        <v>0.79904416821288249</v>
      </c>
      <c r="Z144" s="5">
        <v>-2.6088975272776455E-2</v>
      </c>
      <c r="AA144" s="5">
        <v>2.0565233959507486E-2</v>
      </c>
      <c r="AB144" s="5">
        <v>1.2355355550995202</v>
      </c>
      <c r="AC144" s="5">
        <v>8.6578783486640581E-2</v>
      </c>
      <c r="AD144" s="5">
        <v>0.32503884431232916</v>
      </c>
      <c r="AE144" s="5">
        <v>0.1752185820756583</v>
      </c>
      <c r="AF144" s="5">
        <v>0.48787527662576718</v>
      </c>
      <c r="AG144" s="5">
        <v>3.9661644612139876E-2</v>
      </c>
      <c r="AH144" s="5">
        <v>0.41020674414023456</v>
      </c>
      <c r="AI144" s="5">
        <v>0.1356283117343518</v>
      </c>
      <c r="AJ144" s="5">
        <v>0.2499834711848774</v>
      </c>
      <c r="AK144" s="5">
        <v>4.6233171763108691E-2</v>
      </c>
      <c r="AL144" s="5">
        <v>0.14902419383716345</v>
      </c>
      <c r="AM144" s="5">
        <v>6.4044738109233681E-2</v>
      </c>
      <c r="AN144" s="5">
        <v>0.75905404690233902</v>
      </c>
      <c r="AO144" s="5">
        <v>7.4060455154077748E-2</v>
      </c>
      <c r="AP144" s="5">
        <v>7.5596631114737758E-2</v>
      </c>
      <c r="AQ144" s="5">
        <v>0.16095235498776758</v>
      </c>
      <c r="AR144" s="5">
        <v>0.26987175328024343</v>
      </c>
      <c r="AS144" s="5"/>
      <c r="AT144" s="5"/>
      <c r="AU144" s="5"/>
      <c r="AV144" s="5"/>
      <c r="AW144" s="5"/>
      <c r="AX144" s="5"/>
      <c r="AY144" s="5"/>
      <c r="AZ144" s="5"/>
      <c r="BA144" s="5"/>
      <c r="BB144" s="5"/>
    </row>
    <row r="145" spans="1:54" x14ac:dyDescent="0.3">
      <c r="A145" s="5">
        <v>14600</v>
      </c>
      <c r="B145" s="5"/>
      <c r="C145" s="5">
        <v>3.6666472089058377</v>
      </c>
      <c r="D145" s="5">
        <v>-1.3169570198100278E-2</v>
      </c>
      <c r="E145" s="5">
        <v>-2.5697575627409465E-3</v>
      </c>
      <c r="F145" s="5">
        <v>-2.2130662695336086E-2</v>
      </c>
      <c r="G145" s="5">
        <v>-1.2340557913655919E-3</v>
      </c>
      <c r="H145" s="5">
        <v>-6.086334822008768E-3</v>
      </c>
      <c r="I145" s="5">
        <v>-4.4321739726123719E-3</v>
      </c>
      <c r="J145" s="5">
        <v>-1.8761801054770984E-2</v>
      </c>
      <c r="K145" s="5">
        <v>9.7918231881547729E-3</v>
      </c>
      <c r="L145" s="5">
        <v>-0.2432587204640142</v>
      </c>
      <c r="M145" s="5">
        <v>-2.5822468211654605E-2</v>
      </c>
      <c r="N145" s="5">
        <v>-2.8329850130351941E-2</v>
      </c>
      <c r="O145" s="5">
        <v>-1.6199825662039213E-2</v>
      </c>
      <c r="P145" s="5">
        <v>4.4964666147126769E-2</v>
      </c>
      <c r="Q145" s="5">
        <v>-1.0223516561780504E-2</v>
      </c>
      <c r="R145" s="5">
        <v>1.665250507974014E-2</v>
      </c>
      <c r="S145" s="5">
        <v>1.9309860982117635E-2</v>
      </c>
      <c r="T145" s="5">
        <v>4.488930784429258E-3</v>
      </c>
      <c r="U145" s="5">
        <v>6.8010942964499901E-2</v>
      </c>
      <c r="V145" s="5">
        <v>8.172879688881822E-2</v>
      </c>
      <c r="W145" s="5">
        <v>0.31510026988271533</v>
      </c>
      <c r="X145" s="5">
        <v>1.6032219524218263</v>
      </c>
      <c r="Y145" s="5">
        <v>0.79125150668330524</v>
      </c>
      <c r="Z145" s="5">
        <v>-2.588000899675541E-2</v>
      </c>
      <c r="AA145" s="5">
        <v>2.0436534901690104E-2</v>
      </c>
      <c r="AB145" s="5">
        <v>1.2299788492370054</v>
      </c>
      <c r="AC145" s="5">
        <v>8.6342628514725975E-2</v>
      </c>
      <c r="AD145" s="5">
        <v>0.32473048531358434</v>
      </c>
      <c r="AE145" s="5">
        <v>0.17536568063859709</v>
      </c>
      <c r="AF145" s="5">
        <v>0.4891618249176119</v>
      </c>
      <c r="AG145" s="5">
        <v>3.9837900316539998E-2</v>
      </c>
      <c r="AH145" s="5">
        <v>0.41277480961491514</v>
      </c>
      <c r="AI145" s="5">
        <v>0.1367250602434244</v>
      </c>
      <c r="AJ145" s="5">
        <v>0.25246383159978608</v>
      </c>
      <c r="AK145" s="5">
        <v>4.6777221208393935E-2</v>
      </c>
      <c r="AL145" s="5">
        <v>0.15105431454177945</v>
      </c>
      <c r="AM145" s="5">
        <v>6.503665811452293E-2</v>
      </c>
      <c r="AN145" s="5">
        <v>0.7722335736746736</v>
      </c>
      <c r="AO145" s="5">
        <v>7.5485997445996628E-2</v>
      </c>
      <c r="AP145" s="5">
        <v>7.719503202361222E-2</v>
      </c>
      <c r="AQ145" s="5">
        <v>0.16466223273324307</v>
      </c>
      <c r="AR145" s="5">
        <v>0.27660927387236933</v>
      </c>
      <c r="AS145" s="5"/>
      <c r="AT145" s="5"/>
      <c r="AU145" s="5"/>
      <c r="AV145" s="5"/>
      <c r="AW145" s="5"/>
      <c r="AX145" s="5"/>
      <c r="AY145" s="5"/>
      <c r="AZ145" s="5"/>
      <c r="BA145" s="5"/>
      <c r="BB145" s="5"/>
    </row>
    <row r="146" spans="1:54" x14ac:dyDescent="0.3">
      <c r="A146" s="5">
        <v>14590</v>
      </c>
      <c r="B146" s="5"/>
      <c r="C146" s="5">
        <v>3.6705014650259602</v>
      </c>
      <c r="D146" s="5">
        <v>-1.2579785766693607E-2</v>
      </c>
      <c r="E146" s="5">
        <v>-2.4587123972464632E-3</v>
      </c>
      <c r="F146" s="5">
        <v>-2.1209292093306034E-2</v>
      </c>
      <c r="G146" s="5">
        <v>-1.1846361480779681E-3</v>
      </c>
      <c r="H146" s="5">
        <v>-5.8523019835546907E-3</v>
      </c>
      <c r="I146" s="5">
        <v>-4.268847820548048E-3</v>
      </c>
      <c r="J146" s="5">
        <v>-1.8100629766453526E-2</v>
      </c>
      <c r="K146" s="5">
        <v>9.4625964680970752E-3</v>
      </c>
      <c r="L146" s="5">
        <v>-0.23547516073391184</v>
      </c>
      <c r="M146" s="5">
        <v>-2.5038407624719584E-2</v>
      </c>
      <c r="N146" s="5">
        <v>-2.7516162109343927E-2</v>
      </c>
      <c r="O146" s="5">
        <v>-1.5761259704816601E-2</v>
      </c>
      <c r="P146" s="5">
        <v>4.382191463461281E-2</v>
      </c>
      <c r="Q146" s="5">
        <v>-9.9807246795960824E-3</v>
      </c>
      <c r="R146" s="5">
        <v>1.6284917445238849E-2</v>
      </c>
      <c r="S146" s="5">
        <v>1.8916108021776755E-2</v>
      </c>
      <c r="T146" s="5">
        <v>4.4049872030602405E-3</v>
      </c>
      <c r="U146" s="5">
        <v>6.6854725577654234E-2</v>
      </c>
      <c r="V146" s="5">
        <v>8.0478982427072382E-2</v>
      </c>
      <c r="W146" s="5">
        <v>0.31082268197438762</v>
      </c>
      <c r="X146" s="5">
        <v>1.5842242415604886</v>
      </c>
      <c r="Y146" s="5">
        <v>0.7832477633620003</v>
      </c>
      <c r="Z146" s="5">
        <v>-2.5663341173163361E-2</v>
      </c>
      <c r="AA146" s="5">
        <v>2.030124936324517E-2</v>
      </c>
      <c r="AB146" s="5">
        <v>1.2240029473679008</v>
      </c>
      <c r="AC146" s="5">
        <v>8.607598577656024E-2</v>
      </c>
      <c r="AD146" s="5">
        <v>0.32430552038658167</v>
      </c>
      <c r="AE146" s="5">
        <v>0.17544987546457508</v>
      </c>
      <c r="AF146" s="5">
        <v>0.49027624592025348</v>
      </c>
      <c r="AG146" s="5">
        <v>4.00006683372389E-2</v>
      </c>
      <c r="AH146" s="5">
        <v>0.41521133229364171</v>
      </c>
      <c r="AI146" s="5">
        <v>0.1377818632008419</v>
      </c>
      <c r="AJ146" s="5">
        <v>0.25487881995218664</v>
      </c>
      <c r="AK146" s="5">
        <v>4.7311029272571234E-2</v>
      </c>
      <c r="AL146" s="5">
        <v>0.15305843903709487</v>
      </c>
      <c r="AM146" s="5">
        <v>6.6020881584176003E-2</v>
      </c>
      <c r="AN146" s="5">
        <v>0.78536862277413921</v>
      </c>
      <c r="AO146" s="5">
        <v>7.6912310540556625E-2</v>
      </c>
      <c r="AP146" s="5">
        <v>7.8800006478734308E-2</v>
      </c>
      <c r="AQ146" s="5">
        <v>0.16839966026551062</v>
      </c>
      <c r="AR146" s="5">
        <v>0.28341781536315425</v>
      </c>
      <c r="AS146" s="5"/>
      <c r="AT146" s="5"/>
      <c r="AU146" s="5"/>
      <c r="AV146" s="5"/>
      <c r="AW146" s="5"/>
      <c r="AX146" s="5"/>
      <c r="AY146" s="5"/>
      <c r="AZ146" s="5"/>
      <c r="BA146" s="5"/>
      <c r="BB146" s="5"/>
    </row>
    <row r="147" spans="1:54" x14ac:dyDescent="0.3">
      <c r="A147" s="5">
        <v>14580</v>
      </c>
      <c r="B147" s="5"/>
      <c r="C147" s="5">
        <v>3.6733847655257872</v>
      </c>
      <c r="D147" s="5">
        <v>-1.2011708860192587E-2</v>
      </c>
      <c r="E147" s="5">
        <v>-2.3515472372892384E-3</v>
      </c>
      <c r="F147" s="5">
        <v>-2.0318367751098333E-2</v>
      </c>
      <c r="G147" s="5">
        <v>-1.1367541498368923E-3</v>
      </c>
      <c r="H147" s="5">
        <v>-5.6250902090023806E-3</v>
      </c>
      <c r="I147" s="5">
        <v>-4.1099535951269464E-3</v>
      </c>
      <c r="J147" s="5">
        <v>-1.7456039375516548E-2</v>
      </c>
      <c r="K147" s="5">
        <v>9.1409312981257807E-3</v>
      </c>
      <c r="L147" s="5">
        <v>-0.22785347376893691</v>
      </c>
      <c r="M147" s="5">
        <v>-2.4268896502724929E-2</v>
      </c>
      <c r="N147" s="5">
        <v>-2.6715685088877818E-2</v>
      </c>
      <c r="O147" s="5">
        <v>-1.5328755200462263E-2</v>
      </c>
      <c r="P147" s="5">
        <v>4.2692069709531669E-2</v>
      </c>
      <c r="Q147" s="5">
        <v>-9.7400288018786186E-3</v>
      </c>
      <c r="R147" s="5">
        <v>1.5919464423327319E-2</v>
      </c>
      <c r="S147" s="5">
        <v>1.8523448428426608E-2</v>
      </c>
      <c r="T147" s="5">
        <v>4.321000570570172E-3</v>
      </c>
      <c r="U147" s="5">
        <v>6.5693722314850822E-2</v>
      </c>
      <c r="V147" s="5">
        <v>7.9218900437749734E-2</v>
      </c>
      <c r="W147" s="5">
        <v>0.30648986183303545</v>
      </c>
      <c r="X147" s="5">
        <v>1.5648750276650254</v>
      </c>
      <c r="Y147" s="5">
        <v>0.77504032802942002</v>
      </c>
      <c r="Z147" s="5">
        <v>-2.5439174846868261E-2</v>
      </c>
      <c r="AA147" s="5">
        <v>2.0159504063341577E-2</v>
      </c>
      <c r="AB147" s="5">
        <v>1.2176133050965519</v>
      </c>
      <c r="AC147" s="5">
        <v>8.577907823490985E-2</v>
      </c>
      <c r="AD147" s="5">
        <v>0.32376416829517846</v>
      </c>
      <c r="AE147" s="5">
        <v>0.17547094615155606</v>
      </c>
      <c r="AF147" s="5">
        <v>0.49121698662966529</v>
      </c>
      <c r="AG147" s="5">
        <v>4.0149747684963585E-2</v>
      </c>
      <c r="AH147" s="5">
        <v>0.41751349216947381</v>
      </c>
      <c r="AI147" s="5">
        <v>0.13879755873467506</v>
      </c>
      <c r="AJ147" s="5">
        <v>0.2572259102155926</v>
      </c>
      <c r="AK147" s="5">
        <v>4.7834066624979785E-2</v>
      </c>
      <c r="AL147" s="5">
        <v>0.15503469580603929</v>
      </c>
      <c r="AM147" s="5">
        <v>6.6996550944925501E-2</v>
      </c>
      <c r="AN147" s="5">
        <v>0.79844864293726781</v>
      </c>
      <c r="AO147" s="5">
        <v>7.8338354314429939E-2</v>
      </c>
      <c r="AP147" s="5">
        <v>8.0410513155395671E-2</v>
      </c>
      <c r="AQ147" s="5">
        <v>0.17216253811561322</v>
      </c>
      <c r="AR147" s="5">
        <v>0.2902941925547633</v>
      </c>
      <c r="AS147" s="5"/>
      <c r="AT147" s="5"/>
      <c r="AU147" s="5"/>
      <c r="AV147" s="5"/>
      <c r="AW147" s="5"/>
      <c r="AX147" s="5"/>
      <c r="AY147" s="5"/>
      <c r="AZ147" s="5"/>
      <c r="BA147" s="5"/>
      <c r="BB147" s="5"/>
    </row>
    <row r="148" spans="1:54" x14ac:dyDescent="0.3">
      <c r="A148" s="5">
        <v>14570</v>
      </c>
      <c r="B148" s="5"/>
      <c r="C148" s="5">
        <v>3.675301551588944</v>
      </c>
      <c r="D148" s="5">
        <v>-1.1464785058539288E-2</v>
      </c>
      <c r="E148" s="5">
        <v>-2.2481730696451417E-3</v>
      </c>
      <c r="F148" s="5">
        <v>-1.94572746593673E-2</v>
      </c>
      <c r="G148" s="5">
        <v>-1.0903832184731821E-3</v>
      </c>
      <c r="H148" s="5">
        <v>-5.4046029361052936E-3</v>
      </c>
      <c r="I148" s="5">
        <v>-3.9554436127235901E-3</v>
      </c>
      <c r="J148" s="5">
        <v>-1.6827913557514326E-2</v>
      </c>
      <c r="K148" s="5">
        <v>8.8268064007375486E-3</v>
      </c>
      <c r="L148" s="5">
        <v>-0.22039398563766327</v>
      </c>
      <c r="M148" s="5">
        <v>-2.3514047392177655E-2</v>
      </c>
      <c r="N148" s="5">
        <v>-2.5928614548972828E-2</v>
      </c>
      <c r="O148" s="5">
        <v>-1.4902457705491371E-2</v>
      </c>
      <c r="P148" s="5">
        <v>4.1575609506412113E-2</v>
      </c>
      <c r="Q148" s="5">
        <v>-9.5015502474822683E-3</v>
      </c>
      <c r="R148" s="5">
        <v>1.5556357601780072E-2</v>
      </c>
      <c r="S148" s="5">
        <v>1.8132136595825726E-2</v>
      </c>
      <c r="T148" s="5">
        <v>4.2370305654033068E-3</v>
      </c>
      <c r="U148" s="5">
        <v>6.4528823503724436E-2</v>
      </c>
      <c r="V148" s="5">
        <v>7.7949579741362962E-2</v>
      </c>
      <c r="W148" s="5">
        <v>0.30210553144491786</v>
      </c>
      <c r="X148" s="5">
        <v>1.5451916078688142</v>
      </c>
      <c r="Y148" s="5">
        <v>0.76663675424118483</v>
      </c>
      <c r="Z148" s="5">
        <v>-2.5207719967182594E-2</v>
      </c>
      <c r="AA148" s="5">
        <v>2.0011432174485356E-2</v>
      </c>
      <c r="AB148" s="5">
        <v>1.2108158120794958</v>
      </c>
      <c r="AC148" s="5">
        <v>8.545216142989201E-2</v>
      </c>
      <c r="AD148" s="5">
        <v>0.32310677392171427</v>
      </c>
      <c r="AE148" s="5">
        <v>0.17542873994077515</v>
      </c>
      <c r="AF148" s="5">
        <v>0.49198267463647971</v>
      </c>
      <c r="AG148" s="5">
        <v>4.0284950870255201E-2</v>
      </c>
      <c r="AH148" s="5">
        <v>0.41967859105010924</v>
      </c>
      <c r="AI148" s="5">
        <v>0.13977101758846922</v>
      </c>
      <c r="AJ148" s="5">
        <v>0.25950261930457058</v>
      </c>
      <c r="AK148" s="5">
        <v>4.8345808188790126E-2</v>
      </c>
      <c r="AL148" s="5">
        <v>0.15698121372624271</v>
      </c>
      <c r="AM148" s="5">
        <v>6.7962802571758019E-2</v>
      </c>
      <c r="AN148" s="5">
        <v>0.81146293317707452</v>
      </c>
      <c r="AO148" s="5">
        <v>7.9763066197455629E-2</v>
      </c>
      <c r="AP148" s="5">
        <v>8.2025479803828044E-2</v>
      </c>
      <c r="AQ148" s="5">
        <v>0.17594868442458614</v>
      </c>
      <c r="AR148" s="5">
        <v>0.29723505623308011</v>
      </c>
      <c r="AS148" s="5"/>
      <c r="AT148" s="5"/>
      <c r="AU148" s="5"/>
      <c r="AV148" s="5"/>
      <c r="AW148" s="5"/>
      <c r="AX148" s="5"/>
      <c r="AY148" s="5"/>
      <c r="AZ148" s="5"/>
      <c r="BA148" s="5"/>
      <c r="BB148" s="5"/>
    </row>
    <row r="149" spans="1:54" x14ac:dyDescent="0.3">
      <c r="A149" s="5">
        <v>14560</v>
      </c>
      <c r="B149" s="5"/>
      <c r="C149" s="5">
        <v>3.6762568559411144</v>
      </c>
      <c r="D149" s="5">
        <v>-1.0938462011194031E-2</v>
      </c>
      <c r="E149" s="5">
        <v>-2.1485006635067394E-3</v>
      </c>
      <c r="F149" s="5">
        <v>-1.8625391560589778E-2</v>
      </c>
      <c r="G149" s="5">
        <v>-1.0454962337576516E-3</v>
      </c>
      <c r="H149" s="5">
        <v>-5.1907402015913193E-3</v>
      </c>
      <c r="I149" s="5">
        <v>-3.8052673341204433E-3</v>
      </c>
      <c r="J149" s="5">
        <v>-1.6216122873824991E-2</v>
      </c>
      <c r="K149" s="5">
        <v>8.5201933887231913E-3</v>
      </c>
      <c r="L149" s="5">
        <v>-0.2130968451380435</v>
      </c>
      <c r="M149" s="5">
        <v>-2.2773954505934977E-2</v>
      </c>
      <c r="N149" s="5">
        <v>-2.5155126908174379E-2</v>
      </c>
      <c r="O149" s="5">
        <v>-1.4482502729364053E-2</v>
      </c>
      <c r="P149" s="5">
        <v>4.0472987210305941E-2</v>
      </c>
      <c r="Q149" s="5">
        <v>-9.2654054322557147E-3</v>
      </c>
      <c r="R149" s="5">
        <v>1.5195801958137686E-2</v>
      </c>
      <c r="S149" s="5">
        <v>1.7742420941566531E-2</v>
      </c>
      <c r="T149" s="5">
        <v>4.1531358803143419E-3</v>
      </c>
      <c r="U149" s="5">
        <v>6.336091066437656E-2</v>
      </c>
      <c r="V149" s="5">
        <v>7.6672045776466774E-2</v>
      </c>
      <c r="W149" s="5">
        <v>0.29767342627915894</v>
      </c>
      <c r="X149" s="5">
        <v>1.5251914735572005</v>
      </c>
      <c r="Y149" s="5">
        <v>0.75804474751991591</v>
      </c>
      <c r="Z149" s="5">
        <v>-2.4969193055921584E-2</v>
      </c>
      <c r="AA149" s="5">
        <v>1.985717311319098E-2</v>
      </c>
      <c r="AB149" s="5">
        <v>1.203616783084273</v>
      </c>
      <c r="AC149" s="5">
        <v>8.5095523132610942E-2</v>
      </c>
      <c r="AD149" s="5">
        <v>0.32233380807771062</v>
      </c>
      <c r="AE149" s="5">
        <v>0.17532317222466484</v>
      </c>
      <c r="AF149" s="5">
        <v>0.49257212120888949</v>
      </c>
      <c r="AG149" s="5">
        <v>4.0406104282289773E-2</v>
      </c>
      <c r="AH149" s="5">
        <v>0.42170405767235036</v>
      </c>
      <c r="AI149" s="5">
        <v>0.14070114514798351</v>
      </c>
      <c r="AJ149" s="5">
        <v>0.26170651128843364</v>
      </c>
      <c r="AK149" s="5">
        <v>4.8845733977431659E-2</v>
      </c>
      <c r="AL149" s="5">
        <v>0.15889612483392446</v>
      </c>
      <c r="AM149" s="5">
        <v>6.8918767949111379E-2</v>
      </c>
      <c r="AN149" s="5">
        <v>0.82440065551397479</v>
      </c>
      <c r="AO149" s="5">
        <v>8.118536224042458E-2</v>
      </c>
      <c r="AP149" s="5">
        <v>8.3643804083907716E-2</v>
      </c>
      <c r="AQ149" s="5">
        <v>0.17975583601317208</v>
      </c>
      <c r="AR149" s="5">
        <v>0.30423689350999916</v>
      </c>
      <c r="AS149" s="5"/>
      <c r="AT149" s="5"/>
      <c r="AU149" s="5"/>
      <c r="AV149" s="5"/>
      <c r="AW149" s="5"/>
      <c r="AX149" s="5"/>
      <c r="AY149" s="5"/>
      <c r="AZ149" s="5"/>
      <c r="BA149" s="5"/>
      <c r="BB149" s="5"/>
    </row>
    <row r="150" spans="1:54" x14ac:dyDescent="0.3">
      <c r="A150" s="5">
        <v>14550</v>
      </c>
      <c r="B150" s="5"/>
      <c r="C150" s="5">
        <v>3.676256288365535</v>
      </c>
      <c r="D150" s="5">
        <v>-1.0432190098557843E-2</v>
      </c>
      <c r="E150" s="5">
        <v>-2.0524407002461007E-3</v>
      </c>
      <c r="F150" s="5">
        <v>-1.782209203411567E-2</v>
      </c>
      <c r="G150" s="5">
        <v>-1.0020655903455397E-3</v>
      </c>
      <c r="H150" s="5">
        <v>-4.9833988976370159E-3</v>
      </c>
      <c r="I150" s="5">
        <v>-3.6593715297897761E-3</v>
      </c>
      <c r="J150" s="5">
        <v>-1.5620525369288004E-2</v>
      </c>
      <c r="K150" s="5">
        <v>8.2210570203260381E-3</v>
      </c>
      <c r="L150" s="5">
        <v>-0.20596202869018415</v>
      </c>
      <c r="M150" s="5">
        <v>-2.2048694090032361E-2</v>
      </c>
      <c r="N150" s="5">
        <v>-2.4395379764350446E-2</v>
      </c>
      <c r="O150" s="5">
        <v>-1.4069015785316543E-2</v>
      </c>
      <c r="P150" s="5">
        <v>3.9384630977672044E-2</v>
      </c>
      <c r="Q150" s="5">
        <v>-9.0317058067542096E-3</v>
      </c>
      <c r="R150" s="5">
        <v>1.483799569679339E-2</v>
      </c>
      <c r="S150" s="5">
        <v>1.7354543660427445E-2</v>
      </c>
      <c r="T150" s="5">
        <v>4.0693741549239467E-3</v>
      </c>
      <c r="U150" s="5">
        <v>6.219085538591592E-2</v>
      </c>
      <c r="V150" s="5">
        <v>7.5387319189370999E-2</v>
      </c>
      <c r="W150" s="5">
        <v>0.29319728985134669</v>
      </c>
      <c r="X150" s="5">
        <v>1.5048922838419827</v>
      </c>
      <c r="Y150" s="5">
        <v>0.74927215334178876</v>
      </c>
      <c r="Z150" s="5">
        <v>-2.4723816864976302E-2</v>
      </c>
      <c r="AA150" s="5">
        <v>1.9696872319890552E-2</v>
      </c>
      <c r="AB150" s="5">
        <v>1.1960229482868228</v>
      </c>
      <c r="AC150" s="5">
        <v>8.4709482940208525E-2</v>
      </c>
      <c r="AD150" s="5">
        <v>0.32144586708649681</v>
      </c>
      <c r="AE150" s="5">
        <v>0.1751542269339571</v>
      </c>
      <c r="AF150" s="5">
        <v>0.49298432406335141</v>
      </c>
      <c r="AG150" s="5">
        <v>4.0513048545739436E-2</v>
      </c>
      <c r="AH150" s="5">
        <v>0.42358745263886954</v>
      </c>
      <c r="AI150" s="5">
        <v>0.14158688342964487</v>
      </c>
      <c r="AJ150" s="5">
        <v>0.26383520157839152</v>
      </c>
      <c r="AK150" s="5">
        <v>4.9333329935119165E-2</v>
      </c>
      <c r="AL150" s="5">
        <v>0.16077756713160227</v>
      </c>
      <c r="AM150" s="5">
        <v>6.9863574864153469E-2</v>
      </c>
      <c r="AN150" s="5">
        <v>0.83725084823725149</v>
      </c>
      <c r="AO150" s="5">
        <v>8.2604138247844072E-2</v>
      </c>
      <c r="AP150" s="5">
        <v>8.5264354477267518E-2</v>
      </c>
      <c r="AQ150" s="5">
        <v>0.18358164963291068</v>
      </c>
      <c r="AR150" s="5">
        <v>0.31129602848259424</v>
      </c>
      <c r="AS150" s="5"/>
      <c r="AT150" s="5"/>
      <c r="AU150" s="5"/>
      <c r="AV150" s="5"/>
      <c r="AW150" s="5"/>
      <c r="AX150" s="5"/>
      <c r="AY150" s="5"/>
      <c r="AZ150" s="5"/>
      <c r="BA150" s="5"/>
      <c r="BB150" s="5"/>
    </row>
    <row r="151" spans="1:54" x14ac:dyDescent="0.3">
      <c r="A151" s="5">
        <v>14540</v>
      </c>
      <c r="B151" s="5"/>
      <c r="C151" s="5">
        <v>3.6753060208226542</v>
      </c>
      <c r="D151" s="5">
        <v>-9.9454230617733678E-3</v>
      </c>
      <c r="E151" s="5">
        <v>-1.9599038982360674E-3</v>
      </c>
      <c r="F151" s="5">
        <v>-1.7046745549163272E-2</v>
      </c>
      <c r="G151" s="5">
        <v>-9.6006325349602456E-4</v>
      </c>
      <c r="H151" s="5">
        <v>-4.7824730248872916E-3</v>
      </c>
      <c r="I151" s="5">
        <v>-3.5177004443623949E-3</v>
      </c>
      <c r="J151" s="5">
        <v>-1.5040967172704056E-2</v>
      </c>
      <c r="K151" s="5">
        <v>7.9293554586641665E-3</v>
      </c>
      <c r="L151" s="5">
        <v>-0.19898934539014315</v>
      </c>
      <c r="M151" s="5">
        <v>-2.1338324811976572E-2</v>
      </c>
      <c r="N151" s="5">
        <v>-2.3649512162224256E-2</v>
      </c>
      <c r="O151" s="5">
        <v>-1.3662112457419001E-2</v>
      </c>
      <c r="P151" s="5">
        <v>3.8310943902611673E-2</v>
      </c>
      <c r="Q151" s="5">
        <v>-8.8005578038594622E-3</v>
      </c>
      <c r="R151" s="5">
        <v>1.4483130100880518E-2</v>
      </c>
      <c r="S151" s="5">
        <v>1.6968740492675657E-2</v>
      </c>
      <c r="T151" s="5">
        <v>3.9858019111125523E-3</v>
      </c>
      <c r="U151" s="5">
        <v>6.1019518234984825E-2</v>
      </c>
      <c r="V151" s="5">
        <v>7.4096414448045378E-2</v>
      </c>
      <c r="W151" s="5">
        <v>0.28868086832399231</v>
      </c>
      <c r="X151" s="5">
        <v>1.4843118389408261</v>
      </c>
      <c r="Y151" s="5">
        <v>0.74032694494455109</v>
      </c>
      <c r="Z151" s="5">
        <v>-2.447182002416973E-2</v>
      </c>
      <c r="AA151" s="5">
        <v>1.9530681028568218E-2</v>
      </c>
      <c r="AB151" s="5">
        <v>1.1880414428280268</v>
      </c>
      <c r="AC151" s="5">
        <v>8.4294391813068997E-2</v>
      </c>
      <c r="AD151" s="5">
        <v>0.32044367213772762</v>
      </c>
      <c r="AE151" s="5">
        <v>0.17492195680240039</v>
      </c>
      <c r="AF151" s="5">
        <v>0.49321846981462825</v>
      </c>
      <c r="AG151" s="5">
        <v>4.0605638854683303E-2</v>
      </c>
      <c r="AH151" s="5">
        <v>0.42532647316442346</v>
      </c>
      <c r="AI151" s="5">
        <v>0.14242721302583974</v>
      </c>
      <c r="AJ151" s="5">
        <v>0.26588636107854779</v>
      </c>
      <c r="AK151" s="5">
        <v>4.9808088779685754E-2</v>
      </c>
      <c r="AL151" s="5">
        <v>0.1626236874342179</v>
      </c>
      <c r="AM151" s="5">
        <v>7.0796348630153327E-2</v>
      </c>
      <c r="AN151" s="5">
        <v>0.85000243967964217</v>
      </c>
      <c r="AO151" s="5">
        <v>8.4018270974734688E-2</v>
      </c>
      <c r="AP151" s="5">
        <v>8.6885971276824972E-2</v>
      </c>
      <c r="AQ151" s="5">
        <v>0.18742370340094791</v>
      </c>
      <c r="AR151" s="5">
        <v>0.31840862321725805</v>
      </c>
      <c r="AS151" s="5"/>
      <c r="AT151" s="5"/>
      <c r="AU151" s="5"/>
      <c r="AV151" s="5"/>
      <c r="AW151" s="5"/>
      <c r="AX151" s="5"/>
      <c r="AY151" s="5"/>
      <c r="AZ151" s="5"/>
      <c r="BA151" s="5"/>
      <c r="BB151" s="5"/>
    </row>
    <row r="152" spans="1:54" x14ac:dyDescent="0.3">
      <c r="A152" s="5">
        <v>14530</v>
      </c>
      <c r="B152" s="5"/>
      <c r="C152" s="5">
        <v>3.6734127722170511</v>
      </c>
      <c r="D152" s="5">
        <v>-9.4776186008878136E-3</v>
      </c>
      <c r="E152" s="5">
        <v>-1.8708011326648562E-3</v>
      </c>
      <c r="F152" s="5">
        <v>-1.6298718484785393E-2</v>
      </c>
      <c r="G152" s="5">
        <v>-9.1946081349581659E-4</v>
      </c>
      <c r="H152" s="5">
        <v>-4.5878539416164266E-3</v>
      </c>
      <c r="I152" s="5">
        <v>-3.3801959599706033E-3</v>
      </c>
      <c r="J152" s="5">
        <v>-1.4477283098869781E-2</v>
      </c>
      <c r="K152" s="5">
        <v>7.64504053475497E-3</v>
      </c>
      <c r="L152" s="5">
        <v>-0.19217844220988772</v>
      </c>
      <c r="M152" s="5">
        <v>-2.0642888169144644E-2</v>
      </c>
      <c r="N152" s="5">
        <v>-2.2917644886445508E-2</v>
      </c>
      <c r="O152" s="5">
        <v>-1.3261898483360129E-2</v>
      </c>
      <c r="P152" s="5">
        <v>3.7252304027593261E-2</v>
      </c>
      <c r="Q152" s="5">
        <v>-8.5720627962297853E-3</v>
      </c>
      <c r="R152" s="5">
        <v>1.4131389399019428E-2</v>
      </c>
      <c r="S152" s="5">
        <v>1.6585240507577877E-2</v>
      </c>
      <c r="T152" s="5">
        <v>3.9024744913499164E-3</v>
      </c>
      <c r="U152" s="5">
        <v>5.9847747698201934E-2</v>
      </c>
      <c r="V152" s="5">
        <v>7.2800338482919766E-2</v>
      </c>
      <c r="W152" s="5">
        <v>0.28412790515505659</v>
      </c>
      <c r="X152" s="5">
        <v>1.4634680535192122</v>
      </c>
      <c r="Y152" s="5">
        <v>0.73121721098402293</v>
      </c>
      <c r="Z152" s="5">
        <v>-2.4213436680184202E-2</v>
      </c>
      <c r="AA152" s="5">
        <v>1.9358756026631674E-2</v>
      </c>
      <c r="AB152" s="5">
        <v>1.1796797956517728</v>
      </c>
      <c r="AC152" s="5">
        <v>8.3850631555064475E-2</v>
      </c>
      <c r="AD152" s="5">
        <v>0.31932806841432321</v>
      </c>
      <c r="AE152" s="5">
        <v>0.17462648350783075</v>
      </c>
      <c r="AF152" s="5">
        <v>0.4932739360974403</v>
      </c>
      <c r="AG152" s="5">
        <v>4.0683745282625208E-2</v>
      </c>
      <c r="AH152" s="5">
        <v>0.42691895761898763</v>
      </c>
      <c r="AI152" s="5">
        <v>0.14322115500220017</v>
      </c>
      <c r="AJ152" s="5">
        <v>0.267857720291028</v>
      </c>
      <c r="AK152" s="5">
        <v>5.0269510845897425E-2</v>
      </c>
      <c r="AL152" s="5">
        <v>0.16443264424806842</v>
      </c>
      <c r="AM152" s="5">
        <v>7.1716213337836315E-2</v>
      </c>
      <c r="AN152" s="5">
        <v>0.86264426248560944</v>
      </c>
      <c r="AO152" s="5">
        <v>8.5426619386335015E-2</v>
      </c>
      <c r="AP152" s="5">
        <v>8.8507467653515512E-2</v>
      </c>
      <c r="AQ152" s="5">
        <v>0.19127949842046651</v>
      </c>
      <c r="AR152" s="5">
        <v>0.32557067906630255</v>
      </c>
      <c r="AS152" s="5"/>
      <c r="AT152" s="5"/>
      <c r="AU152" s="5"/>
      <c r="AV152" s="5"/>
      <c r="AW152" s="5"/>
      <c r="AX152" s="5"/>
      <c r="AY152" s="5"/>
      <c r="AZ152" s="5"/>
      <c r="BA152" s="5"/>
      <c r="BB152" s="5"/>
    </row>
    <row r="153" spans="1:54" x14ac:dyDescent="0.3">
      <c r="A153" s="5">
        <v>14520</v>
      </c>
      <c r="B153" s="5"/>
      <c r="C153" s="5">
        <v>3.6705837928547709</v>
      </c>
      <c r="D153" s="5">
        <v>-9.028238941435918E-3</v>
      </c>
      <c r="E153" s="5">
        <v>-1.7850435502937128E-3</v>
      </c>
      <c r="F153" s="5">
        <v>-1.5577375115948019E-2</v>
      </c>
      <c r="G153" s="5">
        <v>-8.8022953872133691E-4</v>
      </c>
      <c r="H153" s="5">
        <v>-4.3994306086493178E-3</v>
      </c>
      <c r="I153" s="5">
        <v>-3.2467977581645642E-3</v>
      </c>
      <c r="J153" s="5">
        <v>-1.392929725085575E-2</v>
      </c>
      <c r="K153" s="5">
        <v>7.3680580134935728E-3</v>
      </c>
      <c r="L153" s="5">
        <v>-0.18552880932859045</v>
      </c>
      <c r="M153" s="5">
        <v>-1.9962408915922165E-2</v>
      </c>
      <c r="N153" s="5">
        <v>-2.2199880778971809E-2</v>
      </c>
      <c r="O153" s="5">
        <v>-1.2868469852430642E-2</v>
      </c>
      <c r="P153" s="5">
        <v>3.6209064397719135E-2</v>
      </c>
      <c r="Q153" s="5">
        <v>-8.3463170634827302E-3</v>
      </c>
      <c r="R153" s="5">
        <v>1.3782950646944908E-2</v>
      </c>
      <c r="S153" s="5">
        <v>1.6204265902337152E-2</v>
      </c>
      <c r="T153" s="5">
        <v>3.8194460000499906E-3</v>
      </c>
      <c r="U153" s="5">
        <v>5.8676379160351788E-2</v>
      </c>
      <c r="V153" s="5">
        <v>7.1500089357183202E-2</v>
      </c>
      <c r="W153" s="5">
        <v>0.27954213580554094</v>
      </c>
      <c r="X153" s="5">
        <v>1.4423789300523095</v>
      </c>
      <c r="Y153" s="5">
        <v>0.72195114306641872</v>
      </c>
      <c r="Z153" s="5">
        <v>-2.3948906127370634E-2</v>
      </c>
      <c r="AA153" s="5">
        <v>1.9181259405558451E-2</v>
      </c>
      <c r="AB153" s="5">
        <v>1.1709459176488042</v>
      </c>
      <c r="AC153" s="5">
        <v>8.3378614237875293E-2</v>
      </c>
      <c r="AD153" s="5">
        <v>0.318100023992957</v>
      </c>
      <c r="AE153" s="5">
        <v>0.1742679976886429</v>
      </c>
      <c r="AF153" s="5">
        <v>0.49315029335278027</v>
      </c>
      <c r="AG153" s="5">
        <v>4.0747253067726932E-2</v>
      </c>
      <c r="AH153" s="5">
        <v>0.42836288985565563</v>
      </c>
      <c r="AI153" s="5">
        <v>0.14396777274210898</v>
      </c>
      <c r="AJ153" s="5">
        <v>0.26974707336553305</v>
      </c>
      <c r="AK153" s="5">
        <v>5.0717104927390642E-2</v>
      </c>
      <c r="AL153" s="5">
        <v>0.16620261067676023</v>
      </c>
      <c r="AM153" s="5">
        <v>7.2622293132495547E-2</v>
      </c>
      <c r="AN153" s="5">
        <v>0.87516506835237828</v>
      </c>
      <c r="AO153" s="5">
        <v>8.6828025979389392E-2</v>
      </c>
      <c r="AP153" s="5">
        <v>9.0127630799828232E-2</v>
      </c>
      <c r="AQ153" s="5">
        <v>0.19514646058823701</v>
      </c>
      <c r="AR153" s="5">
        <v>0.33277803832390812</v>
      </c>
      <c r="AS153" s="5"/>
      <c r="AT153" s="5"/>
      <c r="AU153" s="5"/>
      <c r="AV153" s="5"/>
      <c r="AW153" s="5"/>
      <c r="AX153" s="5"/>
      <c r="AY153" s="5"/>
      <c r="AZ153" s="5"/>
      <c r="BA153" s="5"/>
      <c r="BB153" s="5"/>
    </row>
    <row r="154" spans="1:54" x14ac:dyDescent="0.3">
      <c r="A154" s="5">
        <v>14510</v>
      </c>
      <c r="B154" s="5"/>
      <c r="C154" s="5">
        <v>3.6668268486337774</v>
      </c>
      <c r="D154" s="5">
        <v>-8.596751369576501E-3</v>
      </c>
      <c r="E154" s="5">
        <v>-1.702542679121176E-3</v>
      </c>
      <c r="F154" s="5">
        <v>-1.488207856497444E-2</v>
      </c>
      <c r="G154" s="5">
        <v>-8.4234042727933389E-4</v>
      </c>
      <c r="H154" s="5">
        <v>-4.2170898296842486E-3</v>
      </c>
      <c r="I154" s="5">
        <v>-3.1174434801149826E-3</v>
      </c>
      <c r="J154" s="5">
        <v>-1.3396823621273635E-2</v>
      </c>
      <c r="K154" s="5">
        <v>7.0983478619447192E-3</v>
      </c>
      <c r="L154" s="5">
        <v>-0.17903978558051831</v>
      </c>
      <c r="M154" s="5">
        <v>-1.9296895508195216E-2</v>
      </c>
      <c r="N154" s="5">
        <v>-2.149630507949803E-2</v>
      </c>
      <c r="O154" s="5">
        <v>-1.248191291815225E-2</v>
      </c>
      <c r="P154" s="5">
        <v>3.5181553157491503E-2</v>
      </c>
      <c r="Q154" s="5">
        <v>-8.1234117689878548E-3</v>
      </c>
      <c r="R154" s="5">
        <v>1.3437983623997975E-2</v>
      </c>
      <c r="S154" s="5">
        <v>1.5826031816630733E-2</v>
      </c>
      <c r="T154" s="5">
        <v>3.7367692480314539E-3</v>
      </c>
      <c r="U154" s="5">
        <v>5.7506233920036384E-2</v>
      </c>
      <c r="V154" s="5">
        <v>7.0196654969095454E-2</v>
      </c>
      <c r="W154" s="5">
        <v>0.27492728251691012</v>
      </c>
      <c r="X154" s="5">
        <v>1.4210625322636217</v>
      </c>
      <c r="Y154" s="5">
        <v>0.71253702318399637</v>
      </c>
      <c r="Z154" s="5">
        <v>-2.3678472431267555E-2</v>
      </c>
      <c r="AA154" s="5">
        <v>1.8998358302875887E-2</v>
      </c>
      <c r="AB154" s="5">
        <v>1.1618480891323943</v>
      </c>
      <c r="AC154" s="5">
        <v>8.2878781570564067E-2</v>
      </c>
      <c r="AD154" s="5">
        <v>0.31676062851978476</v>
      </c>
      <c r="AE154" s="5">
        <v>0.17384675883501818</v>
      </c>
      <c r="AF154" s="5">
        <v>0.49284730627274176</v>
      </c>
      <c r="AG154" s="5">
        <v>4.0796062872420963E-2</v>
      </c>
      <c r="AH154" s="5">
        <v>0.42965640331156774</v>
      </c>
      <c r="AI154" s="5">
        <v>0.14466617373371099</v>
      </c>
      <c r="AJ154" s="5">
        <v>0.27155228208356808</v>
      </c>
      <c r="AK154" s="5">
        <v>5.1150389115341796E-2</v>
      </c>
      <c r="AL154" s="5">
        <v>0.16793177734819015</v>
      </c>
      <c r="AM154" s="5">
        <v>7.351371351452389E-2</v>
      </c>
      <c r="AN154" s="5">
        <v>0.88755354322086577</v>
      </c>
      <c r="AO154" s="5">
        <v>8.8221318163503176E-2</v>
      </c>
      <c r="AP154" s="5">
        <v>9.1745223149517732E-2</v>
      </c>
      <c r="AQ154" s="5">
        <v>0.19902194259029968</v>
      </c>
      <c r="AR154" s="5">
        <v>0.34002638622755238</v>
      </c>
      <c r="AS154" s="5"/>
      <c r="AT154" s="5"/>
      <c r="AU154" s="5"/>
      <c r="AV154" s="5"/>
      <c r="AW154" s="5"/>
      <c r="AX154" s="5"/>
      <c r="AY154" s="5"/>
      <c r="AZ154" s="5"/>
      <c r="BA154" s="5"/>
      <c r="BB154" s="5"/>
    </row>
    <row r="155" spans="1:54" x14ac:dyDescent="0.3">
      <c r="A155" s="5">
        <v>14500</v>
      </c>
      <c r="B155" s="5"/>
      <c r="C155" s="5">
        <v>3.6621502050099322</v>
      </c>
      <c r="D155" s="5">
        <v>-8.1826287359829507E-3</v>
      </c>
      <c r="E155" s="5">
        <v>-1.6232105329310736E-3</v>
      </c>
      <c r="F155" s="5">
        <v>-1.4212191717718542E-2</v>
      </c>
      <c r="G155" s="5">
        <v>-8.0576425717166725E-4</v>
      </c>
      <c r="H155" s="5">
        <v>-4.0407164866818395E-3</v>
      </c>
      <c r="I155" s="5">
        <v>-2.992068884827794E-3</v>
      </c>
      <c r="J155" s="5">
        <v>-1.2879666691319736E-2</v>
      </c>
      <c r="K155" s="5">
        <v>6.8358445193235379E-3</v>
      </c>
      <c r="L155" s="5">
        <v>-0.17271056400488377</v>
      </c>
      <c r="M155" s="5">
        <v>-1.864634056381104E-2</v>
      </c>
      <c r="N155" s="5">
        <v>-2.080698578764863E-2</v>
      </c>
      <c r="O155" s="5">
        <v>-1.2102304524975455E-2</v>
      </c>
      <c r="P155" s="5">
        <v>3.4170073688959114E-2</v>
      </c>
      <c r="Q155" s="5">
        <v>-7.9034329461273971E-3</v>
      </c>
      <c r="R155" s="5">
        <v>1.3096650744429422E-2</v>
      </c>
      <c r="S155" s="5">
        <v>1.5450746162884665E-2</v>
      </c>
      <c r="T155" s="5">
        <v>3.6544957001560185E-3</v>
      </c>
      <c r="U155" s="5">
        <v>5.6338118244389924E-2</v>
      </c>
      <c r="V155" s="5">
        <v>6.8891011788711196E-2</v>
      </c>
      <c r="W155" s="5">
        <v>0.27028704916882951</v>
      </c>
      <c r="X155" s="5">
        <v>1.3995369586967976</v>
      </c>
      <c r="Y155" s="5">
        <v>0.70298321108162531</v>
      </c>
      <c r="Z155" s="5">
        <v>-2.3402384045673401E-2</v>
      </c>
      <c r="AA155" s="5">
        <v>1.8810224636055452E-2</v>
      </c>
      <c r="AB155" s="5">
        <v>1.1523949466735273</v>
      </c>
      <c r="AC155" s="5">
        <v>8.2351604215722213E-2</v>
      </c>
      <c r="AD155" s="5">
        <v>0.31531109166369059</v>
      </c>
      <c r="AE155" s="5">
        <v>0.17336309505458219</v>
      </c>
      <c r="AF155" s="5">
        <v>0.49236493489853855</v>
      </c>
      <c r="AG155" s="5">
        <v>4.0830091016623833E-2</v>
      </c>
      <c r="AH155" s="5">
        <v>0.43079778487057252</v>
      </c>
      <c r="AI155" s="5">
        <v>0.14531551129480763</v>
      </c>
      <c r="AJ155" s="5">
        <v>0.2732712797676542</v>
      </c>
      <c r="AK155" s="5">
        <v>5.1568891631961308E-2</v>
      </c>
      <c r="AL155" s="5">
        <v>0.169618355356427</v>
      </c>
      <c r="AM155" s="5">
        <v>7.438960266091281E-2</v>
      </c>
      <c r="AN155" s="5">
        <v>0.89979832289217931</v>
      </c>
      <c r="AO155" s="5">
        <v>8.960530970085126E-2</v>
      </c>
      <c r="AP155" s="5">
        <v>9.3358983672660836E-2</v>
      </c>
      <c r="AQ155" s="5">
        <v>0.20290322608635297</v>
      </c>
      <c r="AR155" s="5">
        <v>0.34731125331039098</v>
      </c>
      <c r="AS155" s="5"/>
      <c r="AT155" s="5"/>
      <c r="AU155" s="5"/>
      <c r="AV155" s="5"/>
      <c r="AW155" s="5"/>
      <c r="AX155" s="5"/>
      <c r="AY155" s="5"/>
      <c r="AZ155" s="5"/>
      <c r="BA155" s="5"/>
      <c r="BB155" s="5"/>
    </row>
    <row r="156" spans="1:54" x14ac:dyDescent="0.3">
      <c r="A156" s="5">
        <v>14490</v>
      </c>
      <c r="B156" s="5"/>
      <c r="C156" s="5">
        <v>3.6565626107803628</v>
      </c>
      <c r="D156" s="5">
        <v>-7.7853499287563483E-3</v>
      </c>
      <c r="E156" s="5">
        <v>-1.5469597107143724E-3</v>
      </c>
      <c r="F156" s="5">
        <v>-1.356707810393896E-2</v>
      </c>
      <c r="G156" s="5">
        <v>-7.7047163493509561E-4</v>
      </c>
      <c r="H156" s="5">
        <v>-3.87019377000804E-3</v>
      </c>
      <c r="I156" s="5">
        <v>-2.8706080051104583E-3</v>
      </c>
      <c r="J156" s="5">
        <v>-1.2377622026423857E-2</v>
      </c>
      <c r="K156" s="5">
        <v>6.5804771680516971E-3</v>
      </c>
      <c r="L156" s="5">
        <v>-0.16654019748318097</v>
      </c>
      <c r="M156" s="5">
        <v>-1.8010721337611446E-2</v>
      </c>
      <c r="N156" s="5">
        <v>-2.0131974045623443E-2</v>
      </c>
      <c r="O156" s="5">
        <v>-1.1729712148446463E-2</v>
      </c>
      <c r="P156" s="5">
        <v>3.3174904790042273E-2</v>
      </c>
      <c r="Q156" s="5">
        <v>-7.6864614938621425E-3</v>
      </c>
      <c r="R156" s="5">
        <v>1.2759106983427174E-2</v>
      </c>
      <c r="S156" s="5">
        <v>1.5078609472378273E-2</v>
      </c>
      <c r="T156" s="5">
        <v>3.5726754262072392E-3</v>
      </c>
      <c r="U156" s="5">
        <v>5.5172822464347182E-2</v>
      </c>
      <c r="V156" s="5">
        <v>6.7584123631313886E-2</v>
      </c>
      <c r="W156" s="5">
        <v>0.26562511622743612</v>
      </c>
      <c r="X156" s="5">
        <v>1.3778203164762566</v>
      </c>
      <c r="Y156" s="5">
        <v>0.69329813158194253</v>
      </c>
      <c r="Z156" s="5">
        <v>-2.3120893424129374E-2</v>
      </c>
      <c r="AA156" s="5">
        <v>1.861703482892187E-2</v>
      </c>
      <c r="AB156" s="5">
        <v>1.142595469324974</v>
      </c>
      <c r="AC156" s="5">
        <v>8.1797581053647081E-2</v>
      </c>
      <c r="AD156" s="5">
        <v>0.31375274134990677</v>
      </c>
      <c r="AE156" s="5">
        <v>0.17281740271248464</v>
      </c>
      <c r="AF156" s="5">
        <v>0.49170333536724253</v>
      </c>
      <c r="AG156" s="5">
        <v>4.0849269683832429E-2</v>
      </c>
      <c r="AH156" s="5">
        <v>0.43178547847682547</v>
      </c>
      <c r="AI156" s="5">
        <v>0.1459149862311156</v>
      </c>
      <c r="AJ156" s="5">
        <v>0.2749020751058549</v>
      </c>
      <c r="AK156" s="5">
        <v>5.1972151656879392E-2</v>
      </c>
      <c r="AL156" s="5">
        <v>0.17126057921218213</v>
      </c>
      <c r="AM156" s="5">
        <v>7.5249092765168751E-2</v>
      </c>
      <c r="AN156" s="5">
        <v>0.91188800904348555</v>
      </c>
      <c r="AO156" s="5">
        <v>9.0978802202343223E-2</v>
      </c>
      <c r="AP156" s="5">
        <v>9.4967629244992052E-2</v>
      </c>
      <c r="AQ156" s="5">
        <v>0.20678752408294448</v>
      </c>
      <c r="AR156" s="5">
        <v>0.35462801810926348</v>
      </c>
      <c r="AS156" s="5"/>
      <c r="AT156" s="5"/>
      <c r="AU156" s="5"/>
      <c r="AV156" s="5"/>
      <c r="AW156" s="5"/>
      <c r="AX156" s="5"/>
      <c r="AY156" s="5"/>
      <c r="AZ156" s="5"/>
      <c r="BA156" s="5"/>
      <c r="BB156" s="5"/>
    </row>
    <row r="157" spans="1:54" x14ac:dyDescent="0.3">
      <c r="A157" s="5">
        <v>14480</v>
      </c>
      <c r="B157" s="5"/>
      <c r="C157" s="5">
        <v>3.6500732817252874</v>
      </c>
      <c r="D157" s="5">
        <v>-7.4044003156916362E-3</v>
      </c>
      <c r="E157" s="5">
        <v>-1.4737034909679725E-3</v>
      </c>
      <c r="F157" s="5">
        <v>-1.2946102741452008E-2</v>
      </c>
      <c r="G157" s="5">
        <v>-7.3643304271259181E-4</v>
      </c>
      <c r="H157" s="5">
        <v>-3.7054034030422713E-3</v>
      </c>
      <c r="I157" s="5">
        <v>-2.7529933010431397E-3</v>
      </c>
      <c r="J157" s="5">
        <v>-1.1890476867377795E-2</v>
      </c>
      <c r="K157" s="5">
        <v>6.3321700052938216E-3</v>
      </c>
      <c r="L157" s="5">
        <v>-0.16052760444971972</v>
      </c>
      <c r="M157" s="5">
        <v>-1.739000020965175E-2</v>
      </c>
      <c r="N157" s="5">
        <v>-1.9471304539968204E-2</v>
      </c>
      <c r="O157" s="5">
        <v>-1.1364194048226807E-2</v>
      </c>
      <c r="P157" s="5">
        <v>3.2196300891765811E-2</v>
      </c>
      <c r="Q157" s="5">
        <v>-7.4725731814184477E-3</v>
      </c>
      <c r="R157" s="5">
        <v>1.242549981774449E-2</v>
      </c>
      <c r="S157" s="5">
        <v>1.470981475723084E-2</v>
      </c>
      <c r="T157" s="5">
        <v>3.491357055063888E-3</v>
      </c>
      <c r="U157" s="5">
        <v>5.4011120111830221E-2</v>
      </c>
      <c r="V157" s="5">
        <v>6.6276940469730539E-2</v>
      </c>
      <c r="W157" s="5">
        <v>0.26094513579401529</v>
      </c>
      <c r="X157" s="5">
        <v>1.3559306953112895</v>
      </c>
      <c r="Y157" s="5">
        <v>0.68349026189664108</v>
      </c>
      <c r="Z157" s="5">
        <v>-2.2834256626680149E-2</v>
      </c>
      <c r="AA157" s="5">
        <v>1.8418969531193825E-2</v>
      </c>
      <c r="AB157" s="5">
        <v>1.1324589642650873</v>
      </c>
      <c r="AC157" s="5">
        <v>8.1217238396141492E-2</v>
      </c>
      <c r="AD157" s="5">
        <v>0.31208702177741576</v>
      </c>
      <c r="AE157" s="5">
        <v>0.17221014594621084</v>
      </c>
      <c r="AF157" s="5">
        <v>0.49086286030363502</v>
      </c>
      <c r="AG157" s="5">
        <v>4.0853547099448745E-2</v>
      </c>
      <c r="AH157" s="5">
        <v>0.43261808848905065</v>
      </c>
      <c r="AI157" s="5">
        <v>0.14646384842348195</v>
      </c>
      <c r="AJ157" s="5">
        <v>0.27644275588205691</v>
      </c>
      <c r="AK157" s="5">
        <v>5.2359720144485498E-2</v>
      </c>
      <c r="AL157" s="5">
        <v>0.17285670979545437</v>
      </c>
      <c r="AM157" s="5">
        <v>7.6091321392995223E-2</v>
      </c>
      <c r="AN157" s="5">
        <v>0.92381118561565834</v>
      </c>
      <c r="AO157" s="5">
        <v>9.2340586678138201E-2</v>
      </c>
      <c r="AP157" s="5">
        <v>9.6569856090244349E-2</v>
      </c>
      <c r="AQ157" s="5">
        <v>0.2106719834950328</v>
      </c>
      <c r="AR157" s="5">
        <v>0.36197191023218955</v>
      </c>
      <c r="AS157" s="5"/>
      <c r="AT157" s="5"/>
      <c r="AU157" s="5"/>
      <c r="AV157" s="5"/>
      <c r="AW157" s="5"/>
      <c r="AX157" s="5"/>
      <c r="AY157" s="5"/>
      <c r="AZ157" s="5"/>
      <c r="BA157" s="5"/>
      <c r="BB157" s="5"/>
    </row>
    <row r="158" spans="1:54" x14ac:dyDescent="0.3">
      <c r="A158" s="5">
        <v>14470</v>
      </c>
      <c r="B158" s="5"/>
      <c r="C158" s="5">
        <v>3.6426918841486082</v>
      </c>
      <c r="D158" s="5">
        <v>-7.0392721562879982E-3</v>
      </c>
      <c r="E158" s="5">
        <v>-1.4033559208853135E-3</v>
      </c>
      <c r="F158" s="5">
        <v>-1.234863294374336E-2</v>
      </c>
      <c r="G158" s="5">
        <v>-7.0361888371801352E-4</v>
      </c>
      <c r="H158" s="5">
        <v>-3.5462258609854384E-3</v>
      </c>
      <c r="I158" s="5">
        <v>-2.6391558107228272E-3</v>
      </c>
      <c r="J158" s="5">
        <v>-1.1418010715863524E-2</v>
      </c>
      <c r="K158" s="5">
        <v>6.0908425143928035E-3</v>
      </c>
      <c r="L158" s="5">
        <v>-0.15467157466129569</v>
      </c>
      <c r="M158" s="5">
        <v>-1.6784125185215014E-2</v>
      </c>
      <c r="N158" s="5">
        <v>-1.8824995921132074E-2</v>
      </c>
      <c r="O158" s="5">
        <v>-1.1005799433329487E-2</v>
      </c>
      <c r="P158" s="5">
        <v>3.1234492313054647E-2</v>
      </c>
      <c r="Q158" s="5">
        <v>-7.2618386618958364E-3</v>
      </c>
      <c r="R158" s="5">
        <v>1.2095969180772133E-2</v>
      </c>
      <c r="S158" s="5">
        <v>1.4344547388284192E-2</v>
      </c>
      <c r="T158" s="5">
        <v>3.4105877322129609E-3</v>
      </c>
      <c r="U158" s="5">
        <v>5.285376710009633E-2</v>
      </c>
      <c r="V158" s="5">
        <v>6.4970397287585357E-2</v>
      </c>
      <c r="W158" s="5">
        <v>0.25625072676362204</v>
      </c>
      <c r="X158" s="5">
        <v>1.333886141797362</v>
      </c>
      <c r="Y158" s="5">
        <v>0.67356811895136948</v>
      </c>
      <c r="Z158" s="5">
        <v>-2.2542732922788713E-2</v>
      </c>
      <c r="AA158" s="5">
        <v>1.8216213331790066E-2</v>
      </c>
      <c r="AB158" s="5">
        <v>1.1219950518937005</v>
      </c>
      <c r="AC158" s="5">
        <v>8.0611129151655525E-2</v>
      </c>
      <c r="AD158" s="5">
        <v>0.31031549122412422</v>
      </c>
      <c r="AE158" s="5">
        <v>0.17154185605576117</v>
      </c>
      <c r="AF158" s="5">
        <v>0.48984405885445115</v>
      </c>
      <c r="AG158" s="5">
        <v>4.0842887680744414E-2</v>
      </c>
      <c r="AH158" s="5">
        <v>0.43329438276575771</v>
      </c>
      <c r="AI158" s="5">
        <v>0.14696139833978339</v>
      </c>
      <c r="AJ158" s="5">
        <v>0.27789149260253038</v>
      </c>
      <c r="AK158" s="5">
        <v>5.2731160630269891E-2</v>
      </c>
      <c r="AL158" s="5">
        <v>0.17440503730378551</v>
      </c>
      <c r="AM158" s="5">
        <v>7.6915432850994753E-2</v>
      </c>
      <c r="AN158" s="5">
        <v>0.93555643554333057</v>
      </c>
      <c r="AO158" s="5">
        <v>9.3689445140226979E-2</v>
      </c>
      <c r="AP158" s="5">
        <v>9.816434129398692E-2</v>
      </c>
      <c r="AQ158" s="5">
        <v>0.21455368789500953</v>
      </c>
      <c r="AR158" s="5">
        <v>0.36933801378842512</v>
      </c>
      <c r="AS158" s="5"/>
      <c r="AT158" s="5"/>
      <c r="AU158" s="5"/>
      <c r="AV158" s="5"/>
      <c r="AW158" s="5"/>
      <c r="AX158" s="5"/>
      <c r="AY158" s="5"/>
      <c r="AZ158" s="5"/>
      <c r="BA158" s="5"/>
      <c r="BB158" s="5"/>
    </row>
    <row r="159" spans="1:54" x14ac:dyDescent="0.3">
      <c r="A159" s="5">
        <v>14460</v>
      </c>
      <c r="B159" s="5"/>
      <c r="C159" s="5">
        <v>3.6344285183567009</v>
      </c>
      <c r="D159" s="5">
        <v>-6.6894649839497446E-3</v>
      </c>
      <c r="E159" s="5">
        <v>-1.3358319004655376E-3</v>
      </c>
      <c r="F159" s="5">
        <v>-1.1774039090819208E-2</v>
      </c>
      <c r="G159" s="5">
        <v>-6.7199952606109784E-4</v>
      </c>
      <c r="H159" s="5">
        <v>-3.3925405836255792E-3</v>
      </c>
      <c r="I159" s="5">
        <v>-2.5290252980619261E-3</v>
      </c>
      <c r="J159" s="5">
        <v>-1.0959995913349709E-2</v>
      </c>
      <c r="K159" s="5">
        <v>5.8564097356431175E-3</v>
      </c>
      <c r="L159" s="5">
        <v>-0.14897077501218928</v>
      </c>
      <c r="M159" s="5">
        <v>-1.6193030405246674E-2</v>
      </c>
      <c r="N159" s="5">
        <v>-1.8193051239459267E-2</v>
      </c>
      <c r="O159" s="5">
        <v>-1.0654568638921866E-2</v>
      </c>
      <c r="P159" s="5">
        <v>3.0289685551690204E-2</v>
      </c>
      <c r="Q159" s="5">
        <v>-7.0543234945744772E-3</v>
      </c>
      <c r="R159" s="5">
        <v>1.1770647431865075E-2</v>
      </c>
      <c r="S159" s="5">
        <v>1.3982984988853484E-2</v>
      </c>
      <c r="T159" s="5">
        <v>3.3304130806381311E-3</v>
      </c>
      <c r="U159" s="5">
        <v>5.170150094837115E-2</v>
      </c>
      <c r="V159" s="5">
        <v>6.3665412975417696E-2</v>
      </c>
      <c r="W159" s="5">
        <v>0.25154547010281514</v>
      </c>
      <c r="X159" s="5">
        <v>1.311704634067165</v>
      </c>
      <c r="Y159" s="5">
        <v>0.66354024675147438</v>
      </c>
      <c r="Z159" s="5">
        <v>-2.2246584391286035E-2</v>
      </c>
      <c r="AA159" s="5">
        <v>1.8008954466548391E-2</v>
      </c>
      <c r="AB159" s="5">
        <v>1.1112136504137615</v>
      </c>
      <c r="AC159" s="5">
        <v>7.9979831943618976E-2</v>
      </c>
      <c r="AD159" s="5">
        <v>0.30843981964433353</v>
      </c>
      <c r="AE159" s="5">
        <v>0.1708131307701522</v>
      </c>
      <c r="AF159" s="5">
        <v>0.488647676363205</v>
      </c>
      <c r="AG159" s="5">
        <v>4.0817272157944985E-2</v>
      </c>
      <c r="AH159" s="5">
        <v>0.43381329547230585</v>
      </c>
      <c r="AI159" s="5">
        <v>0.14740698846737924</v>
      </c>
      <c r="AJ159" s="5">
        <v>0.27924654200946342</v>
      </c>
      <c r="AK159" s="5">
        <v>5.3086050024218845E-2</v>
      </c>
      <c r="AL159" s="5">
        <v>0.17590388418948927</v>
      </c>
      <c r="AM159" s="5">
        <v>7.7720579565564718E-2</v>
      </c>
      <c r="AN159" s="5">
        <v>0.94711235779669067</v>
      </c>
      <c r="AO159" s="5">
        <v>9.5024152254601951E-2</v>
      </c>
      <c r="AP159" s="5">
        <v>9.9749744387236577E-2</v>
      </c>
      <c r="AQ159" s="5">
        <v>0.2184296604477578</v>
      </c>
      <c r="AR159" s="5">
        <v>0.37672127118320475</v>
      </c>
      <c r="AS159" s="5"/>
      <c r="AT159" s="5"/>
      <c r="AU159" s="5"/>
      <c r="AV159" s="5"/>
      <c r="AW159" s="5"/>
      <c r="AX159" s="5"/>
      <c r="AY159" s="5"/>
      <c r="AZ159" s="5"/>
      <c r="BA159" s="5"/>
      <c r="BB159" s="5"/>
    </row>
    <row r="160" spans="1:54" x14ac:dyDescent="0.3">
      <c r="A160" s="5">
        <v>14450</v>
      </c>
      <c r="B160" s="5"/>
      <c r="C160" s="5">
        <v>3.6252937021134928</v>
      </c>
      <c r="D160" s="5">
        <v>-6.354485958877179E-3</v>
      </c>
      <c r="E160" s="5">
        <v>-1.2710472615789631E-3</v>
      </c>
      <c r="F160" s="5">
        <v>-1.122169536317409E-2</v>
      </c>
      <c r="G160" s="5">
        <v>-6.4154534490506315E-4</v>
      </c>
      <c r="H160" s="5">
        <v>-3.2442261818422533E-3</v>
      </c>
      <c r="I160" s="5">
        <v>-2.422530397438219E-3</v>
      </c>
      <c r="J160" s="5">
        <v>-1.0516198212373873E-2</v>
      </c>
      <c r="K160" s="5">
        <v>5.6287825358576887E-3</v>
      </c>
      <c r="L160" s="5">
        <v>-0.14342375538097751</v>
      </c>
      <c r="M160" s="5">
        <v>-1.5616636665842346E-2</v>
      </c>
      <c r="N160" s="5">
        <v>-1.7575458396260287E-2</v>
      </c>
      <c r="O160" s="5">
        <v>-1.0310533314032224E-2</v>
      </c>
      <c r="P160" s="5">
        <v>2.9362063609962925E-2</v>
      </c>
      <c r="Q160" s="5">
        <v>-6.8500881756861851E-3</v>
      </c>
      <c r="R160" s="5">
        <v>1.144965933970229E-2</v>
      </c>
      <c r="S160" s="5">
        <v>1.3625297344280755E-2</v>
      </c>
      <c r="T160" s="5">
        <v>3.2508771651110066E-3</v>
      </c>
      <c r="U160" s="5">
        <v>5.0555040051759446E-2</v>
      </c>
      <c r="V160" s="5">
        <v>6.2362889271465625E-2</v>
      </c>
      <c r="W160" s="5">
        <v>0.24683290425527482</v>
      </c>
      <c r="X160" s="5">
        <v>1.2894040568425094</v>
      </c>
      <c r="Y160" s="5">
        <v>0.65341520381552276</v>
      </c>
      <c r="Z160" s="5">
        <v>-2.1946075518240966E-2</v>
      </c>
      <c r="AA160" s="5">
        <v>1.7797384521016153E-2</v>
      </c>
      <c r="AB160" s="5">
        <v>1.1001249599336531</v>
      </c>
      <c r="AC160" s="5">
        <v>7.9323950183928696E-2</v>
      </c>
      <c r="AD160" s="5">
        <v>0.30646178606357755</v>
      </c>
      <c r="AE160" s="5">
        <v>0.17002463339151397</v>
      </c>
      <c r="AF160" s="5">
        <v>0.48727465368468093</v>
      </c>
      <c r="AG160" s="5">
        <v>4.0776697665983706E-2</v>
      </c>
      <c r="AH160" s="5">
        <v>0.43417392960133594</v>
      </c>
      <c r="AI160" s="5">
        <v>0.14780002466214789</v>
      </c>
      <c r="AJ160" s="5">
        <v>0.28050625047230754</v>
      </c>
      <c r="AK160" s="5">
        <v>5.34239793893189E-2</v>
      </c>
      <c r="AL160" s="5">
        <v>0.17735160807911352</v>
      </c>
      <c r="AM160" s="5">
        <v>7.8505923469071065E-2</v>
      </c>
      <c r="AN160" s="5">
        <v>0.95846758470267923</v>
      </c>
      <c r="AO160" s="5">
        <v>9.6343477040347916E-2</v>
      </c>
      <c r="AP160" s="5">
        <v>0.10132470899787811</v>
      </c>
      <c r="AQ160" s="5">
        <v>0.22229686702975368</v>
      </c>
      <c r="AR160" s="5">
        <v>0.38411648727846071</v>
      </c>
      <c r="AS160" s="5"/>
      <c r="AT160" s="5"/>
      <c r="AU160" s="5"/>
      <c r="AV160" s="5"/>
      <c r="AW160" s="5"/>
      <c r="AX160" s="5"/>
      <c r="AY160" s="5"/>
      <c r="AZ160" s="5"/>
      <c r="BA160" s="5"/>
      <c r="BB160" s="5"/>
    </row>
    <row r="161" spans="1:54" x14ac:dyDescent="0.3">
      <c r="A161" s="5">
        <v>14440</v>
      </c>
      <c r="B161" s="5"/>
      <c r="C161" s="5">
        <v>3.6152983541090671</v>
      </c>
      <c r="D161" s="5">
        <v>-6.0338501921961768E-3</v>
      </c>
      <c r="E161" s="5">
        <v>-1.2089188420373097E-3</v>
      </c>
      <c r="F161" s="5">
        <v>-1.0690980438846276E-2</v>
      </c>
      <c r="G161" s="5">
        <v>-6.1222676293416051E-4</v>
      </c>
      <c r="H161" s="5">
        <v>-3.101160637653682E-3</v>
      </c>
      <c r="I161" s="5">
        <v>-2.3195987550071991E-3</v>
      </c>
      <c r="J161" s="5">
        <v>-1.008637733927854E-2</v>
      </c>
      <c r="K161" s="5">
        <v>5.4078678762050757E-3</v>
      </c>
      <c r="L161" s="5">
        <v>-0.13802895449596111</v>
      </c>
      <c r="M161" s="5">
        <v>-1.5054851945437675E-2</v>
      </c>
      <c r="N161" s="5">
        <v>-1.6972190608602979E-2</v>
      </c>
      <c r="O161" s="5">
        <v>-9.9737166194864765E-3</v>
      </c>
      <c r="P161" s="5">
        <v>2.845178635350858E-2</v>
      </c>
      <c r="Q161" s="5">
        <v>-6.6491881773966619E-3</v>
      </c>
      <c r="R161" s="5">
        <v>1.1133122079427847E-2</v>
      </c>
      <c r="S161" s="5">
        <v>1.3271646327186481E-2</v>
      </c>
      <c r="T161" s="5">
        <v>3.1720224599031191E-3</v>
      </c>
      <c r="U161" s="5">
        <v>4.9415082997299034E-2</v>
      </c>
      <c r="V161" s="5">
        <v>6.1063709748774252E-2</v>
      </c>
      <c r="W161" s="5">
        <v>0.24211652068366898</v>
      </c>
      <c r="X161" s="5">
        <v>1.2670021769368245</v>
      </c>
      <c r="Y161" s="5">
        <v>0.64320155070322782</v>
      </c>
      <c r="Z161" s="5">
        <v>-2.1641472793634726E-2</v>
      </c>
      <c r="AA161" s="5">
        <v>1.7581698128982658E-2</v>
      </c>
      <c r="AB161" s="5">
        <v>1.0887394461263198</v>
      </c>
      <c r="AC161" s="5">
        <v>7.8644111103671907E-2</v>
      </c>
      <c r="AD161" s="5">
        <v>0.30438327577643104</v>
      </c>
      <c r="AE161" s="5">
        <v>0.16917709181837887</v>
      </c>
      <c r="AF161" s="5">
        <v>0.48572612613911315</v>
      </c>
      <c r="AG161" s="5">
        <v>4.0721177806547527E-2</v>
      </c>
      <c r="AH161" s="5">
        <v>0.43437555919875859</v>
      </c>
      <c r="AI161" s="5">
        <v>0.14813996741031038</v>
      </c>
      <c r="AJ161" s="5">
        <v>0.28166905724799951</v>
      </c>
      <c r="AK161" s="5">
        <v>5.3744554703232528E-2</v>
      </c>
      <c r="AL161" s="5">
        <v>0.17874660466833575</v>
      </c>
      <c r="AM161" s="5">
        <v>7.9270637390322321E-2</v>
      </c>
      <c r="AN161" s="5">
        <v>0.96961079951209128</v>
      </c>
      <c r="AO161" s="5">
        <v>9.7646184612813575E-2</v>
      </c>
      <c r="AP161" s="5">
        <v>0.10288786456771915</v>
      </c>
      <c r="AQ161" s="5">
        <v>0.22615221952971845</v>
      </c>
      <c r="AR161" s="5">
        <v>0.39151833391983559</v>
      </c>
      <c r="AS161" s="5"/>
      <c r="AT161" s="5"/>
      <c r="AU161" s="5"/>
      <c r="AV161" s="5"/>
      <c r="AW161" s="5"/>
      <c r="AX161" s="5"/>
      <c r="AY161" s="5"/>
      <c r="AZ161" s="5"/>
      <c r="BA161" s="5"/>
      <c r="BB161" s="5"/>
    </row>
    <row r="162" spans="1:54" x14ac:dyDescent="0.3">
      <c r="A162" s="5">
        <v>14430</v>
      </c>
      <c r="B162" s="5"/>
      <c r="C162" s="5">
        <v>3.604453777477358</v>
      </c>
      <c r="D162" s="5">
        <v>-5.7270810419194993E-3</v>
      </c>
      <c r="E162" s="5">
        <v>-1.1493645547268508E-3</v>
      </c>
      <c r="F162" s="5">
        <v>-1.0181278153621607E-2</v>
      </c>
      <c r="G162" s="5">
        <v>-5.8401428911331889E-4</v>
      </c>
      <c r="H162" s="5">
        <v>-2.9632214976334785E-3</v>
      </c>
      <c r="I162" s="5">
        <v>-2.2201571665024372E-3</v>
      </c>
      <c r="J162" s="5">
        <v>-9.6702875475208581E-3</v>
      </c>
      <c r="K162" s="5">
        <v>5.1935690778142796E-3</v>
      </c>
      <c r="L162" s="5">
        <v>-0.13278470580635388</v>
      </c>
      <c r="M162" s="5">
        <v>-1.4507571938371433E-2</v>
      </c>
      <c r="N162" s="5">
        <v>-1.6383206886469596E-2</v>
      </c>
      <c r="O162" s="5">
        <v>-9.6441334353924626E-3</v>
      </c>
      <c r="P162" s="5">
        <v>2.7558990901763149E-2</v>
      </c>
      <c r="Q162" s="5">
        <v>-6.4516739947304809E-3</v>
      </c>
      <c r="R162" s="5">
        <v>1.0821145243292234E-2</v>
      </c>
      <c r="S162" s="5">
        <v>1.2922185838279032E-2</v>
      </c>
      <c r="T162" s="5">
        <v>3.0938898199281408E-3</v>
      </c>
      <c r="U162" s="5">
        <v>4.8282307926900983E-2</v>
      </c>
      <c r="V162" s="5">
        <v>5.976873885015823E-2</v>
      </c>
      <c r="W162" s="5">
        <v>0.23739975955567952</v>
      </c>
      <c r="X162" s="5">
        <v>1.2445166192563957</v>
      </c>
      <c r="Y162" s="5">
        <v>0.63290783766388081</v>
      </c>
      <c r="Z162" s="5">
        <v>-2.1333044307723013E-2</v>
      </c>
      <c r="AA162" s="5">
        <v>1.7362092667430235E-2</v>
      </c>
      <c r="AB162" s="5">
        <v>1.0770678234822764</v>
      </c>
      <c r="AC162" s="5">
        <v>7.7940964743273528E-2</v>
      </c>
      <c r="AD162" s="5">
        <v>0.30220627735338706</v>
      </c>
      <c r="AE162" s="5">
        <v>0.16827129745006869</v>
      </c>
      <c r="AF162" s="5">
        <v>0.48400342210698888</v>
      </c>
      <c r="AG162" s="5">
        <v>4.0650742680111415E-2</v>
      </c>
      <c r="AH162" s="5">
        <v>0.43441763128817701</v>
      </c>
      <c r="AI162" s="5">
        <v>0.14842633299942806</v>
      </c>
      <c r="AJ162" s="5">
        <v>0.28273349760132904</v>
      </c>
      <c r="AK162" s="5">
        <v>5.4047397601229764E-2</v>
      </c>
      <c r="AL162" s="5">
        <v>0.18008731058545774</v>
      </c>
      <c r="AM162" s="5">
        <v>8.0013906446294053E-2</v>
      </c>
      <c r="AN162" s="5">
        <v>0.98053075417753521</v>
      </c>
      <c r="AO162" s="5">
        <v>9.8931037967830551E-2</v>
      </c>
      <c r="AP162" s="5">
        <v>0.10443782813276672</v>
      </c>
      <c r="AQ162" s="5">
        <v>0.22999257932777906</v>
      </c>
      <c r="AR162" s="5">
        <v>0.39892135482933788</v>
      </c>
      <c r="AS162" s="5"/>
      <c r="AT162" s="5"/>
      <c r="AU162" s="5"/>
      <c r="AV162" s="5"/>
      <c r="AW162" s="5"/>
      <c r="AX162" s="5"/>
      <c r="AY162" s="5"/>
      <c r="AZ162" s="5"/>
      <c r="BA162" s="5"/>
      <c r="BB162" s="5"/>
    </row>
    <row r="163" spans="1:54" x14ac:dyDescent="0.3">
      <c r="A163" s="5">
        <v>14420</v>
      </c>
      <c r="B163" s="5"/>
      <c r="C163" s="5">
        <v>3.5927716433973815</v>
      </c>
      <c r="D163" s="5">
        <v>-5.4337103813771456E-3</v>
      </c>
      <c r="E163" s="5">
        <v>-1.092303451872586E-3</v>
      </c>
      <c r="F163" s="5">
        <v>-9.6919781245329937E-3</v>
      </c>
      <c r="G163" s="5">
        <v>-5.5687855572696869E-4</v>
      </c>
      <c r="H163" s="5">
        <v>-2.8302860595460144E-3</v>
      </c>
      <c r="I163" s="5">
        <v>-2.12413171136463E-3</v>
      </c>
      <c r="J163" s="5">
        <v>-9.26767816072766E-3</v>
      </c>
      <c r="K163" s="5">
        <v>4.9857860846646502E-3</v>
      </c>
      <c r="L163" s="5">
        <v>-0.12768924334675194</v>
      </c>
      <c r="M163" s="5">
        <v>-1.397468059350963E-2</v>
      </c>
      <c r="N163" s="5">
        <v>-1.5808452520929099E-2</v>
      </c>
      <c r="O163" s="5">
        <v>-9.3217905774835019E-3</v>
      </c>
      <c r="P163" s="5">
        <v>2.6683792048435177E-2</v>
      </c>
      <c r="Q163" s="5">
        <v>-6.2575912001584036E-3</v>
      </c>
      <c r="R163" s="5">
        <v>1.0513830864484968E-2</v>
      </c>
      <c r="S163" s="5">
        <v>1.2577061762543812E-2</v>
      </c>
      <c r="T163" s="5">
        <v>3.01651845531476E-3</v>
      </c>
      <c r="U163" s="5">
        <v>4.7157371947785146E-2</v>
      </c>
      <c r="V163" s="5">
        <v>5.8478820972403624E-2</v>
      </c>
      <c r="W163" s="5">
        <v>0.23268600558167657</v>
      </c>
      <c r="X163" s="5">
        <v>1.2219648433466797</v>
      </c>
      <c r="Y163" s="5">
        <v>0.62254259243096177</v>
      </c>
      <c r="Z163" s="5">
        <v>-2.1021059347964107E-2</v>
      </c>
      <c r="AA163" s="5">
        <v>1.7138767948587933E-2</v>
      </c>
      <c r="AB163" s="5">
        <v>1.0651210381946481</v>
      </c>
      <c r="AC163" s="5">
        <v>7.7215182904357943E-2</v>
      </c>
      <c r="AD163" s="5">
        <v>0.29993287946341884</v>
      </c>
      <c r="AE163" s="5">
        <v>0.16730810397440016</v>
      </c>
      <c r="AF163" s="5">
        <v>0.48210806126635114</v>
      </c>
      <c r="AG163" s="5">
        <v>4.0565438887733049E-2</v>
      </c>
      <c r="AH163" s="5">
        <v>0.43429976748734428</v>
      </c>
      <c r="AI163" s="5">
        <v>0.14865869459516295</v>
      </c>
      <c r="AJ163" s="5">
        <v>0.28369820577700361</v>
      </c>
      <c r="AK163" s="5">
        <v>5.4332146098475788E-2</v>
      </c>
      <c r="AL163" s="5">
        <v>0.18137220621661757</v>
      </c>
      <c r="AM163" s="5">
        <v>8.0734929431998601E-2</v>
      </c>
      <c r="AN163" s="5">
        <v>0.99121628730620315</v>
      </c>
      <c r="AO163" s="5">
        <v>0.10019679980378789</v>
      </c>
      <c r="AP163" s="5">
        <v>0.10597320616410248</v>
      </c>
      <c r="AQ163" s="5">
        <v>0.23381476094951498</v>
      </c>
      <c r="AR163" s="5">
        <v>0.40631997086204874</v>
      </c>
      <c r="AS163" s="5"/>
      <c r="AT163" s="5"/>
      <c r="AU163" s="5"/>
      <c r="AV163" s="5"/>
      <c r="AW163" s="5"/>
      <c r="AX163" s="5"/>
      <c r="AY163" s="5"/>
      <c r="AZ163" s="5"/>
      <c r="BA163" s="5"/>
      <c r="BB163" s="5"/>
    </row>
    <row r="164" spans="1:54" x14ac:dyDescent="0.3">
      <c r="A164" s="5">
        <v>14410</v>
      </c>
      <c r="B164" s="5"/>
      <c r="C164" s="5">
        <v>3.5802639748106602</v>
      </c>
      <c r="D164" s="5">
        <v>-5.1532788407892905E-3</v>
      </c>
      <c r="E164" s="5">
        <v>-1.0376557845099292E-3</v>
      </c>
      <c r="F164" s="5">
        <v>-9.2224763368853636E-3</v>
      </c>
      <c r="G164" s="5">
        <v>-5.3079035368878503E-4</v>
      </c>
      <c r="H164" s="5">
        <v>-2.7022315520716994E-3</v>
      </c>
      <c r="I164" s="5">
        <v>-2.0314478830538978E-3</v>
      </c>
      <c r="J164" s="5">
        <v>-8.8782941047207877E-3</v>
      </c>
      <c r="K164" s="5">
        <v>4.784415723302406E-3</v>
      </c>
      <c r="L164" s="5">
        <v>-0.12274070758280482</v>
      </c>
      <c r="M164" s="5">
        <v>-1.3456050656649926E-2</v>
      </c>
      <c r="N164" s="5">
        <v>-1.5247859581983126E-2</v>
      </c>
      <c r="O164" s="5">
        <v>-9.0066870216279297E-3</v>
      </c>
      <c r="P164" s="5">
        <v>2.5826282710354108E-2</v>
      </c>
      <c r="Q164" s="5">
        <v>-6.0669805055519905E-3</v>
      </c>
      <c r="R164" s="5">
        <v>1.0211273453823014E-2</v>
      </c>
      <c r="S164" s="5">
        <v>1.2236411940600564E-2</v>
      </c>
      <c r="T164" s="5">
        <v>2.9399459094025188E-3</v>
      </c>
      <c r="U164" s="5">
        <v>4.6040910590892541E-2</v>
      </c>
      <c r="V164" s="5">
        <v>5.7194779600951907E-2</v>
      </c>
      <c r="W164" s="5">
        <v>0.22797858401103102</v>
      </c>
      <c r="X164" s="5">
        <v>1.1993641205282757</v>
      </c>
      <c r="Y164" s="5">
        <v>0.6121143081879683</v>
      </c>
      <c r="Z164" s="5">
        <v>-2.070578799738395E-2</v>
      </c>
      <c r="AA164" s="5">
        <v>1.6911925909776165E-2</v>
      </c>
      <c r="AB164" s="5">
        <v>1.0529102507150701</v>
      </c>
      <c r="AC164" s="5">
        <v>7.6467458065710453E-2</v>
      </c>
      <c r="AD164" s="5">
        <v>0.29756526751929679</v>
      </c>
      <c r="AE164" s="5">
        <v>0.16628842604123079</v>
      </c>
      <c r="AF164" s="5">
        <v>0.48004175247539316</v>
      </c>
      <c r="AG164" s="5">
        <v>4.0465329502456314E-2</v>
      </c>
      <c r="AH164" s="5">
        <v>0.434021765311004</v>
      </c>
      <c r="AI164" s="5">
        <v>0.14883668322059934</v>
      </c>
      <c r="AJ164" s="5">
        <v>0.28456191781522977</v>
      </c>
      <c r="AK164" s="5">
        <v>5.4598455289809354E-2</v>
      </c>
      <c r="AL164" s="5">
        <v>0.18259981848585735</v>
      </c>
      <c r="AM164" s="5">
        <v>8.1432920205349812E-2</v>
      </c>
      <c r="AN164" s="5">
        <v>1.0016563422500195</v>
      </c>
      <c r="AO164" s="5">
        <v>0.10144223437819477</v>
      </c>
      <c r="AP164" s="5">
        <v>0.10749259646649693</v>
      </c>
      <c r="AQ164" s="5">
        <v>0.23761553589074783</v>
      </c>
      <c r="AR164" s="5">
        <v>0.41370848562419543</v>
      </c>
      <c r="AS164" s="5"/>
      <c r="AT164" s="5"/>
      <c r="AU164" s="5"/>
      <c r="AV164" s="5"/>
      <c r="AW164" s="5"/>
      <c r="AX164" s="5"/>
      <c r="AY164" s="5"/>
      <c r="AZ164" s="5"/>
      <c r="BA164" s="5"/>
      <c r="BB164" s="5"/>
    </row>
    <row r="165" spans="1:54" x14ac:dyDescent="0.3">
      <c r="A165" s="5">
        <v>14400</v>
      </c>
      <c r="B165" s="5"/>
      <c r="C165" s="5">
        <v>3.5669431302861083</v>
      </c>
      <c r="D165" s="5">
        <v>-4.8853360226916989E-3</v>
      </c>
      <c r="E165" s="5">
        <v>-9.8534305724902829E-4</v>
      </c>
      <c r="F165" s="5">
        <v>-8.7721756951150281E-3</v>
      </c>
      <c r="G165" s="5">
        <v>-5.0572066611845085E-4</v>
      </c>
      <c r="H165" s="5">
        <v>-2.5789353075147993E-3</v>
      </c>
      <c r="I165" s="5">
        <v>-1.9420307154149996E-3</v>
      </c>
      <c r="J165" s="5">
        <v>-8.5018764277906504E-3</v>
      </c>
      <c r="K165" s="5">
        <v>4.5893519589456731E-3</v>
      </c>
      <c r="L165" s="5">
        <v>-0.11793715122641565</v>
      </c>
      <c r="M165" s="5">
        <v>-1.2951544215447577E-2</v>
      </c>
      <c r="N165" s="5">
        <v>-1.4701347424760369E-2</v>
      </c>
      <c r="O165" s="5">
        <v>-8.6988141358095954E-3</v>
      </c>
      <c r="P165" s="5">
        <v>2.4986534403026672E-2</v>
      </c>
      <c r="Q165" s="5">
        <v>-5.8798778311998558E-3</v>
      </c>
      <c r="R165" s="5">
        <v>9.913560048934655E-3</v>
      </c>
      <c r="S165" s="5">
        <v>1.1900366154981686E-2</v>
      </c>
      <c r="T165" s="5">
        <v>2.8642080401440331E-3</v>
      </c>
      <c r="U165" s="5">
        <v>4.4933537317633027E-2</v>
      </c>
      <c r="V165" s="5">
        <v>5.5917416496169367E-2</v>
      </c>
      <c r="W165" s="5">
        <v>0.22328075679358669</v>
      </c>
      <c r="X165" s="5">
        <v>1.1767315116651913</v>
      </c>
      <c r="Y165" s="5">
        <v>0.60163143172986666</v>
      </c>
      <c r="Z165" s="5">
        <v>-2.0387500735239778E-2</v>
      </c>
      <c r="AA165" s="5">
        <v>1.6681770301731434E-2</v>
      </c>
      <c r="AB165" s="5">
        <v>1.0404468180201296</v>
      </c>
      <c r="AC165" s="5">
        <v>7.5698502265812165E-2</v>
      </c>
      <c r="AD165" s="5">
        <v>0.29510572015320069</v>
      </c>
      <c r="AE165" s="5">
        <v>0.1652132378246704</v>
      </c>
      <c r="AF165" s="5">
        <v>0.47780639130407437</v>
      </c>
      <c r="AG165" s="5">
        <v>4.0350494010249885E-2</v>
      </c>
      <c r="AH165" s="5">
        <v>0.43358359915522848</v>
      </c>
      <c r="AI165" s="5">
        <v>0.1489599886351477</v>
      </c>
      <c r="AJ165" s="5">
        <v>0.28532347420296189</v>
      </c>
      <c r="AK165" s="5">
        <v>5.4845998025175438E-2</v>
      </c>
      <c r="AL165" s="5">
        <v>0.18376872358317414</v>
      </c>
      <c r="AM165" s="5">
        <v>8.2107109063824804E-2</v>
      </c>
      <c r="AN165" s="5">
        <v>1.0118399852948863</v>
      </c>
      <c r="AO165" s="5">
        <v>0.10266610939520533</v>
      </c>
      <c r="AP165" s="5">
        <v>0.10899459013170025</v>
      </c>
      <c r="AQ165" s="5">
        <v>0.2413916366083726</v>
      </c>
      <c r="AR165" s="5">
        <v>0.42108109144895922</v>
      </c>
      <c r="AS165" s="5"/>
      <c r="AT165" s="5"/>
      <c r="AU165" s="5"/>
      <c r="AV165" s="5"/>
      <c r="AW165" s="5"/>
      <c r="AX165" s="5"/>
      <c r="AY165" s="5"/>
      <c r="AZ165" s="5"/>
      <c r="BA165" s="5"/>
      <c r="BB165" s="5"/>
    </row>
    <row r="166" spans="1:54" x14ac:dyDescent="0.3">
      <c r="A166" s="5">
        <v>14390</v>
      </c>
      <c r="B166" s="5"/>
      <c r="C166" s="5">
        <v>3.5528217880617361</v>
      </c>
      <c r="D166" s="5">
        <v>-4.6294406919546128E-3</v>
      </c>
      <c r="E166" s="5">
        <v>-9.3528807842441534E-4</v>
      </c>
      <c r="F166" s="5">
        <v>-8.3404865378662579E-3</v>
      </c>
      <c r="G166" s="5">
        <v>-4.8164070018612032E-4</v>
      </c>
      <c r="H166" s="5">
        <v>-2.4602749274077566E-3</v>
      </c>
      <c r="I166" s="5">
        <v>-1.8558049049790793E-3</v>
      </c>
      <c r="J166" s="5">
        <v>-8.1381628085499345E-3</v>
      </c>
      <c r="K166" s="5">
        <v>4.4004861475655773E-3</v>
      </c>
      <c r="L166" s="5">
        <v>-0.11327654500924859</v>
      </c>
      <c r="M166" s="5">
        <v>-1.2461013245641039E-2</v>
      </c>
      <c r="N166" s="5">
        <v>-1.4168823202746542E-2</v>
      </c>
      <c r="O166" s="5">
        <v>-8.3981559188835934E-3</v>
      </c>
      <c r="P166" s="5">
        <v>2.4164597741203057E-2</v>
      </c>
      <c r="Q166" s="5">
        <v>-5.6963143815695703E-3</v>
      </c>
      <c r="R166" s="5">
        <v>9.6207702755547932E-3</v>
      </c>
      <c r="S166" s="5">
        <v>1.1569046131054321E-2</v>
      </c>
      <c r="T166" s="5">
        <v>2.7893390048891542E-3</v>
      </c>
      <c r="U166" s="5">
        <v>4.3835843075194628E-2</v>
      </c>
      <c r="V166" s="5">
        <v>5.4647510932151457E-2</v>
      </c>
      <c r="W166" s="5">
        <v>0.21859571891231147</v>
      </c>
      <c r="X166" s="5">
        <v>1.1540838456058748</v>
      </c>
      <c r="Y166" s="5">
        <v>0.59110235184387372</v>
      </c>
      <c r="Z166" s="5">
        <v>-2.0066468040831488E-2</v>
      </c>
      <c r="AA166" s="5">
        <v>1.6448506376101565E-2</v>
      </c>
      <c r="AB166" s="5">
        <v>1.0277422756284815</v>
      </c>
      <c r="AC166" s="5">
        <v>7.4909045954502568E-2</v>
      </c>
      <c r="AD166" s="5">
        <v>0.29255660553060236</v>
      </c>
      <c r="AE166" s="5">
        <v>0.16408357147707112</v>
      </c>
      <c r="AF166" s="5">
        <v>0.47540405721939588</v>
      </c>
      <c r="AG166" s="5">
        <v>4.0221028220485358E-2</v>
      </c>
      <c r="AH166" s="5">
        <v>0.43298542095916348</v>
      </c>
      <c r="AI166" s="5">
        <v>0.14902836011028689</v>
      </c>
      <c r="AJ166" s="5">
        <v>0.28598182235329661</v>
      </c>
      <c r="AK166" s="5">
        <v>5.5074465558919164E-2</v>
      </c>
      <c r="AL166" s="5">
        <v>0.1848775496337412</v>
      </c>
      <c r="AM166" s="5">
        <v>8.2756744109700672E-2</v>
      </c>
      <c r="AN166" s="5">
        <v>1.02175642390958</v>
      </c>
      <c r="AO166" s="5">
        <v>0.10386719792042401</v>
      </c>
      <c r="AP166" s="5">
        <v>0.11047777354312342</v>
      </c>
      <c r="AQ166" s="5">
        <v>0.24513976067194379</v>
      </c>
      <c r="AR166" s="5">
        <v>0.42843187572526747</v>
      </c>
      <c r="AS166" s="5"/>
      <c r="AT166" s="5"/>
      <c r="AU166" s="5"/>
      <c r="AV166" s="5"/>
      <c r="AW166" s="5"/>
      <c r="AX166" s="5"/>
      <c r="AY166" s="5"/>
      <c r="AZ166" s="5"/>
      <c r="BA166" s="5"/>
      <c r="BB166" s="5"/>
    </row>
    <row r="167" spans="1:54" x14ac:dyDescent="0.3">
      <c r="A167" s="5">
        <v>14380</v>
      </c>
      <c r="B167" s="5"/>
      <c r="C167" s="5">
        <v>3.5379129302909154</v>
      </c>
      <c r="D167" s="5">
        <v>-4.3851609411643721E-3</v>
      </c>
      <c r="E167" s="5">
        <v>-8.8741500572994648E-4</v>
      </c>
      <c r="F167" s="5">
        <v>-7.9268271177396279E-3</v>
      </c>
      <c r="G167" s="5">
        <v>-4.5852191722920425E-4</v>
      </c>
      <c r="H167" s="5">
        <v>-2.3461284409462282E-3</v>
      </c>
      <c r="I167" s="5">
        <v>-1.7726949290998099E-3</v>
      </c>
      <c r="J167" s="5">
        <v>-7.7868880507523568E-3</v>
      </c>
      <c r="K167" s="5">
        <v>4.217707283551959E-3</v>
      </c>
      <c r="L167" s="5">
        <v>-0.10875678340376926</v>
      </c>
      <c r="M167" s="5">
        <v>-1.1984300157382926E-2</v>
      </c>
      <c r="N167" s="5">
        <v>-1.3650182386759835E-2</v>
      </c>
      <c r="O167" s="5">
        <v>-8.1046892454137293E-3</v>
      </c>
      <c r="P167" s="5">
        <v>2.3360502962739414E-2</v>
      </c>
      <c r="Q167" s="5">
        <v>-5.5163167274884404E-3</v>
      </c>
      <c r="R167" s="5">
        <v>9.3329764205259628E-3</v>
      </c>
      <c r="S167" s="5">
        <v>1.1242565552275978E-2</v>
      </c>
      <c r="T167" s="5">
        <v>2.7153712485182618E-3</v>
      </c>
      <c r="U167" s="5">
        <v>4.2748395900515955E-2</v>
      </c>
      <c r="V167" s="5">
        <v>5.3385818988874581E-2</v>
      </c>
      <c r="W167" s="5">
        <v>0.21392659489264104</v>
      </c>
      <c r="X167" s="5">
        <v>1.1314376983354459</v>
      </c>
      <c r="Y167" s="5">
        <v>0.58053538793245241</v>
      </c>
      <c r="Z167" s="5">
        <v>-1.9742960001296196E-2</v>
      </c>
      <c r="AA167" s="5">
        <v>1.6212340572800042E-2</v>
      </c>
      <c r="AB167" s="5">
        <v>1.0148083194093915</v>
      </c>
      <c r="AC167" s="5">
        <v>7.4099836816397771E-2</v>
      </c>
      <c r="AD167" s="5">
        <v>0.28992037751079269</v>
      </c>
      <c r="AE167" s="5">
        <v>0.16290051547819123</v>
      </c>
      <c r="AF167" s="5">
        <v>0.47283701042988957</v>
      </c>
      <c r="AG167" s="5">
        <v>4.0077044146038646E-2</v>
      </c>
      <c r="AH167" s="5">
        <v>0.43222756054089667</v>
      </c>
      <c r="AI167" s="5">
        <v>0.14904160709964559</v>
      </c>
      <c r="AJ167" s="5">
        <v>0.28653601890587704</v>
      </c>
      <c r="AK167" s="5">
        <v>5.5283568171193898E-2</v>
      </c>
      <c r="AL167" s="5">
        <v>0.1859249793015218</v>
      </c>
      <c r="AM167" s="5">
        <v>8.3381092600618434E-2</v>
      </c>
      <c r="AN167" s="5">
        <v>1.0313950250141632</v>
      </c>
      <c r="AO167" s="5">
        <v>0.10504428031917142</v>
      </c>
      <c r="AP167" s="5">
        <v>0.11194073042842581</v>
      </c>
      <c r="AQ167" s="5">
        <v>0.24885657507021608</v>
      </c>
      <c r="AR167" s="5">
        <v>0.43575482757382911</v>
      </c>
      <c r="AS167" s="5"/>
      <c r="AT167" s="5"/>
      <c r="AU167" s="5"/>
      <c r="AV167" s="5"/>
      <c r="AW167" s="5"/>
      <c r="AX167" s="5"/>
      <c r="AY167" s="5"/>
      <c r="AZ167" s="5"/>
      <c r="BA167" s="5"/>
      <c r="BB167" s="5"/>
    </row>
    <row r="168" spans="1:54" x14ac:dyDescent="0.3">
      <c r="A168" s="5">
        <v>14370</v>
      </c>
      <c r="B168" s="5"/>
      <c r="C168" s="5">
        <v>3.522229827518975</v>
      </c>
      <c r="D168" s="5">
        <v>-4.1520743321617395E-3</v>
      </c>
      <c r="E168" s="5">
        <v>-8.4164938744538153E-4</v>
      </c>
      <c r="F168" s="5">
        <v>-7.5306240462323388E-3</v>
      </c>
      <c r="G168" s="5">
        <v>-4.3633606115026135E-4</v>
      </c>
      <c r="H168" s="5">
        <v>-2.2363744562092945E-3</v>
      </c>
      <c r="I168" s="5">
        <v>-1.6926251598356399E-3</v>
      </c>
      <c r="J168" s="5">
        <v>-7.4477845645156858E-3</v>
      </c>
      <c r="K168" s="5">
        <v>4.0409022425987292E-3</v>
      </c>
      <c r="L168" s="5">
        <v>-0.10437569028152704</v>
      </c>
      <c r="M168" s="5">
        <v>-1.1521238340523477E-2</v>
      </c>
      <c r="N168" s="5">
        <v>-1.3145309288401968E-2</v>
      </c>
      <c r="O168" s="5">
        <v>-7.8183841159013175E-3</v>
      </c>
      <c r="P168" s="5">
        <v>2.2574260474026032E-2</v>
      </c>
      <c r="Q168" s="5">
        <v>-5.3399068944100306E-3</v>
      </c>
      <c r="R168" s="5">
        <v>9.0502435160788146E-3</v>
      </c>
      <c r="S168" s="5">
        <v>1.0921030089444183E-2</v>
      </c>
      <c r="T168" s="5">
        <v>2.6423354948845136E-3</v>
      </c>
      <c r="U168" s="5">
        <v>4.1671740572903355E-2</v>
      </c>
      <c r="V168" s="5">
        <v>5.2133072898353963E-2</v>
      </c>
      <c r="W168" s="5">
        <v>0.20927643549349448</v>
      </c>
      <c r="X168" s="5">
        <v>1.1088093728753015</v>
      </c>
      <c r="Y168" s="5">
        <v>0.56993877890061628</v>
      </c>
      <c r="Z168" s="5">
        <v>-1.9417245924203005E-2</v>
      </c>
      <c r="AA168" s="5">
        <v>1.5973480207902454E-2</v>
      </c>
      <c r="AB168" s="5">
        <v>1.0016567872236719</v>
      </c>
      <c r="AC168" s="5">
        <v>7.3271638568757652E-2</v>
      </c>
      <c r="AD168" s="5">
        <v>0.28719957166283422</v>
      </c>
      <c r="AE168" s="5">
        <v>0.16166521288320634</v>
      </c>
      <c r="AF168" s="5">
        <v>0.47010768839576961</v>
      </c>
      <c r="AG168" s="5">
        <v>3.9918669853176901E-2</v>
      </c>
      <c r="AH168" s="5">
        <v>0.43131052560498839</v>
      </c>
      <c r="AI168" s="5">
        <v>0.14899959980117616</v>
      </c>
      <c r="AJ168" s="5">
        <v>0.28698523184154723</v>
      </c>
      <c r="AK168" s="5">
        <v>5.5473035759785662E-2</v>
      </c>
      <c r="AL168" s="5">
        <v>0.18690975232059287</v>
      </c>
      <c r="AM168" s="5">
        <v>8.3979442282212463E-2</v>
      </c>
      <c r="AN168" s="5">
        <v>1.0407453332268319</v>
      </c>
      <c r="AO168" s="5">
        <v>0.10619614621423974</v>
      </c>
      <c r="AP168" s="5">
        <v>0.11338204395630821</v>
      </c>
      <c r="AQ168" s="5">
        <v>0.2525387206662571</v>
      </c>
      <c r="AR168" s="5">
        <v>0.4430438448635069</v>
      </c>
      <c r="AS168" s="5"/>
      <c r="AT168" s="5"/>
      <c r="AU168" s="5"/>
      <c r="AV168" s="5"/>
      <c r="AW168" s="5"/>
      <c r="AX168" s="5"/>
      <c r="AY168" s="5"/>
      <c r="AZ168" s="5"/>
      <c r="BA168" s="5"/>
      <c r="BB168" s="5"/>
    </row>
    <row r="169" spans="1:54" x14ac:dyDescent="0.3">
      <c r="A169" s="5">
        <v>14360</v>
      </c>
      <c r="B169" s="5"/>
      <c r="C169" s="5">
        <v>3.5057860234140796</v>
      </c>
      <c r="D169" s="5">
        <v>-3.9297680145526561E-3</v>
      </c>
      <c r="E169" s="5">
        <v>-7.9791819936721295E-4</v>
      </c>
      <c r="F169" s="5">
        <v>-7.1513127044537704E-3</v>
      </c>
      <c r="G169" s="5">
        <v>-4.1505518510857192E-4</v>
      </c>
      <c r="H169" s="5">
        <v>-2.1308923041384181E-3</v>
      </c>
      <c r="I169" s="5">
        <v>-1.6155199735038242E-3</v>
      </c>
      <c r="J169" s="5">
        <v>-7.1205828334406597E-3</v>
      </c>
      <c r="K169" s="5">
        <v>3.8699560194656812E-3</v>
      </c>
      <c r="L169" s="5">
        <v>-0.10013102449885428</v>
      </c>
      <c r="M169" s="5">
        <v>-1.1071652707726471E-2</v>
      </c>
      <c r="N169" s="5">
        <v>-1.2654077586743478E-2</v>
      </c>
      <c r="O169" s="5">
        <v>-7.5392039117208971E-3</v>
      </c>
      <c r="P169" s="5">
        <v>2.1805861415243814E-2</v>
      </c>
      <c r="Q169" s="5">
        <v>-5.1671024564243712E-3</v>
      </c>
      <c r="R169" s="5">
        <v>8.772629434947431E-3</v>
      </c>
      <c r="S169" s="5">
        <v>1.060453744357394E-2</v>
      </c>
      <c r="T169" s="5">
        <v>2.5702607415169334E-3</v>
      </c>
      <c r="U169" s="5">
        <v>4.0606398315148277E-2</v>
      </c>
      <c r="V169" s="5">
        <v>5.0889980445326721E-2</v>
      </c>
      <c r="W169" s="5">
        <v>0.2046482145844431</v>
      </c>
      <c r="X169" s="5">
        <v>1.0862148799638569</v>
      </c>
      <c r="Y169" s="5">
        <v>0.55932067232871396</v>
      </c>
      <c r="Z169" s="5">
        <v>-1.9089593955748364E-2</v>
      </c>
      <c r="AA169" s="5">
        <v>1.5732133162764818E-2</v>
      </c>
      <c r="AB169" s="5">
        <v>0.98829964043830532</v>
      </c>
      <c r="AC169" s="5">
        <v>7.2425229736551799E-2</v>
      </c>
      <c r="AD169" s="5">
        <v>0.28439680114606186</v>
      </c>
      <c r="AE169" s="5">
        <v>0.16037885947350022</v>
      </c>
      <c r="AF169" s="5">
        <v>0.46721870201207061</v>
      </c>
      <c r="AG169" s="5">
        <v>3.974604928147301E-2</v>
      </c>
      <c r="AH169" s="5">
        <v>0.43023500142005089</v>
      </c>
      <c r="AI169" s="5">
        <v>0.14890226960944114</v>
      </c>
      <c r="AJ169" s="5">
        <v>0.28732874240493339</v>
      </c>
      <c r="AK169" s="5">
        <v>5.5642618400717672E-2</v>
      </c>
      <c r="AL169" s="5">
        <v>0.18783066794758643</v>
      </c>
      <c r="AM169" s="5">
        <v>8.4551102699545647E-2</v>
      </c>
      <c r="AN169" s="5">
        <v>1.0497970890476502</v>
      </c>
      <c r="AO169" s="5">
        <v>0.10732159645905308</v>
      </c>
      <c r="AP169" s="5">
        <v>0.1148002988736299</v>
      </c>
      <c r="AQ169" s="5">
        <v>0.25618281679424143</v>
      </c>
      <c r="AR169" s="5">
        <v>0.4502927415601275</v>
      </c>
      <c r="AS169" s="5"/>
      <c r="AT169" s="5"/>
      <c r="AU169" s="5"/>
      <c r="AV169" s="5"/>
      <c r="AW169" s="5"/>
      <c r="AX169" s="5"/>
      <c r="AY169" s="5"/>
      <c r="AZ169" s="5"/>
      <c r="BA169" s="5"/>
      <c r="BB169" s="5"/>
    </row>
    <row r="170" spans="1:54" x14ac:dyDescent="0.3">
      <c r="A170" s="5">
        <v>14350</v>
      </c>
      <c r="B170" s="5"/>
      <c r="C170" s="5">
        <v>3.4885953197742658</v>
      </c>
      <c r="D170" s="5">
        <v>-3.7178388220248442E-3</v>
      </c>
      <c r="E170" s="5">
        <v>-7.5614987756155339E-4</v>
      </c>
      <c r="F170" s="5">
        <v>-6.7883376202572702E-3</v>
      </c>
      <c r="G170" s="5">
        <v>-3.946516765215155E-4</v>
      </c>
      <c r="H170" s="5">
        <v>-2.0295621752675522E-3</v>
      </c>
      <c r="I170" s="5">
        <v>-1.5413038558446817E-3</v>
      </c>
      <c r="J170" s="5">
        <v>-6.8050118671709389E-3</v>
      </c>
      <c r="K170" s="5">
        <v>3.704751960300001E-3</v>
      </c>
      <c r="L170" s="5">
        <v>-9.6020485400690705E-2</v>
      </c>
      <c r="M170" s="5">
        <v>-1.0635360234342004E-2</v>
      </c>
      <c r="N170" s="5">
        <v>-1.2176350857028392E-2</v>
      </c>
      <c r="O170" s="5">
        <v>-7.2671056540856444E-3</v>
      </c>
      <c r="P170" s="5">
        <v>2.1055278243703797E-2</v>
      </c>
      <c r="Q170" s="5">
        <v>-4.9979166356648548E-3</v>
      </c>
      <c r="R170" s="5">
        <v>8.5001849958574877E-3</v>
      </c>
      <c r="S170" s="5">
        <v>1.0293177402008561E-2</v>
      </c>
      <c r="T170" s="5">
        <v>2.4991742575291814E-3</v>
      </c>
      <c r="U170" s="5">
        <v>3.9552866542880059E-2</v>
      </c>
      <c r="V170" s="5">
        <v>4.9657224422825899E-2</v>
      </c>
      <c r="W170" s="5">
        <v>0.20004482621294803</v>
      </c>
      <c r="X170" s="5">
        <v>1.0636699195498838</v>
      </c>
      <c r="Y170" s="5">
        <v>0.54868911395091546</v>
      </c>
      <c r="Z170" s="5">
        <v>-1.8760270705328798E-2</v>
      </c>
      <c r="AA170" s="5">
        <v>1.5488507575033009E-2</v>
      </c>
      <c r="AB170" s="5">
        <v>0.97474894535614676</v>
      </c>
      <c r="AC170" s="5">
        <v>7.1561402407525759E-2</v>
      </c>
      <c r="AD170" s="5">
        <v>0.28151475246460095</v>
      </c>
      <c r="AE170" s="5">
        <v>0.15904270181441865</v>
      </c>
      <c r="AF170" s="5">
        <v>0.4641728314729659</v>
      </c>
      <c r="AG170" s="5">
        <v>3.9559342034067524E-2</v>
      </c>
      <c r="AH170" s="5">
        <v>0.42900185016560038</v>
      </c>
      <c r="AI170" s="5">
        <v>0.14874960945629992</v>
      </c>
      <c r="AJ170" s="5">
        <v>0.28756594682905873</v>
      </c>
      <c r="AK170" s="5">
        <v>5.5792086876058342E-2</v>
      </c>
      <c r="AL170" s="5">
        <v>0.18868658732877333</v>
      </c>
      <c r="AM170" s="5">
        <v>8.5095406484089503E-2</v>
      </c>
      <c r="AN170" s="5">
        <v>1.0585402469368912</v>
      </c>
      <c r="AO170" s="5">
        <v>0.10841944512202054</v>
      </c>
      <c r="AP170" s="5">
        <v>0.11619408367876727</v>
      </c>
      <c r="AQ170" s="5">
        <v>0.25978546599045516</v>
      </c>
      <c r="AR170" s="5">
        <v>0.45749525539869368</v>
      </c>
      <c r="AS170" s="5"/>
      <c r="AT170" s="5"/>
      <c r="AU170" s="5"/>
      <c r="AV170" s="5"/>
      <c r="AW170" s="5"/>
      <c r="AX170" s="5"/>
      <c r="AY170" s="5"/>
      <c r="AZ170" s="5"/>
      <c r="BA170" s="5"/>
      <c r="BB170" s="5"/>
    </row>
    <row r="171" spans="1:54" x14ac:dyDescent="0.3">
      <c r="A171" s="5">
        <v>14340</v>
      </c>
      <c r="B171" s="5"/>
      <c r="C171" s="5">
        <v>3.4706717618306584</v>
      </c>
      <c r="D171" s="5">
        <v>-3.5158933473198955E-3</v>
      </c>
      <c r="E171" s="5">
        <v>-7.1627434706187005E-4</v>
      </c>
      <c r="F171" s="5">
        <v>-6.4411528124835183E-3</v>
      </c>
      <c r="G171" s="5">
        <v>-3.750982803954126E-4</v>
      </c>
      <c r="H171" s="5">
        <v>-1.932265249214649E-3</v>
      </c>
      <c r="I171" s="5">
        <v>-1.4699015027482738E-3</v>
      </c>
      <c r="J171" s="5">
        <v>-6.5007996389908618E-3</v>
      </c>
      <c r="K171" s="5">
        <v>3.5451719892232365E-3</v>
      </c>
      <c r="L171" s="5">
        <v>-9.2041718233714515E-2</v>
      </c>
      <c r="M171" s="5">
        <v>-1.0212170493999629E-2</v>
      </c>
      <c r="N171" s="5">
        <v>-1.1711983100214169E-2</v>
      </c>
      <c r="O171" s="5">
        <v>-7.0020402663736785E-3</v>
      </c>
      <c r="P171" s="5">
        <v>2.0322465333529948E-2</v>
      </c>
      <c r="Q171" s="5">
        <v>-4.8323584067599895E-3</v>
      </c>
      <c r="R171" s="5">
        <v>8.2329540789104864E-3</v>
      </c>
      <c r="S171" s="5">
        <v>9.9870319073461708E-3</v>
      </c>
      <c r="T171" s="5">
        <v>2.4291015846719154E-3</v>
      </c>
      <c r="U171" s="5">
        <v>3.8511618661778248E-2</v>
      </c>
      <c r="V171" s="5">
        <v>4.8435462142873933E-2</v>
      </c>
      <c r="W171" s="5">
        <v>0.19546908186506706</v>
      </c>
      <c r="X171" s="5">
        <v>1.0411898631274541</v>
      </c>
      <c r="Y171" s="5">
        <v>0.53805203745865504</v>
      </c>
      <c r="Z171" s="5">
        <v>-1.8429540877245843E-2</v>
      </c>
      <c r="AA171" s="5">
        <v>1.5242811532204517E-2</v>
      </c>
      <c r="AB171" s="5">
        <v>0.9610168546020097</v>
      </c>
      <c r="AC171" s="5">
        <v>7.0680960970106982E-2</v>
      </c>
      <c r="AD171" s="5">
        <v>0.27855618110568081</v>
      </c>
      <c r="AE171" s="5">
        <v>0.1576580352244154</v>
      </c>
      <c r="AF171" s="5">
        <v>0.46097302182629046</v>
      </c>
      <c r="AG171" s="5">
        <v>3.9358723138676874E-2</v>
      </c>
      <c r="AH171" s="5">
        <v>0.42761210994827242</v>
      </c>
      <c r="AI171" s="5">
        <v>0.14854167403856605</v>
      </c>
      <c r="AJ171" s="5">
        <v>0.28769635785656988</v>
      </c>
      <c r="AK171" s="5">
        <v>5.59212331674281E-2</v>
      </c>
      <c r="AL171" s="5">
        <v>0.18947643577546897</v>
      </c>
      <c r="AM171" s="5">
        <v>8.5611710613011899E-2</v>
      </c>
      <c r="AN171" s="5">
        <v>1.0669649932454628</v>
      </c>
      <c r="AO171" s="5">
        <v>0.10948852147776585</v>
      </c>
      <c r="AP171" s="5">
        <v>0.11756199282696522</v>
      </c>
      <c r="AQ171" s="5">
        <v>0.26334325885055276</v>
      </c>
      <c r="AR171" s="5">
        <v>0.46464505586888166</v>
      </c>
      <c r="AS171" s="5"/>
      <c r="AT171" s="5"/>
      <c r="AU171" s="5"/>
      <c r="AV171" s="5"/>
      <c r="AW171" s="5"/>
      <c r="AX171" s="5"/>
      <c r="AY171" s="5"/>
      <c r="AZ171" s="5"/>
      <c r="BA171" s="5"/>
      <c r="BB171" s="5"/>
    </row>
    <row r="172" spans="1:54" x14ac:dyDescent="0.3">
      <c r="A172" s="5">
        <v>14330</v>
      </c>
      <c r="B172" s="5"/>
      <c r="C172" s="5">
        <v>3.452029623864711</v>
      </c>
      <c r="D172" s="5">
        <v>-3.3235479967215951E-3</v>
      </c>
      <c r="E172" s="5">
        <v>-6.7822304663867647E-4</v>
      </c>
      <c r="F172" s="5">
        <v>-6.1092221030604344E-3</v>
      </c>
      <c r="G172" s="5">
        <v>-3.5636812100874689E-4</v>
      </c>
      <c r="H172" s="5">
        <v>-1.8388838169621912E-3</v>
      </c>
      <c r="I172" s="5">
        <v>-1.4012379165079078E-3</v>
      </c>
      <c r="J172" s="5">
        <v>-6.2076735081098532E-3</v>
      </c>
      <c r="K172" s="5">
        <v>3.3910968289156801E-3</v>
      </c>
      <c r="L172" s="5">
        <v>-8.819231946050729E-2</v>
      </c>
      <c r="M172" s="5">
        <v>-9.8018861889290314E-3</v>
      </c>
      <c r="N172" s="5">
        <v>-1.1260819272199022E-2</v>
      </c>
      <c r="O172" s="5">
        <v>-6.7439528391584303E-3</v>
      </c>
      <c r="P172" s="5">
        <v>1.9607359589947707E-2</v>
      </c>
      <c r="Q172" s="5">
        <v>-4.6704326059733552E-3</v>
      </c>
      <c r="R172" s="5">
        <v>7.9709737503730546E-3</v>
      </c>
      <c r="S172" s="5">
        <v>9.6861751387395355E-3</v>
      </c>
      <c r="T172" s="5">
        <v>2.3600665414596823E-3</v>
      </c>
      <c r="U172" s="5">
        <v>3.7483103912149658E-2</v>
      </c>
      <c r="V172" s="5">
        <v>4.7225325002375453E-2</v>
      </c>
      <c r="W172" s="5">
        <v>0.19092370792248067</v>
      </c>
      <c r="X172" s="5">
        <v>1.0187897369388739</v>
      </c>
      <c r="Y172" s="5">
        <v>0.5274172546471918</v>
      </c>
      <c r="Z172" s="5">
        <v>-1.8097666910272196E-2</v>
      </c>
      <c r="AA172" s="5">
        <v>1.4995252768392048E-2</v>
      </c>
      <c r="AB172" s="5">
        <v>0.94711558850643718</v>
      </c>
      <c r="AC172" s="5">
        <v>6.9784720837024791E-2</v>
      </c>
      <c r="AD172" s="5">
        <v>0.27552390707178115</v>
      </c>
      <c r="AE172" s="5">
        <v>0.15622620166024143</v>
      </c>
      <c r="AF172" s="5">
        <v>0.45762237822812446</v>
      </c>
      <c r="AG172" s="5">
        <v>3.9144382779823662E-2</v>
      </c>
      <c r="AH172" s="5">
        <v>0.42606699348834998</v>
      </c>
      <c r="AI172" s="5">
        <v>0.14827857993148946</v>
      </c>
      <c r="AJ172" s="5">
        <v>0.28771960605263691</v>
      </c>
      <c r="AK172" s="5">
        <v>5.6029870913771838E-2</v>
      </c>
      <c r="AL172" s="5">
        <v>0.19019920494158651</v>
      </c>
      <c r="AM172" s="5">
        <v>8.6099397637558112E-2</v>
      </c>
      <c r="AN172" s="5">
        <v>1.0750617639544262</v>
      </c>
      <c r="AO172" s="5">
        <v>0.11052767200081785</v>
      </c>
      <c r="AP172" s="5">
        <v>0.11890262896324444</v>
      </c>
      <c r="AQ172" s="5">
        <v>0.26685277900459103</v>
      </c>
      <c r="AR172" s="5">
        <v>0.47173575250266742</v>
      </c>
      <c r="AS172" s="5"/>
      <c r="AT172" s="5"/>
      <c r="AU172" s="5"/>
      <c r="AV172" s="5"/>
      <c r="AW172" s="5"/>
      <c r="AX172" s="5"/>
      <c r="AY172" s="5"/>
      <c r="AZ172" s="5"/>
      <c r="BA172" s="5"/>
      <c r="BB172" s="5"/>
    </row>
    <row r="173" spans="1:54" x14ac:dyDescent="0.3">
      <c r="A173" s="5">
        <v>14320</v>
      </c>
      <c r="B173" s="5"/>
      <c r="C173" s="5">
        <v>3.4326833951552884</v>
      </c>
      <c r="D173" s="5">
        <v>-3.1404290249311129E-3</v>
      </c>
      <c r="E173" s="5">
        <v>-6.4192894977204557E-4</v>
      </c>
      <c r="F173" s="5">
        <v>-5.7920193977501321E-3</v>
      </c>
      <c r="G173" s="5">
        <v>-3.3843472197362409E-4</v>
      </c>
      <c r="H173" s="5">
        <v>-1.749301395970759E-3</v>
      </c>
      <c r="I173" s="5">
        <v>-1.335238497577346E-3</v>
      </c>
      <c r="J173" s="5">
        <v>-5.925360626332401E-3</v>
      </c>
      <c r="K173" s="5">
        <v>3.2424062149526076E-3</v>
      </c>
      <c r="L173" s="5">
        <v>-8.4469841966985926E-2</v>
      </c>
      <c r="M173" s="5">
        <v>-9.4043036740628361E-3</v>
      </c>
      <c r="N173" s="5">
        <v>-1.0822695811621656E-2</v>
      </c>
      <c r="O173" s="5">
        <v>-6.4927828972971332E-3</v>
      </c>
      <c r="P173" s="5">
        <v>1.8909881076455332E-2</v>
      </c>
      <c r="Q173" s="5">
        <v>-4.5121400446741103E-3</v>
      </c>
      <c r="R173" s="5">
        <v>7.7142743963691017E-3</v>
      </c>
      <c r="S173" s="5">
        <v>9.3906736051075392E-3</v>
      </c>
      <c r="T173" s="5">
        <v>2.2920912302974482E-3</v>
      </c>
      <c r="U173" s="5">
        <v>3.6467747260264541E-2</v>
      </c>
      <c r="V173" s="5">
        <v>4.6027418104154075E-2</v>
      </c>
      <c r="W173" s="5">
        <v>0.18641134331815284</v>
      </c>
      <c r="X173" s="5">
        <v>0.99648420606953514</v>
      </c>
      <c r="Y173" s="5">
        <v>0.51679244592240514</v>
      </c>
      <c r="Z173" s="5">
        <v>-1.776490862578084E-2</v>
      </c>
      <c r="AA173" s="5">
        <v>1.47460383649237E-2</v>
      </c>
      <c r="AB173" s="5">
        <v>0.93305741652805896</v>
      </c>
      <c r="AC173" s="5">
        <v>6.8873507157540925E-2</v>
      </c>
      <c r="AD173" s="5">
        <v>0.27242081031692145</v>
      </c>
      <c r="AE173" s="5">
        <v>0.15474858752304041</v>
      </c>
      <c r="AF173" s="5">
        <v>0.45412416090805524</v>
      </c>
      <c r="AG173" s="5">
        <v>3.8916526002840846E-2</v>
      </c>
      <c r="AH173" s="5">
        <v>0.42436788647841411</v>
      </c>
      <c r="AI173" s="5">
        <v>0.14796050558720791</v>
      </c>
      <c r="AJ173" s="5">
        <v>0.28763544090509396</v>
      </c>
      <c r="AK173" s="5">
        <v>5.611783583204534E-2</v>
      </c>
      <c r="AL173" s="5">
        <v>0.19085395489736126</v>
      </c>
      <c r="AM173" s="5">
        <v>8.6557876877348006E-2</v>
      </c>
      <c r="AN173" s="5">
        <v>1.0828212621805982</v>
      </c>
      <c r="AO173" s="5">
        <v>0.11153576235726688</v>
      </c>
      <c r="AP173" s="5">
        <v>0.12021460517828302</v>
      </c>
      <c r="AQ173" s="5">
        <v>0.27031060820083563</v>
      </c>
      <c r="AR173" s="5">
        <v>0.47876090345177652</v>
      </c>
      <c r="AS173" s="5"/>
      <c r="AT173" s="5"/>
      <c r="AU173" s="5"/>
      <c r="AV173" s="5"/>
      <c r="AW173" s="5"/>
      <c r="AX173" s="5"/>
      <c r="AY173" s="5"/>
      <c r="AZ173" s="5"/>
      <c r="BA173" s="5"/>
      <c r="BB173" s="5"/>
    </row>
    <row r="174" spans="1:54" x14ac:dyDescent="0.3">
      <c r="A174" s="5">
        <v>14310</v>
      </c>
      <c r="B174" s="5"/>
      <c r="C174" s="5">
        <v>3.4126477662694117</v>
      </c>
      <c r="D174" s="5">
        <v>-2.9661725512057134E-3</v>
      </c>
      <c r="E174" s="5">
        <v>-6.0732658196098607E-4</v>
      </c>
      <c r="F174" s="5">
        <v>-5.4890289363752447E-3</v>
      </c>
      <c r="G174" s="5">
        <v>-3.2127202470429828E-4</v>
      </c>
      <c r="H174" s="5">
        <v>-1.6634028381854499E-3</v>
      </c>
      <c r="I174" s="5">
        <v>-1.2718291318207209E-3</v>
      </c>
      <c r="J174" s="5">
        <v>-5.653588328862578E-3</v>
      </c>
      <c r="K174" s="5">
        <v>3.0989791036727977E-3</v>
      </c>
      <c r="L174" s="5">
        <v>-8.0871800155878026E-2</v>
      </c>
      <c r="M174" s="5">
        <v>-9.0192134740184303E-3</v>
      </c>
      <c r="N174" s="5">
        <v>-1.0397441165158358E-2</v>
      </c>
      <c r="O174" s="5">
        <v>-6.2484646684460186E-3</v>
      </c>
      <c r="P174" s="5">
        <v>1.8229933653165671E-2</v>
      </c>
      <c r="Q174" s="5">
        <v>-4.3574776267771903E-3</v>
      </c>
      <c r="R174" s="5">
        <v>7.4628798649618317E-3</v>
      </c>
      <c r="S174" s="5">
        <v>9.1005862497752794E-3</v>
      </c>
      <c r="T174" s="5">
        <v>2.2251960475253808E-3</v>
      </c>
      <c r="U174" s="5">
        <v>3.5465949335745692E-2</v>
      </c>
      <c r="V174" s="5">
        <v>4.48423199329318E-2</v>
      </c>
      <c r="W174" s="5">
        <v>0.18193453739238832</v>
      </c>
      <c r="X174" s="5">
        <v>0.97428755945602796</v>
      </c>
      <c r="Y174" s="5">
        <v>0.50618515118380658</v>
      </c>
      <c r="Z174" s="5">
        <v>-1.743152288510989E-2</v>
      </c>
      <c r="AA174" s="5">
        <v>1.4495374455400663E-2</v>
      </c>
      <c r="AB174" s="5">
        <v>0.91885463875520679</v>
      </c>
      <c r="AC174" s="5">
        <v>6.7948153521203453E-2</v>
      </c>
      <c r="AD174" s="5">
        <v>0.26924982609759657</v>
      </c>
      <c r="AE174" s="5">
        <v>0.15322662139041907</v>
      </c>
      <c r="AF174" s="5">
        <v>0.45048177985651983</v>
      </c>
      <c r="AG174" s="5">
        <v>3.8675372390277143E-2</v>
      </c>
      <c r="AH174" s="5">
        <v>0.42251634561680412</v>
      </c>
      <c r="AI174" s="5">
        <v>0.14758769121761126</v>
      </c>
      <c r="AJ174" s="5">
        <v>0.2874437317079101</v>
      </c>
      <c r="AK174" s="5">
        <v>5.6184986099546794E-2</v>
      </c>
      <c r="AL174" s="5">
        <v>0.19143981609346145</v>
      </c>
      <c r="AM174" s="5">
        <v>8.6986585577459224E-2</v>
      </c>
      <c r="AN174" s="5">
        <v>1.0902344754050213</v>
      </c>
      <c r="AO174" s="5">
        <v>0.11251167938980895</v>
      </c>
      <c r="AP174" s="5">
        <v>0.12149654728252945</v>
      </c>
      <c r="AQ174" s="5">
        <v>0.27371333148888788</v>
      </c>
      <c r="AR174" s="5">
        <v>0.48571402434166194</v>
      </c>
      <c r="AS174" s="5"/>
      <c r="AT174" s="5"/>
      <c r="AU174" s="5"/>
      <c r="AV174" s="5"/>
      <c r="AW174" s="5"/>
      <c r="AX174" s="5"/>
      <c r="AY174" s="5"/>
      <c r="AZ174" s="5"/>
      <c r="BA174" s="5"/>
      <c r="BB174" s="5"/>
    </row>
    <row r="175" spans="1:54" x14ac:dyDescent="0.3">
      <c r="A175" s="5">
        <v>14300</v>
      </c>
      <c r="B175" s="5"/>
      <c r="C175" s="5">
        <v>3.391937615708291</v>
      </c>
      <c r="D175" s="5">
        <v>-2.800424557641663E-3</v>
      </c>
      <c r="E175" s="5">
        <v>-5.7435203450663483E-4</v>
      </c>
      <c r="F175" s="5">
        <v>-5.1997455133937932E-3</v>
      </c>
      <c r="G175" s="5">
        <v>-3.0485440532422456E-4</v>
      </c>
      <c r="H175" s="5">
        <v>-1.5810744310097845E-3</v>
      </c>
      <c r="I175" s="5">
        <v>-1.2109362732551942E-3</v>
      </c>
      <c r="J175" s="5">
        <v>-5.3920845090403933E-3</v>
      </c>
      <c r="K175" s="5">
        <v>2.9606938733819504E-3</v>
      </c>
      <c r="L175" s="5">
        <v>-7.7395674919536861E-2</v>
      </c>
      <c r="M175" s="5">
        <v>-8.6464007921072221E-3</v>
      </c>
      <c r="N175" s="5">
        <v>-9.9848763092807158E-3</v>
      </c>
      <c r="O175" s="5">
        <v>-6.0109273523858177E-3</v>
      </c>
      <c r="P175" s="5">
        <v>1.7567405624630612E-2</v>
      </c>
      <c r="Q175" s="5">
        <v>-4.2064384697929613E-3</v>
      </c>
      <c r="R175" s="5">
        <v>7.2168076161046842E-3</v>
      </c>
      <c r="S175" s="5">
        <v>8.8159645660431697E-3</v>
      </c>
      <c r="T175" s="5">
        <v>2.1593996962952122E-3</v>
      </c>
      <c r="U175" s="5">
        <v>3.4478086414195593E-2</v>
      </c>
      <c r="V175" s="5">
        <v>4.3670582085921131E-2</v>
      </c>
      <c r="W175" s="5">
        <v>0.17749574795053508</v>
      </c>
      <c r="X175" s="5">
        <v>0.95221369582609905</v>
      </c>
      <c r="Y175" s="5">
        <v>0.49560276109856893</v>
      </c>
      <c r="Z175" s="5">
        <v>-1.7097763256804985E-2</v>
      </c>
      <c r="AA175" s="5">
        <v>1.4243465935816277E-2</v>
      </c>
      <c r="AB175" s="5">
        <v>0.90451956752684681</v>
      </c>
      <c r="AC175" s="5">
        <v>6.7009500656042997E-2</v>
      </c>
      <c r="AD175" s="5">
        <v>0.26601394024905722</v>
      </c>
      <c r="AE175" s="5">
        <v>0.1516617716797381</v>
      </c>
      <c r="AF175" s="5">
        <v>0.4466987892463356</v>
      </c>
      <c r="AG175" s="5">
        <v>3.8421155711402963E-2</v>
      </c>
      <c r="AH175" s="5">
        <v>0.42051409631941405</v>
      </c>
      <c r="AI175" s="5">
        <v>0.14716043856135813</v>
      </c>
      <c r="AJ175" s="5">
        <v>0.28714446822462109</v>
      </c>
      <c r="AK175" s="5">
        <v>5.6231202696714333E-2</v>
      </c>
      <c r="AL175" s="5">
        <v>0.19195599120993501</v>
      </c>
      <c r="AM175" s="5">
        <v>8.7384990025224846E-2</v>
      </c>
      <c r="AN175" s="5">
        <v>1.0972926923813195</v>
      </c>
      <c r="AO175" s="5">
        <v>0.11345433309154913</v>
      </c>
      <c r="AP175" s="5">
        <v>0.12274709609367478</v>
      </c>
      <c r="AQ175" s="5">
        <v>0.27705754249220688</v>
      </c>
      <c r="AR175" s="5">
        <v>0.49258859738762917</v>
      </c>
      <c r="AS175" s="5"/>
      <c r="AT175" s="5"/>
      <c r="AU175" s="5"/>
      <c r="AV175" s="5"/>
      <c r="AW175" s="5"/>
      <c r="AX175" s="5"/>
      <c r="AY175" s="5"/>
      <c r="AZ175" s="5"/>
      <c r="BA175" s="5"/>
      <c r="BB175" s="5"/>
    </row>
    <row r="176" spans="1:54" x14ac:dyDescent="0.3">
      <c r="A176" s="5">
        <v>14290</v>
      </c>
      <c r="B176" s="5"/>
      <c r="C176" s="5">
        <v>3.3705679969182185</v>
      </c>
      <c r="D176" s="5">
        <v>-2.6428408704825563E-3</v>
      </c>
      <c r="E176" s="5">
        <v>-5.4294297490823219E-4</v>
      </c>
      <c r="F176" s="5">
        <v>-4.9236746697255487E-3</v>
      </c>
      <c r="G176" s="5">
        <v>-2.8915669004546895E-4</v>
      </c>
      <c r="H176" s="5">
        <v>-1.5022039913360819E-3</v>
      </c>
      <c r="I176" s="5">
        <v>-1.1524870222979259E-3</v>
      </c>
      <c r="J176" s="5">
        <v>-5.1405779768546401E-3</v>
      </c>
      <c r="K176" s="5">
        <v>2.8274285187189119E-3</v>
      </c>
      <c r="L176" s="5">
        <v>-7.4038918485933511E-2</v>
      </c>
      <c r="M176" s="5">
        <v>-8.2856460105640468E-3</v>
      </c>
      <c r="N176" s="5">
        <v>-9.5848152674806973E-3</v>
      </c>
      <c r="O176" s="5">
        <v>-5.780095390557456E-3</v>
      </c>
      <c r="P176" s="5">
        <v>1.6922170395481141E-2</v>
      </c>
      <c r="Q176" s="5">
        <v>-4.0590120291265153E-3</v>
      </c>
      <c r="R176" s="5">
        <v>6.9760688789330342E-3</v>
      </c>
      <c r="S176" s="5">
        <v>8.5368527231685799E-3</v>
      </c>
      <c r="T176" s="5">
        <v>2.0947192021859365E-3</v>
      </c>
      <c r="U176" s="5">
        <v>3.3504510444149323E-2</v>
      </c>
      <c r="V176" s="5">
        <v>4.2512729057563661E-2</v>
      </c>
      <c r="W176" s="5">
        <v>0.17309733952302339</v>
      </c>
      <c r="X176" s="5">
        <v>0.93027611058652793</v>
      </c>
      <c r="Y176" s="5">
        <v>0.48505250878023698</v>
      </c>
      <c r="Z176" s="5">
        <v>-1.6763879694349178E-2</v>
      </c>
      <c r="AA176" s="5">
        <v>1.3990516180320609E-2</v>
      </c>
      <c r="AB176" s="5">
        <v>0.89006450921235536</v>
      </c>
      <c r="AC176" s="5">
        <v>6.6058395124128103E-2</v>
      </c>
      <c r="AD176" s="5">
        <v>0.26271618439779332</v>
      </c>
      <c r="AE176" s="5">
        <v>0.15005554424804141</v>
      </c>
      <c r="AF176" s="5">
        <v>0.44277888160123335</v>
      </c>
      <c r="AG176" s="5">
        <v>3.8154123545589273E-2</v>
      </c>
      <c r="AH176" s="5">
        <v>0.41836303011422576</v>
      </c>
      <c r="AI176" s="5">
        <v>0.14667911053508981</v>
      </c>
      <c r="AJ176" s="5">
        <v>0.28673776112890481</v>
      </c>
      <c r="AK176" s="5">
        <v>5.6256389709303446E-2</v>
      </c>
      <c r="AL176" s="5">
        <v>0.19240175688467506</v>
      </c>
      <c r="AM176" s="5">
        <v>8.7752586623737111E-2</v>
      </c>
      <c r="AN176" s="5">
        <v>1.1039875196810285</v>
      </c>
      <c r="AO176" s="5">
        <v>0.11436265856388184</v>
      </c>
      <c r="AP176" s="5">
        <v>0.12396490973247247</v>
      </c>
      <c r="AQ176" s="5">
        <v>0.28033984875963774</v>
      </c>
      <c r="AR176" s="5">
        <v>0.4993780807576928</v>
      </c>
      <c r="AS176" s="5"/>
      <c r="AT176" s="5"/>
      <c r="AU176" s="5"/>
      <c r="AV176" s="5"/>
      <c r="AW176" s="5"/>
      <c r="AX176" s="5"/>
      <c r="AY176" s="5"/>
      <c r="AZ176" s="5"/>
      <c r="BA176" s="5"/>
      <c r="BB176" s="5"/>
    </row>
    <row r="177" spans="1:54" x14ac:dyDescent="0.3">
      <c r="A177" s="5">
        <v>14280</v>
      </c>
      <c r="B177" s="5"/>
      <c r="C177" s="5">
        <v>3.3485541256739428</v>
      </c>
      <c r="D177" s="5">
        <v>-2.4930871253335081E-3</v>
      </c>
      <c r="E177" s="5">
        <v>-5.1303865401270223E-4</v>
      </c>
      <c r="F177" s="5">
        <v>-4.6603328567618755E-3</v>
      </c>
      <c r="G177" s="5">
        <v>-2.7415416905671197E-4</v>
      </c>
      <c r="H177" s="5">
        <v>-1.4266809527341945E-3</v>
      </c>
      <c r="I177" s="5">
        <v>-1.09640919953923E-3</v>
      </c>
      <c r="J177" s="5">
        <v>-4.8987988011227933E-3</v>
      </c>
      <c r="K177" s="5">
        <v>2.6990608380343104E-3</v>
      </c>
      <c r="L177" s="5">
        <v>-7.0798959132191058E-2</v>
      </c>
      <c r="M177" s="5">
        <v>-7.9367251812420617E-3</v>
      </c>
      <c r="N177" s="5">
        <v>-9.1970656220115819E-3</v>
      </c>
      <c r="O177" s="5">
        <v>-5.5558887352257363E-3</v>
      </c>
      <c r="P177" s="5">
        <v>1.6294087132247205E-2</v>
      </c>
      <c r="Q177" s="5">
        <v>-3.9151842252675645E-3</v>
      </c>
      <c r="R177" s="5">
        <v>6.7406688158638513E-3</v>
      </c>
      <c r="S177" s="5">
        <v>8.2632877022308371E-3</v>
      </c>
      <c r="T177" s="5">
        <v>2.031169931462034E-3</v>
      </c>
      <c r="U177" s="5">
        <v>3.2545549117351455E-2</v>
      </c>
      <c r="V177" s="5">
        <v>4.1369258077819458E-2</v>
      </c>
      <c r="W177" s="5">
        <v>0.16874158182792137</v>
      </c>
      <c r="X177" s="5">
        <v>0.90848788367232203</v>
      </c>
      <c r="Y177" s="5">
        <v>0.47454146188450119</v>
      </c>
      <c r="Z177" s="5">
        <v>-1.6430118224955249E-2</v>
      </c>
      <c r="AA177" s="5">
        <v>1.3736726763195853E-2</v>
      </c>
      <c r="AB177" s="5">
        <v>0.87550174618895971</v>
      </c>
      <c r="AC177" s="5">
        <v>6.509568801738623E-2</v>
      </c>
      <c r="AD177" s="5">
        <v>0.25935963112117594</v>
      </c>
      <c r="AE177" s="5">
        <v>0.14840947993418852</v>
      </c>
      <c r="AF177" s="5">
        <v>0.43872588172483812</v>
      </c>
      <c r="AG177" s="5">
        <v>3.7874536880399379E-2</v>
      </c>
      <c r="AH177" s="5">
        <v>0.41606520172381301</v>
      </c>
      <c r="AI177" s="5">
        <v>0.14614413076918858</v>
      </c>
      <c r="AJ177" s="5">
        <v>0.28622384222005293</v>
      </c>
      <c r="AK177" s="5">
        <v>5.6260474588956687E-2</v>
      </c>
      <c r="AL177" s="5">
        <v>0.19277646531635931</v>
      </c>
      <c r="AM177" s="5">
        <v>8.8088902919130768E-2</v>
      </c>
      <c r="AN177" s="5">
        <v>1.1103108978334657</v>
      </c>
      <c r="AO177" s="5">
        <v>0.11523561795373249</v>
      </c>
      <c r="AP177" s="5">
        <v>0.12514866592179402</v>
      </c>
      <c r="AQ177" s="5">
        <v>0.28355687718515799</v>
      </c>
      <c r="AR177" s="5">
        <v>0.50607591816579167</v>
      </c>
      <c r="AS177" s="5"/>
      <c r="AT177" s="5"/>
      <c r="AU177" s="5"/>
      <c r="AV177" s="5"/>
      <c r="AW177" s="5"/>
      <c r="AX177" s="5"/>
      <c r="AY177" s="5"/>
      <c r="AZ177" s="5"/>
      <c r="BA177" s="5"/>
      <c r="BB177" s="5"/>
    </row>
    <row r="178" spans="1:54" x14ac:dyDescent="0.3">
      <c r="A178" s="5">
        <v>14270</v>
      </c>
      <c r="B178" s="5"/>
      <c r="C178" s="5">
        <v>3.3259113678398768</v>
      </c>
      <c r="D178" s="5">
        <v>-2.3508387171569008E-3</v>
      </c>
      <c r="E178" s="5">
        <v>-4.8457991005990185E-4</v>
      </c>
      <c r="F178" s="5">
        <v>-4.4092475735165344E-3</v>
      </c>
      <c r="G178" s="5">
        <v>-2.5982260895799345E-4</v>
      </c>
      <c r="H178" s="5">
        <v>-1.354396445913309E-3</v>
      </c>
      <c r="I178" s="5">
        <v>-1.0426314150739672E-3</v>
      </c>
      <c r="J178" s="5">
        <v>-4.6664786352731309E-3</v>
      </c>
      <c r="K178" s="5">
        <v>2.5754686136555617E-3</v>
      </c>
      <c r="L178" s="5">
        <v>-6.7673205760557603E-2</v>
      </c>
      <c r="M178" s="5">
        <v>-7.5994105060642192E-3</v>
      </c>
      <c r="N178" s="5">
        <v>-8.8214290192372632E-3</v>
      </c>
      <c r="O178" s="5">
        <v>-5.3382231177075343E-3</v>
      </c>
      <c r="P178" s="5">
        <v>1.5683001429750015E-2</v>
      </c>
      <c r="Q178" s="5">
        <v>-3.7749375735157339E-3</v>
      </c>
      <c r="R178" s="5">
        <v>6.5106066929666567E-3</v>
      </c>
      <c r="S178" s="5">
        <v>7.9952994413370199E-3</v>
      </c>
      <c r="T178" s="5">
        <v>1.9687656118725729E-3</v>
      </c>
      <c r="U178" s="5">
        <v>3.1601505981261144E-2</v>
      </c>
      <c r="V178" s="5">
        <v>4.0240639003291792E-2</v>
      </c>
      <c r="W178" s="5">
        <v>0.16443064843566205</v>
      </c>
      <c r="X178" s="5">
        <v>0.88686166836786529</v>
      </c>
      <c r="Y178" s="5">
        <v>0.46407651513324077</v>
      </c>
      <c r="Z178" s="5">
        <v>-1.6096720649962138E-2</v>
      </c>
      <c r="AA178" s="5">
        <v>1.34822971875861E-2</v>
      </c>
      <c r="AB178" s="5">
        <v>0.86084351905474077</v>
      </c>
      <c r="AC178" s="5">
        <v>6.4122233656577918E-2</v>
      </c>
      <c r="AD178" s="5">
        <v>0.25594738906532971</v>
      </c>
      <c r="AE178" s="5">
        <v>0.14672515204889794</v>
      </c>
      <c r="AF178" s="5">
        <v>0.43454374040417554</v>
      </c>
      <c r="AG178" s="5">
        <v>3.7582669685301398E-2</v>
      </c>
      <c r="AH178" s="5">
        <v>0.41362282584188126</v>
      </c>
      <c r="AI178" s="5">
        <v>0.14555598302873388</v>
      </c>
      <c r="AJ178" s="5">
        <v>0.28560306441166639</v>
      </c>
      <c r="AK178" s="5">
        <v>5.6243408371278301E-2</v>
      </c>
      <c r="AL178" s="5">
        <v>0.1930795457370898</v>
      </c>
      <c r="AM178" s="5">
        <v>8.8393498578803228E-2</v>
      </c>
      <c r="AN178" s="5">
        <v>1.116255117018069</v>
      </c>
      <c r="AO178" s="5">
        <v>0.11607220236542952</v>
      </c>
      <c r="AP178" s="5">
        <v>0.12629706428369669</v>
      </c>
      <c r="AQ178" s="5">
        <v>0.28670527948465663</v>
      </c>
      <c r="AR178" s="5">
        <v>0.51267554867793308</v>
      </c>
      <c r="AS178" s="5"/>
      <c r="AT178" s="5"/>
      <c r="AU178" s="5"/>
      <c r="AV178" s="5"/>
      <c r="AW178" s="5"/>
      <c r="AX178" s="5"/>
      <c r="AY178" s="5"/>
      <c r="AZ178" s="5"/>
      <c r="BA178" s="5"/>
      <c r="BB178" s="5"/>
    </row>
    <row r="179" spans="1:54" x14ac:dyDescent="0.3">
      <c r="A179" s="5">
        <v>14260</v>
      </c>
      <c r="B179" s="5"/>
      <c r="C179" s="5">
        <v>3.3026552275127163</v>
      </c>
      <c r="D179" s="5">
        <v>-2.2157807359204527E-3</v>
      </c>
      <c r="E179" s="5">
        <v>-4.5750916976641435E-4</v>
      </c>
      <c r="F179" s="5">
        <v>-4.1699574778965992E-3</v>
      </c>
      <c r="G179" s="5">
        <v>-2.4613826378230765E-4</v>
      </c>
      <c r="H179" s="5">
        <v>-1.2852433725829883E-3</v>
      </c>
      <c r="I179" s="5">
        <v>-9.9108313343279977E-4</v>
      </c>
      <c r="J179" s="5">
        <v>-4.4433510267071086E-3</v>
      </c>
      <c r="K179" s="5">
        <v>2.4565297849332445E-3</v>
      </c>
      <c r="L179" s="5">
        <v>-6.4659052332237427E-2</v>
      </c>
      <c r="M179" s="5">
        <v>-7.2734708065761208E-3</v>
      </c>
      <c r="N179" s="5">
        <v>-8.4577016677304349E-3</v>
      </c>
      <c r="O179" s="5">
        <v>-5.127010315120941E-3</v>
      </c>
      <c r="P179" s="5">
        <v>1.5088745980499177E-2</v>
      </c>
      <c r="Q179" s="5">
        <v>-3.6382513158883792E-3</v>
      </c>
      <c r="R179" s="5">
        <v>6.2858760560676723E-3</v>
      </c>
      <c r="S179" s="5">
        <v>7.7329109896155743E-3</v>
      </c>
      <c r="T179" s="5">
        <v>1.9075183558856586E-3</v>
      </c>
      <c r="U179" s="5">
        <v>3.0672660592605962E-2</v>
      </c>
      <c r="V179" s="5">
        <v>3.9127314260343125E-2</v>
      </c>
      <c r="W179" s="5">
        <v>0.16016661563509418</v>
      </c>
      <c r="X179" s="5">
        <v>0.86540968110812333</v>
      </c>
      <c r="Y179" s="5">
        <v>0.4536643832767614</v>
      </c>
      <c r="Z179" s="5">
        <v>-1.5763924257338947E-2</v>
      </c>
      <c r="AA179" s="5">
        <v>1.3227424621500769E-2</v>
      </c>
      <c r="AB179" s="5">
        <v>0.84610200911430733</v>
      </c>
      <c r="AC179" s="5">
        <v>6.313888829628192E-2</v>
      </c>
      <c r="AD179" s="5">
        <v>0.2524825980323348</v>
      </c>
      <c r="AE179" s="5">
        <v>0.14500416381851999</v>
      </c>
      <c r="AF179" s="5">
        <v>0.43023652790233918</v>
      </c>
      <c r="AG179" s="5">
        <v>3.7278808461973248E-2</v>
      </c>
      <c r="AH179" s="5">
        <v>0.41103827361073686</v>
      </c>
      <c r="AI179" s="5">
        <v>0.14491521052061337</v>
      </c>
      <c r="AJ179" s="5">
        <v>0.28487590149249414</v>
      </c>
      <c r="AK179" s="5">
        <v>5.6205165850633301E-2</v>
      </c>
      <c r="AL179" s="5">
        <v>0.19331050575026484</v>
      </c>
      <c r="AM179" s="5">
        <v>8.8665966317827097E-2</v>
      </c>
      <c r="AN179" s="5">
        <v>1.1218128322678573</v>
      </c>
      <c r="AO179" s="5">
        <v>0.11687143374246005</v>
      </c>
      <c r="AP179" s="5">
        <v>0.12740882862920547</v>
      </c>
      <c r="AQ179" s="5">
        <v>0.28978173771816362</v>
      </c>
      <c r="AR179" s="5">
        <v>0.51917041671297171</v>
      </c>
      <c r="AS179" s="5"/>
      <c r="AT179" s="5"/>
      <c r="AU179" s="5"/>
      <c r="AV179" s="5"/>
      <c r="AW179" s="5"/>
      <c r="AX179" s="5"/>
      <c r="AY179" s="5"/>
      <c r="AZ179" s="5"/>
      <c r="BA179" s="5"/>
      <c r="BB179" s="5"/>
    </row>
    <row r="180" spans="1:54" x14ac:dyDescent="0.3">
      <c r="A180" s="5">
        <v>14250</v>
      </c>
      <c r="B180" s="5"/>
      <c r="C180" s="5">
        <v>3.2788013355468859</v>
      </c>
      <c r="D180" s="5">
        <v>-2.0876078887591184E-3</v>
      </c>
      <c r="E180" s="5">
        <v>-4.3177044659106886E-4</v>
      </c>
      <c r="F180" s="5">
        <v>-3.9420124730904609E-3</v>
      </c>
      <c r="G180" s="5">
        <v>-2.3307788464581092E-4</v>
      </c>
      <c r="H180" s="5">
        <v>-1.2191164728503471E-3</v>
      </c>
      <c r="I180" s="5">
        <v>-9.4169473416421453E-4</v>
      </c>
      <c r="J180" s="5">
        <v>-4.2291517097616292E-3</v>
      </c>
      <c r="K180" s="5">
        <v>2.3421226139868612E-3</v>
      </c>
      <c r="L180" s="5">
        <v>-6.1753882155024087E-2</v>
      </c>
      <c r="M180" s="5">
        <v>-6.9586719819912154E-3</v>
      </c>
      <c r="N180" s="5">
        <v>-8.105674828304087E-3</v>
      </c>
      <c r="O180" s="5">
        <v>-4.9221584151326108E-3</v>
      </c>
      <c r="P180" s="5">
        <v>1.4511141245562955E-2</v>
      </c>
      <c r="Q180" s="5">
        <v>-3.5051015548631507E-3</v>
      </c>
      <c r="R180" s="5">
        <v>6.0664649120486499E-3</v>
      </c>
      <c r="S180" s="5">
        <v>7.4761386694375837E-3</v>
      </c>
      <c r="T180" s="5">
        <v>1.8474386862486758E-3</v>
      </c>
      <c r="U180" s="5">
        <v>2.9759268710729862E-2</v>
      </c>
      <c r="V180" s="5">
        <v>3.8029698839250212E-2</v>
      </c>
      <c r="W180" s="5">
        <v>0.15595146149949593</v>
      </c>
      <c r="X180" s="5">
        <v>0.84414369226535391</v>
      </c>
      <c r="Y180" s="5">
        <v>0.44331159450287971</v>
      </c>
      <c r="Z180" s="5">
        <v>-1.543196154676367E-2</v>
      </c>
      <c r="AA180" s="5">
        <v>1.2972303641588717E-2</v>
      </c>
      <c r="AB180" s="5">
        <v>0.83128932117306353</v>
      </c>
      <c r="AC180" s="5">
        <v>6.214650883871721E-2</v>
      </c>
      <c r="AD180" s="5">
        <v>0.24896842404789243</v>
      </c>
      <c r="AE180" s="5">
        <v>0.14324814578845713</v>
      </c>
      <c r="AF180" s="5">
        <v>0.42580842725548357</v>
      </c>
      <c r="AG180" s="5">
        <v>3.6963251772233204E-2</v>
      </c>
      <c r="AH180" s="5">
        <v>0.40831406880736043</v>
      </c>
      <c r="AI180" s="5">
        <v>0.14422241508804984</v>
      </c>
      <c r="AJ180" s="5">
        <v>0.28404294765892446</v>
      </c>
      <c r="AK180" s="5">
        <v>5.6145745710997577E-2</v>
      </c>
      <c r="AL180" s="5">
        <v>0.19346893252952491</v>
      </c>
      <c r="AM180" s="5">
        <v>8.8905932770917268E-2</v>
      </c>
      <c r="AN180" s="5">
        <v>1.1269770781433184</v>
      </c>
      <c r="AO180" s="5">
        <v>0.11763236671438031</v>
      </c>
      <c r="AP180" s="5">
        <v>0.12848270923542432</v>
      </c>
      <c r="AQ180" s="5">
        <v>0.29278296984563607</v>
      </c>
      <c r="AR180" s="5">
        <v>0.5255539822187506</v>
      </c>
      <c r="AS180" s="5"/>
      <c r="AT180" s="5"/>
      <c r="AU180" s="5"/>
      <c r="AV180" s="5"/>
      <c r="AW180" s="5"/>
      <c r="AX180" s="5"/>
      <c r="AY180" s="5"/>
      <c r="AZ180" s="5"/>
      <c r="BA180" s="5"/>
      <c r="BB180" s="5"/>
    </row>
    <row r="181" spans="1:54" x14ac:dyDescent="0.3">
      <c r="A181" s="5">
        <v>14240</v>
      </c>
      <c r="B181" s="5"/>
      <c r="C181" s="5">
        <v>3.2543654384624481</v>
      </c>
      <c r="D181" s="5">
        <v>-1.9660244095027857E-3</v>
      </c>
      <c r="E181" s="5">
        <v>-4.0730933632546478E-4</v>
      </c>
      <c r="F181" s="5">
        <v>-3.724973770084186E-3</v>
      </c>
      <c r="G181" s="5">
        <v>-2.2061872806983929E-4</v>
      </c>
      <c r="H181" s="5">
        <v>-1.1559123863003123E-3</v>
      </c>
      <c r="I181" s="5">
        <v>-8.9439756812648814E-4</v>
      </c>
      <c r="J181" s="5">
        <v>-4.0236188823304245E-3</v>
      </c>
      <c r="K181" s="5">
        <v>2.2321258440883077E-3</v>
      </c>
      <c r="L181" s="5">
        <v>-5.8955072021188125E-2</v>
      </c>
      <c r="M181" s="5">
        <v>-6.6547774551729598E-3</v>
      </c>
      <c r="N181" s="5">
        <v>-7.765135295210392E-3</v>
      </c>
      <c r="O181" s="5">
        <v>-4.7235720782022473E-3</v>
      </c>
      <c r="P181" s="5">
        <v>1.3949996125426028E-2</v>
      </c>
      <c r="Q181" s="5">
        <v>-3.3754613886129554E-3</v>
      </c>
      <c r="R181" s="5">
        <v>5.852355914803202E-3</v>
      </c>
      <c r="S181" s="5">
        <v>7.2249922462972738E-3</v>
      </c>
      <c r="T181" s="5">
        <v>1.7885355637618627E-3</v>
      </c>
      <c r="U181" s="5">
        <v>2.8861562529402938E-2</v>
      </c>
      <c r="V181" s="5">
        <v>3.6948180338329653E-2</v>
      </c>
      <c r="W181" s="5">
        <v>0.15178706515072804</v>
      </c>
      <c r="X181" s="5">
        <v>0.82307501792407167</v>
      </c>
      <c r="Y181" s="5">
        <v>0.43302448430027629</v>
      </c>
      <c r="Z181" s="5">
        <v>-1.5101059967705027E-2</v>
      </c>
      <c r="AA181" s="5">
        <v>1.2717125985152506E-2</v>
      </c>
      <c r="AB181" s="5">
        <v>0.81641746667500392</v>
      </c>
      <c r="AC181" s="5">
        <v>6.1145951559179589E-2</v>
      </c>
      <c r="AD181" s="5">
        <v>0.24540805442057997</v>
      </c>
      <c r="AE181" s="5">
        <v>0.14145875319224013</v>
      </c>
      <c r="AF181" s="5">
        <v>0.42126372738979317</v>
      </c>
      <c r="AG181" s="5">
        <v>3.6636309744688011E-2</v>
      </c>
      <c r="AH181" s="5">
        <v>0.40545288374655464</v>
      </c>
      <c r="AI181" s="5">
        <v>0.14347825629410552</v>
      </c>
      <c r="AJ181" s="5">
        <v>0.2831049168192436</v>
      </c>
      <c r="AK181" s="5">
        <v>5.6065170612298029E-2</v>
      </c>
      <c r="AL181" s="5">
        <v>0.1935544938749485</v>
      </c>
      <c r="AM181" s="5">
        <v>8.911305930742916E-2</v>
      </c>
      <c r="AN181" s="5">
        <v>1.1317412828370093</v>
      </c>
      <c r="AO181" s="5">
        <v>0.11835409040416953</v>
      </c>
      <c r="AP181" s="5">
        <v>0.12951748510455036</v>
      </c>
      <c r="AQ181" s="5">
        <v>0.29570573530406924</v>
      </c>
      <c r="AR181" s="5">
        <v>0.53181973100352686</v>
      </c>
      <c r="AS181" s="5"/>
      <c r="AT181" s="5"/>
      <c r="AU181" s="5"/>
      <c r="AV181" s="5"/>
      <c r="AW181" s="5"/>
      <c r="AX181" s="5"/>
      <c r="AY181" s="5"/>
      <c r="AZ181" s="5"/>
      <c r="BA181" s="5"/>
      <c r="BB181" s="5"/>
    </row>
    <row r="182" spans="1:54" x14ac:dyDescent="0.3">
      <c r="A182" s="5">
        <v>14230</v>
      </c>
      <c r="B182" s="5"/>
      <c r="C182" s="5">
        <v>3.2293633877330872</v>
      </c>
      <c r="D182" s="5">
        <v>-1.8507439564093733E-3</v>
      </c>
      <c r="E182" s="5">
        <v>-3.8407301015219486E-4</v>
      </c>
      <c r="F182" s="5">
        <v>-3.5184139273284252E-3</v>
      </c>
      <c r="G182" s="5">
        <v>-2.0873856301927015E-4</v>
      </c>
      <c r="H182" s="5">
        <v>-1.0955297069149541E-3</v>
      </c>
      <c r="I182" s="5">
        <v>-8.4912400955718201E-4</v>
      </c>
      <c r="J182" s="5">
        <v>-3.8264934662417447E-3</v>
      </c>
      <c r="K182" s="5">
        <v>2.1264188506425891E-3</v>
      </c>
      <c r="L182" s="5">
        <v>-5.6259996192577509E-2</v>
      </c>
      <c r="M182" s="5">
        <v>-6.3615486060452503E-3</v>
      </c>
      <c r="N182" s="5">
        <v>-7.4358658677873227E-3</v>
      </c>
      <c r="O182" s="5">
        <v>-4.5311527968457466E-3</v>
      </c>
      <c r="P182" s="5">
        <v>1.3405108629390514E-2</v>
      </c>
      <c r="Q182" s="5">
        <v>-3.2493010473963178E-3</v>
      </c>
      <c r="R182" s="5">
        <v>5.643526555316576E-3</v>
      </c>
      <c r="S182" s="5">
        <v>6.9794751057794761E-3</v>
      </c>
      <c r="T182" s="5">
        <v>1.7308164171493823E-3</v>
      </c>
      <c r="U182" s="5">
        <v>2.7979750945691821E-2</v>
      </c>
      <c r="V182" s="5">
        <v>3.5883119056864879E-2</v>
      </c>
      <c r="W182" s="5">
        <v>0.14767520621920832</v>
      </c>
      <c r="X182" s="5">
        <v>0.80221451264453913</v>
      </c>
      <c r="Y182" s="5">
        <v>0.42280918978219278</v>
      </c>
      <c r="Z182" s="5">
        <v>-1.477144167089684E-2</v>
      </c>
      <c r="AA182" s="5">
        <v>1.246208031084675E-2</v>
      </c>
      <c r="AB182" s="5">
        <v>0.80149834721760038</v>
      </c>
      <c r="AC182" s="5">
        <v>6.013807084582088E-2</v>
      </c>
      <c r="AD182" s="5">
        <v>0.2418046928037545</v>
      </c>
      <c r="AE182" s="5">
        <v>0.13963766329232585</v>
      </c>
      <c r="AF182" s="5">
        <v>0.41660681607449923</v>
      </c>
      <c r="AG182" s="5">
        <v>3.6298303561245047E-2</v>
      </c>
      <c r="AH182" s="5">
        <v>0.40245753491037678</v>
      </c>
      <c r="AI182" s="5">
        <v>0.14268345039602384</v>
      </c>
      <c r="AJ182" s="5">
        <v>0.2820626416703772</v>
      </c>
      <c r="AK182" s="5">
        <v>5.5963487231795672E-2</v>
      </c>
      <c r="AL182" s="5">
        <v>0.1935669391230177</v>
      </c>
      <c r="AM182" s="5">
        <v>8.9287042786991483E-2</v>
      </c>
      <c r="AN182" s="5">
        <v>1.1360992816700903</v>
      </c>
      <c r="AO182" s="5">
        <v>0.11903573019135505</v>
      </c>
      <c r="AP182" s="5">
        <v>0.13051196619931352</v>
      </c>
      <c r="AQ182" s="5">
        <v>0.29854684059344028</v>
      </c>
      <c r="AR182" s="5">
        <v>0.537961185201697</v>
      </c>
      <c r="AS182" s="5"/>
      <c r="AT182" s="5"/>
      <c r="AU182" s="5"/>
      <c r="AV182" s="5"/>
      <c r="AW182" s="5"/>
      <c r="AX182" s="5"/>
      <c r="AY182" s="5"/>
      <c r="AZ182" s="5"/>
      <c r="BA182" s="5"/>
      <c r="BB182" s="5"/>
    </row>
    <row r="183" spans="1:54" x14ac:dyDescent="0.3">
      <c r="A183" s="5">
        <v>14220</v>
      </c>
      <c r="B183" s="5"/>
      <c r="C183" s="5">
        <v>3.2038111294501666</v>
      </c>
      <c r="D183" s="5">
        <v>-1.7414894989292162E-3</v>
      </c>
      <c r="E183" s="5">
        <v>-3.6201020531270316E-4</v>
      </c>
      <c r="F183" s="5">
        <v>-3.321916868585289E-3</v>
      </c>
      <c r="G183" s="5">
        <v>-1.9741567670289003E-4</v>
      </c>
      <c r="H183" s="5">
        <v>-1.0378690319961122E-3</v>
      </c>
      <c r="I183" s="5">
        <v>-8.0580750399508933E-4</v>
      </c>
      <c r="J183" s="5">
        <v>-3.637519351525989E-3</v>
      </c>
      <c r="K183" s="5">
        <v>2.0248817847453192E-3</v>
      </c>
      <c r="L183" s="5">
        <v>-5.3666030230385339E-2</v>
      </c>
      <c r="M183" s="5">
        <v>-6.0787451919747095E-3</v>
      </c>
      <c r="N183" s="5">
        <v>-7.1176458118838437E-3</v>
      </c>
      <c r="O183" s="5">
        <v>-4.3447991514612896E-3</v>
      </c>
      <c r="P183" s="5">
        <v>1.2876266542128237E-2</v>
      </c>
      <c r="Q183" s="5">
        <v>-3.1265880307742256E-3</v>
      </c>
      <c r="R183" s="5">
        <v>5.439949355338744E-3</v>
      </c>
      <c r="S183" s="5">
        <v>6.7395844370377687E-3</v>
      </c>
      <c r="T183" s="5">
        <v>1.6742871749098089E-3</v>
      </c>
      <c r="U183" s="5">
        <v>2.7114019864431061E-2</v>
      </c>
      <c r="V183" s="5">
        <v>3.4834848135558413E-2</v>
      </c>
      <c r="W183" s="5">
        <v>0.14361756449694524</v>
      </c>
      <c r="X183" s="5">
        <v>0.78157256321250002</v>
      </c>
      <c r="Y183" s="5">
        <v>0.412671644475335</v>
      </c>
      <c r="Z183" s="5">
        <v>-1.4443323273554239E-2</v>
      </c>
      <c r="AA183" s="5">
        <v>1.2207351968477113E-2</v>
      </c>
      <c r="AB183" s="5">
        <v>0.78654373847617798</v>
      </c>
      <c r="AC183" s="5">
        <v>5.912371795643806E-2</v>
      </c>
      <c r="AD183" s="5">
        <v>0.23816155427111588</v>
      </c>
      <c r="AE183" s="5">
        <v>0.13778657269872471</v>
      </c>
      <c r="AF183" s="5">
        <v>0.41184217272741258</v>
      </c>
      <c r="AG183" s="5">
        <v>3.594956492468733E-2</v>
      </c>
      <c r="AH183" s="5">
        <v>0.39933097831381231</v>
      </c>
      <c r="AI183" s="5">
        <v>0.14183876921256036</v>
      </c>
      <c r="AJ183" s="5">
        <v>0.28091707254843584</v>
      </c>
      <c r="AK183" s="5">
        <v>5.5840766260180488E-2</v>
      </c>
      <c r="AL183" s="5">
        <v>0.19350609990723361</v>
      </c>
      <c r="AM183" s="5">
        <v>8.9427616253508618E-2</v>
      </c>
      <c r="AN183" s="5">
        <v>1.1400453299432429</v>
      </c>
      <c r="AO183" s="5">
        <v>0.11967644942628722</v>
      </c>
      <c r="AP183" s="5">
        <v>0.13146499564934785</v>
      </c>
      <c r="AQ183" s="5">
        <v>0.30130314485871634</v>
      </c>
      <c r="AR183" s="5">
        <v>0.54397191385212573</v>
      </c>
      <c r="AS183" s="5"/>
      <c r="AT183" s="5"/>
      <c r="AU183" s="5"/>
      <c r="AV183" s="5"/>
      <c r="AW183" s="5"/>
      <c r="AX183" s="5"/>
      <c r="AY183" s="5"/>
      <c r="AZ183" s="5"/>
      <c r="BA183" s="5"/>
      <c r="BB183" s="5"/>
    </row>
    <row r="184" spans="1:54" x14ac:dyDescent="0.3">
      <c r="A184" s="5">
        <v>14210</v>
      </c>
      <c r="B184" s="5"/>
      <c r="C184" s="5">
        <v>3.1777246943569137</v>
      </c>
      <c r="D184" s="5">
        <v>-1.6379931943111565E-3</v>
      </c>
      <c r="E184" s="5">
        <v>-3.4107121352556894E-4</v>
      </c>
      <c r="F184" s="5">
        <v>-3.1350778799889836E-3</v>
      </c>
      <c r="G184" s="5">
        <v>-1.866288791822819E-4</v>
      </c>
      <c r="H184" s="5">
        <v>-9.8283300526305671E-4</v>
      </c>
      <c r="I184" s="5">
        <v>-7.6438261213666858E-4</v>
      </c>
      <c r="J184" s="5">
        <v>-3.4564436247409742E-3</v>
      </c>
      <c r="K184" s="5">
        <v>1.9273957093151437E-3</v>
      </c>
      <c r="L184" s="5">
        <v>-5.1170554667520553E-2</v>
      </c>
      <c r="M184" s="5">
        <v>-5.8061257547161217E-3</v>
      </c>
      <c r="N184" s="5">
        <v>-6.8102513104421362E-3</v>
      </c>
      <c r="O184" s="5">
        <v>-4.1644070622870082E-3</v>
      </c>
      <c r="P184" s="5">
        <v>1.2363248086040442E-2</v>
      </c>
      <c r="Q184" s="5">
        <v>-3.0072872453311703E-3</v>
      </c>
      <c r="R184" s="5">
        <v>5.2415920641268156E-3</v>
      </c>
      <c r="S184" s="5">
        <v>6.5053114222068708E-3</v>
      </c>
      <c r="T184" s="5">
        <v>1.61895229902576E-3</v>
      </c>
      <c r="U184" s="5">
        <v>2.6264532536774611E-2</v>
      </c>
      <c r="V184" s="5">
        <v>3.3803673743145649E-2</v>
      </c>
      <c r="W184" s="5">
        <v>0.13961571978042292</v>
      </c>
      <c r="X184" s="5">
        <v>0.76115908337030913</v>
      </c>
      <c r="Y184" s="5">
        <v>0.40261757357754197</v>
      </c>
      <c r="Z184" s="5">
        <v>-1.4116915638640981E-2</v>
      </c>
      <c r="AA184" s="5">
        <v>1.1953122778286347E-2</v>
      </c>
      <c r="AB184" s="5">
        <v>0.77156527456863477</v>
      </c>
      <c r="AC184" s="5">
        <v>5.8103739794873245E-2</v>
      </c>
      <c r="AD184" s="5">
        <v>0.2344818604167965</v>
      </c>
      <c r="AE184" s="5">
        <v>0.13590719467160645</v>
      </c>
      <c r="AF184" s="5">
        <v>0.40697436108976354</v>
      </c>
      <c r="AG184" s="5">
        <v>3.5590435508558102E-2</v>
      </c>
      <c r="AH184" s="5">
        <v>0.39607630461732246</v>
      </c>
      <c r="AI184" s="5">
        <v>0.14094503888674348</v>
      </c>
      <c r="AJ184" s="5">
        <v>0.27966927605499187</v>
      </c>
      <c r="AK184" s="5">
        <v>5.5697102352165739E-2</v>
      </c>
      <c r="AL184" s="5">
        <v>0.19337189076663472</v>
      </c>
      <c r="AM184" s="5">
        <v>8.9534549565411639E-2</v>
      </c>
      <c r="AN184" s="5">
        <v>1.1435741151056329</v>
      </c>
      <c r="AO184" s="5">
        <v>0.12027545109101526</v>
      </c>
      <c r="AP184" s="5">
        <v>0.13237545192298272</v>
      </c>
      <c r="AQ184" s="5">
        <v>0.30397156545496806</v>
      </c>
      <c r="AR184" s="5">
        <v>0.54984554356661741</v>
      </c>
      <c r="AS184" s="5"/>
      <c r="AT184" s="5"/>
      <c r="AU184" s="5"/>
      <c r="AV184" s="5"/>
      <c r="AW184" s="5"/>
      <c r="AX184" s="5"/>
      <c r="AY184" s="5"/>
      <c r="AZ184" s="5"/>
      <c r="BA184" s="5"/>
      <c r="BB184" s="5"/>
    </row>
    <row r="185" spans="1:54" x14ac:dyDescent="0.3">
      <c r="A185" s="5">
        <v>14200</v>
      </c>
      <c r="B185" s="5"/>
      <c r="C185" s="5">
        <v>3.1511201882452999</v>
      </c>
      <c r="D185" s="5">
        <v>-1.5399962548438184E-3</v>
      </c>
      <c r="E185" s="5">
        <v>-3.2120786729438302E-4</v>
      </c>
      <c r="F185" s="5">
        <v>-2.957503587355101E-3</v>
      </c>
      <c r="G185" s="5">
        <v>-1.7635750683658928E-4</v>
      </c>
      <c r="H185" s="5">
        <v>-9.3032635430351836E-4</v>
      </c>
      <c r="I185" s="5">
        <v>-7.2478504971541671E-4</v>
      </c>
      <c r="J185" s="5">
        <v>-3.2830167815553249E-3</v>
      </c>
      <c r="K185" s="5">
        <v>1.8338427278187461E-3</v>
      </c>
      <c r="L185" s="5">
        <v>-4.8770958521990752E-2</v>
      </c>
      <c r="M185" s="5">
        <v>-5.5434480135605098E-3</v>
      </c>
      <c r="N185" s="5">
        <v>-6.5134559026637385E-3</v>
      </c>
      <c r="O185" s="5">
        <v>-3.9898700370819161E-3</v>
      </c>
      <c r="P185" s="5">
        <v>1.1865822578136767E-2</v>
      </c>
      <c r="Q185" s="5">
        <v>-2.8913611425871507E-3</v>
      </c>
      <c r="R185" s="5">
        <v>5.0484178577396557E-3</v>
      </c>
      <c r="S185" s="5">
        <v>6.2766414311719847E-3</v>
      </c>
      <c r="T185" s="5">
        <v>1.5648148204105254E-3</v>
      </c>
      <c r="U185" s="5">
        <v>2.5431429931254274E-2</v>
      </c>
      <c r="V185" s="5">
        <v>3.2789875307712678E-2</v>
      </c>
      <c r="W185" s="5">
        <v>0.13567115189971291</v>
      </c>
      <c r="X185" s="5">
        <v>0.74098350952225056</v>
      </c>
      <c r="Y185" s="5">
        <v>0.39265248968650213</v>
      </c>
      <c r="Z185" s="5">
        <v>-1.3792423668456455E-2</v>
      </c>
      <c r="AA185" s="5">
        <v>1.1699570820085874E-2</v>
      </c>
      <c r="AB185" s="5">
        <v>0.75657443288998305</v>
      </c>
      <c r="AC185" s="5">
        <v>5.7078977709549471E-2</v>
      </c>
      <c r="AD185" s="5">
        <v>0.23076883449073585</v>
      </c>
      <c r="AE185" s="5">
        <v>0.13400125641402816</v>
      </c>
      <c r="AF185" s="5">
        <v>0.40200802178744227</v>
      </c>
      <c r="AG185" s="5">
        <v>3.5221266390646037E-2</v>
      </c>
      <c r="AH185" s="5">
        <v>0.39269673399758981</v>
      </c>
      <c r="AI185" s="5">
        <v>0.14000313854678645</v>
      </c>
      <c r="AJ185" s="5">
        <v>0.27832043346161428</v>
      </c>
      <c r="AK185" s="5">
        <v>5.5532614031488715E-2</v>
      </c>
      <c r="AL185" s="5">
        <v>0.19316430959985414</v>
      </c>
      <c r="AM185" s="5">
        <v>8.9607649960185068E-2</v>
      </c>
      <c r="AN185" s="5">
        <v>1.1466807682070597</v>
      </c>
      <c r="AO185" s="5">
        <v>0.12083197940228965</v>
      </c>
      <c r="AP185" s="5">
        <v>0.13324225095896075</v>
      </c>
      <c r="AQ185" s="5">
        <v>0.30654908348244753</v>
      </c>
      <c r="AR185" s="5">
        <v>0.55557576926538754</v>
      </c>
      <c r="AS185" s="5"/>
      <c r="AT185" s="5"/>
      <c r="AU185" s="5"/>
      <c r="AV185" s="5"/>
      <c r="AW185" s="5"/>
      <c r="AX185" s="5"/>
      <c r="AY185" s="5"/>
      <c r="AZ185" s="5"/>
      <c r="BA185" s="5"/>
      <c r="BB185" s="5"/>
    </row>
    <row r="186" spans="1:54" x14ac:dyDescent="0.3">
      <c r="A186" s="5">
        <v>14190</v>
      </c>
      <c r="B186" s="5"/>
      <c r="C186" s="5">
        <v>3.1240137827065548</v>
      </c>
      <c r="D186" s="5">
        <v>-1.4472488065074135E-3</v>
      </c>
      <c r="E186" s="5">
        <v>-3.0237352424270934E-4</v>
      </c>
      <c r="F186" s="5">
        <v>-2.7888119147714955E-3</v>
      </c>
      <c r="G186" s="5">
        <v>-1.6658142473107804E-4</v>
      </c>
      <c r="H186" s="5">
        <v>-8.8025592256224235E-4</v>
      </c>
      <c r="I186" s="5">
        <v>-6.8695172349876469E-4</v>
      </c>
      <c r="J186" s="5">
        <v>-3.1169929238208929E-3</v>
      </c>
      <c r="K186" s="5">
        <v>1.7441061056227172E-3</v>
      </c>
      <c r="L186" s="5">
        <v>-4.6464642650163507E-2</v>
      </c>
      <c r="M186" s="5">
        <v>-5.2904692443754252E-3</v>
      </c>
      <c r="N186" s="5">
        <v>-6.2270309112376051E-3</v>
      </c>
      <c r="O186" s="5">
        <v>-3.8210794141477792E-3</v>
      </c>
      <c r="P186" s="5">
        <v>1.138375108019743E-2</v>
      </c>
      <c r="Q186" s="5">
        <v>-2.7787698567964974E-3</v>
      </c>
      <c r="R186" s="5">
        <v>4.8603855403760469E-3</v>
      </c>
      <c r="S186" s="5">
        <v>6.0535542211205785E-3</v>
      </c>
      <c r="T186" s="5">
        <v>1.5118763759685264E-3</v>
      </c>
      <c r="U186" s="5">
        <v>2.4614831135731367E-2</v>
      </c>
      <c r="V186" s="5">
        <v>3.1793705791182854E-2</v>
      </c>
      <c r="W186" s="5">
        <v>0.13178524092976726</v>
      </c>
      <c r="X186" s="5">
        <v>0.72105479740448464</v>
      </c>
      <c r="Y186" s="5">
        <v>0.38278168900059606</v>
      </c>
      <c r="Z186" s="5">
        <v>-1.3470046112769144E-2</v>
      </c>
      <c r="AA186" s="5">
        <v>1.1446870232560937E-2</v>
      </c>
      <c r="AB186" s="5">
        <v>0.74158251944462517</v>
      </c>
      <c r="AC186" s="5">
        <v>5.6050266316587605E-2</v>
      </c>
      <c r="AD186" s="5">
        <v>0.2270256965798946</v>
      </c>
      <c r="AE186" s="5">
        <v>0.13207049636092297</v>
      </c>
      <c r="AF186" s="5">
        <v>0.39694786479593075</v>
      </c>
      <c r="AG186" s="5">
        <v>3.4842417471402716E-2</v>
      </c>
      <c r="AH186" s="5">
        <v>0.38919561078840736</v>
      </c>
      <c r="AI186" s="5">
        <v>0.13901399886814603</v>
      </c>
      <c r="AJ186" s="5">
        <v>0.2768718388957872</v>
      </c>
      <c r="AK186" s="5">
        <v>5.5347443550345446E-2</v>
      </c>
      <c r="AL186" s="5">
        <v>0.19288343796274848</v>
      </c>
      <c r="AM186" s="5">
        <v>8.964676255135566E-2</v>
      </c>
      <c r="AN186" s="5">
        <v>1.1493608745999015</v>
      </c>
      <c r="AO186" s="5">
        <v>0.12134532135232172</v>
      </c>
      <c r="AP186" s="5">
        <v>0.13406434825260793</v>
      </c>
      <c r="AQ186" s="5">
        <v>0.30903274927832969</v>
      </c>
      <c r="AR186" s="5">
        <v>0.56115636495581189</v>
      </c>
      <c r="AS186" s="5"/>
      <c r="AT186" s="5"/>
      <c r="AU186" s="5"/>
      <c r="AV186" s="5"/>
      <c r="AW186" s="5"/>
      <c r="AX186" s="5"/>
      <c r="AY186" s="5"/>
      <c r="AZ186" s="5"/>
      <c r="BA186" s="5"/>
      <c r="BB186" s="5"/>
    </row>
    <row r="187" spans="1:54" x14ac:dyDescent="0.3">
      <c r="A187" s="5">
        <v>14180</v>
      </c>
      <c r="B187" s="5"/>
      <c r="C187" s="5">
        <v>3.0964217062247248</v>
      </c>
      <c r="D187" s="5">
        <v>-1.3595097397914868E-3</v>
      </c>
      <c r="E187" s="5">
        <v>-2.8452304961135166E-4</v>
      </c>
      <c r="F187" s="5">
        <v>-2.6286320254990626E-3</v>
      </c>
      <c r="G187" s="5">
        <v>-1.5728102793779715E-4</v>
      </c>
      <c r="H187" s="5">
        <v>-8.3253069605630867E-4</v>
      </c>
      <c r="I187" s="5">
        <v>-6.5082076350224936E-4</v>
      </c>
      <c r="J187" s="5">
        <v>-2.9581299413939132E-3</v>
      </c>
      <c r="K187" s="5">
        <v>1.6580703840245986E-3</v>
      </c>
      <c r="L187" s="5">
        <v>-4.4249022939216891E-2</v>
      </c>
      <c r="M187" s="5">
        <v>-5.0469466442708364E-3</v>
      </c>
      <c r="N187" s="5">
        <v>-5.9507458571545057E-3</v>
      </c>
      <c r="O187" s="5">
        <v>-3.6579246003331381E-3</v>
      </c>
      <c r="P187" s="5">
        <v>1.0916787041042946E-2</v>
      </c>
      <c r="Q187" s="5">
        <v>-2.6694713423384198E-3</v>
      </c>
      <c r="R187" s="5">
        <v>4.6774497472574696E-3</v>
      </c>
      <c r="S187" s="5">
        <v>5.8360241403050007E-3</v>
      </c>
      <c r="T187" s="5">
        <v>1.4601372471451713E-3</v>
      </c>
      <c r="U187" s="5">
        <v>2.3814833788581562E-2</v>
      </c>
      <c r="V187" s="5">
        <v>3.0815392005354623E-2</v>
      </c>
      <c r="W187" s="5">
        <v>0.12795926757948925</v>
      </c>
      <c r="X187" s="5">
        <v>0.70138141970765278</v>
      </c>
      <c r="Y187" s="5">
        <v>0.37301024799163879</v>
      </c>
      <c r="Z187" s="5">
        <v>-1.3149975391683943E-2</v>
      </c>
      <c r="AA187" s="5">
        <v>1.1195191023045375E-2</v>
      </c>
      <c r="AB187" s="5">
        <v>0.72660065470258062</v>
      </c>
      <c r="AC187" s="5">
        <v>5.5018432349860383E-2</v>
      </c>
      <c r="AD187" s="5">
        <v>0.22325565884567697</v>
      </c>
      <c r="AE187" s="5">
        <v>0.13011666147046602</v>
      </c>
      <c r="AF187" s="5">
        <v>0.39179866182643414</v>
      </c>
      <c r="AG187" s="5">
        <v>3.4454256878660397E-2</v>
      </c>
      <c r="AH187" s="5">
        <v>0.38557639790426068</v>
      </c>
      <c r="AI187" s="5">
        <v>0.13797860053998895</v>
      </c>
      <c r="AJ187" s="5">
        <v>0.27532489731192733</v>
      </c>
      <c r="AK187" s="5">
        <v>5.5141756703409164E-2</v>
      </c>
      <c r="AL187" s="5">
        <v>0.19252944120803289</v>
      </c>
      <c r="AM187" s="5">
        <v>8.9651770756293644E-2</v>
      </c>
      <c r="AN187" s="5">
        <v>1.1516104838591845</v>
      </c>
      <c r="AO187" s="5">
        <v>0.121814808183039</v>
      </c>
      <c r="AP187" s="5">
        <v>0.13484074089103118</v>
      </c>
      <c r="AQ187" s="5">
        <v>0.31141968785173824</v>
      </c>
      <c r="AR187" s="5">
        <v>0.56658119453011746</v>
      </c>
      <c r="AS187" s="5"/>
      <c r="AT187" s="5"/>
      <c r="AU187" s="5"/>
      <c r="AV187" s="5"/>
      <c r="AW187" s="5"/>
      <c r="AX187" s="5"/>
      <c r="AY187" s="5"/>
      <c r="AZ187" s="5"/>
      <c r="BA187" s="5"/>
      <c r="BB187" s="5"/>
    </row>
    <row r="188" spans="1:54" x14ac:dyDescent="0.3">
      <c r="A188" s="5">
        <v>14170</v>
      </c>
      <c r="B188" s="5"/>
      <c r="C188" s="5">
        <v>3.0683602356013959</v>
      </c>
      <c r="D188" s="5">
        <v>-1.2765465534140597E-3</v>
      </c>
      <c r="E188" s="5">
        <v>-2.6761279705083682E-4</v>
      </c>
      <c r="F188" s="5">
        <v>-2.476604246203478E-3</v>
      </c>
      <c r="G188" s="5">
        <v>-1.4843724185700314E-4</v>
      </c>
      <c r="H188" s="5">
        <v>-7.8706182501074823E-4</v>
      </c>
      <c r="I188" s="5">
        <v>-6.1633155152591372E-4</v>
      </c>
      <c r="J188" s="5">
        <v>-2.8061896789912553E-3</v>
      </c>
      <c r="K188" s="5">
        <v>1.5756214870304513E-3</v>
      </c>
      <c r="L188" s="5">
        <v>-4.2121533338519222E-2</v>
      </c>
      <c r="M188" s="5">
        <v>-4.8126376816734606E-3</v>
      </c>
      <c r="N188" s="5">
        <v>-5.6843688616821037E-3</v>
      </c>
      <c r="O188" s="5">
        <v>-3.5002933036864352E-3</v>
      </c>
      <c r="P188" s="5">
        <v>1.0464676929791961E-2</v>
      </c>
      <c r="Q188" s="5">
        <v>-2.5634215104153452E-3</v>
      </c>
      <c r="R188" s="5">
        <v>4.4995611485672774E-3</v>
      </c>
      <c r="S188" s="5">
        <v>5.6240203354505653E-3</v>
      </c>
      <c r="T188" s="5">
        <v>1.4095963998413674E-3</v>
      </c>
      <c r="U188" s="5">
        <v>2.3031514537423053E-2</v>
      </c>
      <c r="V188" s="5">
        <v>2.9855134967808811E-2</v>
      </c>
      <c r="W188" s="5">
        <v>0.12419441375378755</v>
      </c>
      <c r="X188" s="5">
        <v>0.68197136463804553</v>
      </c>
      <c r="Y188" s="5">
        <v>0.3633430205481451</v>
      </c>
      <c r="Z188" s="5">
        <v>-1.283239743338788E-2</v>
      </c>
      <c r="AA188" s="5">
        <v>1.0944698888033006E-2</v>
      </c>
      <c r="AB188" s="5">
        <v>0.71163976000434392</v>
      </c>
      <c r="AC188" s="5">
        <v>5.3984293540245733E-2</v>
      </c>
      <c r="AD188" s="5">
        <v>0.219461920827698</v>
      </c>
      <c r="AE188" s="5">
        <v>0.12814150452388068</v>
      </c>
      <c r="AF188" s="5">
        <v>0.38656523865081482</v>
      </c>
      <c r="AG188" s="5">
        <v>3.4057160360050041E-2</v>
      </c>
      <c r="AH188" s="5">
        <v>0.38184267105971886</v>
      </c>
      <c r="AI188" s="5">
        <v>0.13689797263958156</v>
      </c>
      <c r="AJ188" s="5">
        <v>0.27368112225179586</v>
      </c>
      <c r="AK188" s="5">
        <v>5.4915742596702587E-2</v>
      </c>
      <c r="AL188" s="5">
        <v>0.19210256846576973</v>
      </c>
      <c r="AM188" s="5">
        <v>8.9622596653347902E-2</v>
      </c>
      <c r="AN188" s="5">
        <v>1.1534261188908166</v>
      </c>
      <c r="AO188" s="5">
        <v>0.12223981678970212</v>
      </c>
      <c r="AP188" s="5">
        <v>0.13557046953197005</v>
      </c>
      <c r="AQ188" s="5">
        <v>0.31370710424860515</v>
      </c>
      <c r="AR188" s="5">
        <v>0.57184422255724121</v>
      </c>
      <c r="AS188" s="5"/>
      <c r="AT188" s="5"/>
      <c r="AU188" s="5"/>
      <c r="AV188" s="5"/>
      <c r="AW188" s="5"/>
      <c r="AX188" s="5"/>
      <c r="AY188" s="5"/>
      <c r="AZ188" s="5"/>
      <c r="BA188" s="5"/>
      <c r="BB188" s="5"/>
    </row>
    <row r="189" spans="1:54" x14ac:dyDescent="0.3">
      <c r="A189" s="5">
        <v>14160</v>
      </c>
      <c r="B189" s="5"/>
      <c r="C189" s="5">
        <v>3.0398456876983802</v>
      </c>
      <c r="D189" s="5">
        <v>-1.1981351916553274E-3</v>
      </c>
      <c r="E189" s="5">
        <v>-2.5160058783933205E-4</v>
      </c>
      <c r="F189" s="5">
        <v>-2.3323799755289275E-3</v>
      </c>
      <c r="G189" s="5">
        <v>-1.400315215880413E-4</v>
      </c>
      <c r="H189" s="5">
        <v>-7.4376264061152403E-4</v>
      </c>
      <c r="I189" s="5">
        <v>-5.834247461221321E-4</v>
      </c>
      <c r="J189" s="5">
        <v>-2.6609380883930596E-3</v>
      </c>
      <c r="K189" s="5">
        <v>1.4966468209625607E-3</v>
      </c>
      <c r="L189" s="5">
        <v>-4.0079628730091098E-2</v>
      </c>
      <c r="M189" s="5">
        <v>-4.5873004316341736E-3</v>
      </c>
      <c r="N189" s="5">
        <v>-5.4276670351217178E-3</v>
      </c>
      <c r="O189" s="5">
        <v>-3.3480717604501874E-3</v>
      </c>
      <c r="P189" s="5">
        <v>1.0027160859049892E-2</v>
      </c>
      <c r="Q189" s="5">
        <v>-2.4605743647848808E-3</v>
      </c>
      <c r="R189" s="5">
        <v>4.326666653970016E-3</v>
      </c>
      <c r="S189" s="5">
        <v>5.4175069622495213E-3</v>
      </c>
      <c r="T189" s="5">
        <v>1.3602515255675487E-3</v>
      </c>
      <c r="U189" s="5">
        <v>2.2264929523666054E-2</v>
      </c>
      <c r="V189" s="5">
        <v>2.8913110295937267E-2</v>
      </c>
      <c r="W189" s="5">
        <v>0.12049176328349179</v>
      </c>
      <c r="X189" s="5">
        <v>0.66283213540109842</v>
      </c>
      <c r="Y189" s="5">
        <v>0.35378463558651285</v>
      </c>
      <c r="Z189" s="5">
        <v>-1.2517491526879084E-2</v>
      </c>
      <c r="AA189" s="5">
        <v>1.0695555044658581E-2</v>
      </c>
      <c r="AB189" s="5">
        <v>0.69671054453715819</v>
      </c>
      <c r="AC189" s="5">
        <v>5.2948657526242816E-2</v>
      </c>
      <c r="AD189" s="5">
        <v>0.21564766482374975</v>
      </c>
      <c r="AE189" s="5">
        <v>0.12614678143968336</v>
      </c>
      <c r="AF189" s="5">
        <v>0.38125246738301777</v>
      </c>
      <c r="AG189" s="5">
        <v>3.3651510664548176E-2</v>
      </c>
      <c r="AH189" s="5">
        <v>0.37799811279826001</v>
      </c>
      <c r="AI189" s="5">
        <v>0.13577319091836954</v>
      </c>
      <c r="AJ189" s="5">
        <v>0.27194213339917367</v>
      </c>
      <c r="AK189" s="5">
        <v>5.4669613371717739E-2</v>
      </c>
      <c r="AL189" s="5">
        <v>0.19160315246397724</v>
      </c>
      <c r="AM189" s="5">
        <v>8.9559201267015179E-2</v>
      </c>
      <c r="AN189" s="5">
        <v>1.1548047841999616</v>
      </c>
      <c r="AO189" s="5">
        <v>0.12261977104989233</v>
      </c>
      <c r="AP189" s="5">
        <v>0.13625262032101715</v>
      </c>
      <c r="AQ189" s="5">
        <v>0.31589228883288228</v>
      </c>
      <c r="AR189" s="5">
        <v>0.57693952504362855</v>
      </c>
      <c r="AS189" s="5"/>
      <c r="AT189" s="5"/>
      <c r="AU189" s="5"/>
      <c r="AV189" s="5"/>
      <c r="AW189" s="5"/>
      <c r="AX189" s="5"/>
      <c r="AY189" s="5"/>
      <c r="AZ189" s="5"/>
      <c r="BA189" s="5"/>
      <c r="BB189" s="5"/>
    </row>
    <row r="190" spans="1:54" x14ac:dyDescent="0.3">
      <c r="A190" s="5">
        <v>14150</v>
      </c>
      <c r="B190" s="5"/>
      <c r="C190" s="5">
        <v>3.0108944114839806</v>
      </c>
      <c r="D190" s="5">
        <v>-1.1240598759970286E-3</v>
      </c>
      <c r="E190" s="5">
        <v>-2.3644568865336898E-4</v>
      </c>
      <c r="F190" s="5">
        <v>-2.195621578012757E-3</v>
      </c>
      <c r="G190" s="5">
        <v>-1.3204585039841224E-4</v>
      </c>
      <c r="H190" s="5">
        <v>-7.0254866707575596E-4</v>
      </c>
      <c r="I190" s="5">
        <v>-5.5204230410798368E-4</v>
      </c>
      <c r="J190" s="5">
        <v>-2.5221453663257778E-3</v>
      </c>
      <c r="K190" s="5">
        <v>1.4210353669943387E-3</v>
      </c>
      <c r="L190" s="5">
        <v>-3.8120787638698334E-2</v>
      </c>
      <c r="M190" s="5">
        <v>-4.3706938962397206E-3</v>
      </c>
      <c r="N190" s="5">
        <v>-5.1804068520167022E-3</v>
      </c>
      <c r="O190" s="5">
        <v>-3.2011449561132562E-3</v>
      </c>
      <c r="P190" s="5">
        <v>9.6039731970296478E-3</v>
      </c>
      <c r="Q190" s="5">
        <v>-2.3608821362634202E-3</v>
      </c>
      <c r="R190" s="5">
        <v>4.158709617247661E-3</v>
      </c>
      <c r="S190" s="5">
        <v>5.2164433983893643E-3</v>
      </c>
      <c r="T190" s="5">
        <v>1.3120990837125561E-3</v>
      </c>
      <c r="U190" s="5">
        <v>2.1515114891142693E-2</v>
      </c>
      <c r="V190" s="5">
        <v>2.7989468637287178E-2</v>
      </c>
      <c r="W190" s="5">
        <v>0.11685230281768282</v>
      </c>
      <c r="X190" s="5">
        <v>0.64397075058882014</v>
      </c>
      <c r="Y190" s="5">
        <v>0.34433949512636935</v>
      </c>
      <c r="Z190" s="5">
        <v>-1.2205430189742853E-2</v>
      </c>
      <c r="AA190" s="5">
        <v>1.0447916073351096E-2</v>
      </c>
      <c r="AB190" s="5">
        <v>0.68182349290386701</v>
      </c>
      <c r="AC190" s="5">
        <v>5.1912320798004438E-2</v>
      </c>
      <c r="AD190" s="5">
        <v>0.21181605135556181</v>
      </c>
      <c r="AE190" s="5">
        <v>0.12413424860829347</v>
      </c>
      <c r="AF190" s="5">
        <v>0.37586525873469839</v>
      </c>
      <c r="AG190" s="5">
        <v>3.3237696914603584E-2</v>
      </c>
      <c r="AH190" s="5">
        <v>0.37404650634465159</v>
      </c>
      <c r="AI190" s="5">
        <v>0.1346053760037402</v>
      </c>
      <c r="AJ190" s="5">
        <v>0.27010965393421837</v>
      </c>
      <c r="AK190" s="5">
        <v>5.4403603885295249E-2</v>
      </c>
      <c r="AL190" s="5">
        <v>0.19103160918904724</v>
      </c>
      <c r="AM190" s="5">
        <v>8.9461584780025083E-2</v>
      </c>
      <c r="AN190" s="5">
        <v>1.1557439732934862</v>
      </c>
      <c r="AO190" s="5">
        <v>0.12295414307403155</v>
      </c>
      <c r="AP190" s="5">
        <v>0.13688632674200965</v>
      </c>
      <c r="AQ190" s="5">
        <v>0.31797262247065294</v>
      </c>
      <c r="AR190" s="5">
        <v>0.58186130013739357</v>
      </c>
      <c r="AS190" s="5"/>
      <c r="AT190" s="5"/>
      <c r="AU190" s="5"/>
      <c r="AV190" s="5"/>
      <c r="AW190" s="5"/>
      <c r="AX190" s="5"/>
      <c r="AY190" s="5"/>
      <c r="AZ190" s="5"/>
      <c r="BA190" s="5"/>
      <c r="BB190" s="5"/>
    </row>
    <row r="191" spans="1:54" x14ac:dyDescent="0.3">
      <c r="A191" s="5">
        <v>14140</v>
      </c>
      <c r="B191" s="5"/>
      <c r="C191" s="5">
        <v>2.9815227803674254</v>
      </c>
      <c r="D191" s="5">
        <v>-1.054112931735127E-3</v>
      </c>
      <c r="E191" s="5">
        <v>-2.2210878801557504E-4</v>
      </c>
      <c r="F191" s="5">
        <v>-2.066002264325551E-3</v>
      </c>
      <c r="G191" s="5">
        <v>-1.2446273733959532E-4</v>
      </c>
      <c r="H191" s="5">
        <v>-6.633376292412785E-4</v>
      </c>
      <c r="I191" s="5">
        <v>-5.2212749873880118E-4</v>
      </c>
      <c r="J191" s="5">
        <v>-2.3895860783806787E-3</v>
      </c>
      <c r="K191" s="5">
        <v>1.3486777667239219E-3</v>
      </c>
      <c r="L191" s="5">
        <v>-3.6242514782504821E-2</v>
      </c>
      <c r="M191" s="5">
        <v>-4.1625783100399296E-3</v>
      </c>
      <c r="N191" s="5">
        <v>-4.942354512527094E-3</v>
      </c>
      <c r="O191" s="5">
        <v>-3.0593968402634472E-3</v>
      </c>
      <c r="P191" s="5">
        <v>9.1948431676703735E-3</v>
      </c>
      <c r="Q191" s="5">
        <v>-2.2642954157501478E-3</v>
      </c>
      <c r="R191" s="5">
        <v>3.9956300406033627E-3</v>
      </c>
      <c r="S191" s="5">
        <v>5.0207844585746361E-3</v>
      </c>
      <c r="T191" s="5">
        <v>1.2651343448029822E-3</v>
      </c>
      <c r="U191" s="5">
        <v>2.0782087317056403E-2</v>
      </c>
      <c r="V191" s="5">
        <v>2.7084336134368892E-2</v>
      </c>
      <c r="W191" s="5">
        <v>0.11327692287269071</v>
      </c>
      <c r="X191" s="5">
        <v>0.62539374545090498</v>
      </c>
      <c r="Y191" s="5">
        <v>0.3350117728251828</v>
      </c>
      <c r="Z191" s="5">
        <v>-1.1896379050998704E-2</v>
      </c>
      <c r="AA191" s="5">
        <v>1.0201933771829727E-2</v>
      </c>
      <c r="AB191" s="5">
        <v>0.66698885330355218</v>
      </c>
      <c r="AC191" s="5">
        <v>5.0876067676735429E-2</v>
      </c>
      <c r="AD191" s="5">
        <v>0.20797021472960475</v>
      </c>
      <c r="AE191" s="5">
        <v>0.12210566025282277</v>
      </c>
      <c r="AF191" s="5">
        <v>0.37040855426271024</v>
      </c>
      <c r="AG191" s="5">
        <v>3.2816113970315405E-2</v>
      </c>
      <c r="AH191" s="5">
        <v>0.36999172929543472</v>
      </c>
      <c r="AI191" s="5">
        <v>0.13339569152069219</v>
      </c>
      <c r="AJ191" s="5">
        <v>0.26818550769347632</v>
      </c>
      <c r="AK191" s="5">
        <v>5.4117971345897617E-2</v>
      </c>
      <c r="AL191" s="5">
        <v>0.19038843738608752</v>
      </c>
      <c r="AM191" s="5">
        <v>8.9329786671412476E-2</v>
      </c>
      <c r="AN191" s="5">
        <v>1.1562416751925157</v>
      </c>
      <c r="AO191" s="5">
        <v>0.1232424543737678</v>
      </c>
      <c r="AP191" s="5">
        <v>0.13747077139551395</v>
      </c>
      <c r="AQ191" s="5">
        <v>0.31994558160375763</v>
      </c>
      <c r="AR191" s="5">
        <v>0.58660387875000464</v>
      </c>
      <c r="AS191" s="5"/>
      <c r="AT191" s="5"/>
      <c r="AU191" s="5"/>
      <c r="AV191" s="5"/>
      <c r="AW191" s="5"/>
      <c r="AX191" s="5"/>
      <c r="AY191" s="5"/>
      <c r="AZ191" s="5"/>
      <c r="BA191" s="5"/>
      <c r="BB191" s="5"/>
    </row>
    <row r="192" spans="1:54" x14ac:dyDescent="0.3">
      <c r="A192" s="5">
        <v>14130</v>
      </c>
      <c r="B192" s="5"/>
      <c r="C192" s="5">
        <v>2.9517471848051064</v>
      </c>
      <c r="D192" s="5">
        <v>-9.8809461020968542E-4</v>
      </c>
      <c r="E192" s="5">
        <v>-2.0855197154044468E-4</v>
      </c>
      <c r="F192" s="5">
        <v>-1.9432059588045405E-3</v>
      </c>
      <c r="G192" s="5">
        <v>-1.1726521405786382E-4</v>
      </c>
      <c r="H192" s="5">
        <v>-6.2604945587895595E-4</v>
      </c>
      <c r="I192" s="5">
        <v>-4.9362493466227554E-4</v>
      </c>
      <c r="J192" s="5">
        <v>-2.263039269341841E-3</v>
      </c>
      <c r="K192" s="5">
        <v>1.2794664009096852E-3</v>
      </c>
      <c r="L192" s="5">
        <v>-3.4442343465574857E-2</v>
      </c>
      <c r="M192" s="5">
        <v>-3.9627154304451278E-3</v>
      </c>
      <c r="N192" s="5">
        <v>-4.7132762897322154E-3</v>
      </c>
      <c r="O192" s="5">
        <v>-2.922710535007663E-3</v>
      </c>
      <c r="P192" s="5">
        <v>8.7994954378807048E-3</v>
      </c>
      <c r="Q192" s="5">
        <v>-2.1707632855327542E-3</v>
      </c>
      <c r="R192" s="5">
        <v>3.8373647781982066E-3</v>
      </c>
      <c r="S192" s="5">
        <v>4.8304806110107184E-3</v>
      </c>
      <c r="T192" s="5">
        <v>1.2193514346297099E-3</v>
      </c>
      <c r="U192" s="5">
        <v>2.006584456347757E-2</v>
      </c>
      <c r="V192" s="5">
        <v>2.6197814922025046E-2</v>
      </c>
      <c r="W192" s="5">
        <v>0.10976641903174493</v>
      </c>
      <c r="X192" s="5">
        <v>0.60710717402740122</v>
      </c>
      <c r="Y192" s="5">
        <v>0.32580541296617643</v>
      </c>
      <c r="Z192" s="5">
        <v>-1.1590496749002675E-2</v>
      </c>
      <c r="AA192" s="5">
        <v>9.95775502057979E-3</v>
      </c>
      <c r="AB192" s="5">
        <v>0.65221662634138178</v>
      </c>
      <c r="AC192" s="5">
        <v>4.9840669331284795E-2</v>
      </c>
      <c r="AD192" s="5">
        <v>0.20411325870186348</v>
      </c>
      <c r="AE192" s="5">
        <v>0.12006276582175501</v>
      </c>
      <c r="AF192" s="5">
        <v>0.36488731862604024</v>
      </c>
      <c r="AG192" s="5">
        <v>3.2387161787147192E-2</v>
      </c>
      <c r="AH192" s="5">
        <v>0.36583774716245343</v>
      </c>
      <c r="AI192" s="5">
        <v>0.13214534213784174</v>
      </c>
      <c r="AJ192" s="5">
        <v>0.26617161614203555</v>
      </c>
      <c r="AK192" s="5">
        <v>5.3812994907027789E-2</v>
      </c>
      <c r="AL192" s="5">
        <v>0.1896742178997371</v>
      </c>
      <c r="AM192" s="5">
        <v>8.9163885779839303E-2</v>
      </c>
      <c r="AN192" s="5">
        <v>1.1562963800333277</v>
      </c>
      <c r="AO192" s="5">
        <v>0.12348427694474015</v>
      </c>
      <c r="AP192" s="5">
        <v>0.13800518770044828</v>
      </c>
      <c r="AQ192" s="5">
        <v>0.32180874319963376</v>
      </c>
      <c r="AR192" s="5">
        <v>0.5911617350694125</v>
      </c>
      <c r="AS192" s="5"/>
      <c r="AT192" s="5"/>
      <c r="AU192" s="5"/>
      <c r="AV192" s="5"/>
      <c r="AW192" s="5"/>
      <c r="AX192" s="5"/>
      <c r="AY192" s="5"/>
      <c r="AZ192" s="5"/>
      <c r="BA192" s="5"/>
      <c r="BB192" s="5"/>
    </row>
    <row r="193" spans="1:54" x14ac:dyDescent="0.3">
      <c r="A193" s="5">
        <v>14120</v>
      </c>
      <c r="B193" s="5"/>
      <c r="C193" s="5">
        <v>2.9215840251614495</v>
      </c>
      <c r="D193" s="5">
        <v>-9.2581290727131779E-4</v>
      </c>
      <c r="E193" s="5">
        <v>-1.9573869609561251E-4</v>
      </c>
      <c r="F193" s="5">
        <v>-1.8269271552298981E-3</v>
      </c>
      <c r="G193" s="5">
        <v>-1.1043683084796273E-4</v>
      </c>
      <c r="H193" s="5">
        <v>-5.9060627893212244E-4</v>
      </c>
      <c r="I193" s="5">
        <v>-4.6648055977511831E-4</v>
      </c>
      <c r="J193" s="5">
        <v>-2.1422885603147811E-3</v>
      </c>
      <c r="K193" s="5">
        <v>1.2132954615035887E-3</v>
      </c>
      <c r="L193" s="5">
        <v>-3.2717837813857835E-2</v>
      </c>
      <c r="M193" s="5">
        <v>-3.7708688130857733E-3</v>
      </c>
      <c r="N193" s="5">
        <v>-4.4929388626662233E-3</v>
      </c>
      <c r="O193" s="5">
        <v>-2.7909685367515603E-3</v>
      </c>
      <c r="P193" s="5">
        <v>8.4176506910980733E-3</v>
      </c>
      <c r="Q193" s="5">
        <v>-2.0802334486484633E-3</v>
      </c>
      <c r="R193" s="5">
        <v>3.6838477385020634E-3</v>
      </c>
      <c r="S193" s="5">
        <v>4.64547819483138E-3</v>
      </c>
      <c r="T193" s="5">
        <v>1.1747433791193939E-3</v>
      </c>
      <c r="U193" s="5">
        <v>1.9366366047609829E-2</v>
      </c>
      <c r="V193" s="5">
        <v>2.5329983655428306E-2</v>
      </c>
      <c r="W193" s="5">
        <v>0.10632149328899668</v>
      </c>
      <c r="X193" s="5">
        <v>0.58911661211896416</v>
      </c>
      <c r="Y193" s="5">
        <v>0.31672412989246751</v>
      </c>
      <c r="Z193" s="5">
        <v>-1.1287934844350313E-2</v>
      </c>
      <c r="AA193" s="5">
        <v>9.7155216599148428E-3</v>
      </c>
      <c r="AB193" s="5">
        <v>0.63751655448322042</v>
      </c>
      <c r="AC193" s="5">
        <v>4.8806882833644025E-2</v>
      </c>
      <c r="AD193" s="5">
        <v>0.20024825225514481</v>
      </c>
      <c r="AE193" s="5">
        <v>0.11800730741908164</v>
      </c>
      <c r="AF193" s="5">
        <v>0.3593065318696268</v>
      </c>
      <c r="AG193" s="5">
        <v>3.1951244768673018E-2</v>
      </c>
      <c r="AH193" s="5">
        <v>0.36158860678472982</v>
      </c>
      <c r="AI193" s="5">
        <v>0.13085557154239374</v>
      </c>
      <c r="AJ193" s="5">
        <v>0.26406999516482121</v>
      </c>
      <c r="AK193" s="5">
        <v>5.3488975218662006E-2</v>
      </c>
      <c r="AL193" s="5">
        <v>0.18888961285643024</v>
      </c>
      <c r="AM193" s="5">
        <v>8.8964000291626696E-2</v>
      </c>
      <c r="AN193" s="5">
        <v>1.1559070837370737</v>
      </c>
      <c r="AO193" s="5">
        <v>0.12367923426043377</v>
      </c>
      <c r="AP193" s="5">
        <v>0.13848886151404319</v>
      </c>
      <c r="AQ193" s="5">
        <v>0.32355978956423159</v>
      </c>
      <c r="AR193" s="5">
        <v>0.59552949693845503</v>
      </c>
      <c r="AS193" s="5"/>
      <c r="AT193" s="5"/>
      <c r="AU193" s="5"/>
      <c r="AV193" s="5"/>
      <c r="AW193" s="5"/>
      <c r="AX193" s="5"/>
      <c r="AY193" s="5"/>
      <c r="AZ193" s="5"/>
      <c r="BA193" s="5"/>
      <c r="BB193" s="5"/>
    </row>
    <row r="194" spans="1:54" x14ac:dyDescent="0.3">
      <c r="A194" s="5">
        <v>14110</v>
      </c>
      <c r="B194" s="5"/>
      <c r="C194" s="5">
        <v>2.8910497048064885</v>
      </c>
      <c r="D194" s="5">
        <v>-8.6708337857882686E-4</v>
      </c>
      <c r="E194" s="5">
        <v>-1.8363376299255298E-4</v>
      </c>
      <c r="F194" s="5">
        <v>-1.7168707617733446E-3</v>
      </c>
      <c r="G194" s="5">
        <v>-1.0396165199698889E-4</v>
      </c>
      <c r="H194" s="5">
        <v>-5.5693242888759785E-4</v>
      </c>
      <c r="I194" s="5">
        <v>-4.4064167410615997E-4</v>
      </c>
      <c r="J194" s="5">
        <v>-2.0271222330621079E-3</v>
      </c>
      <c r="K194" s="5">
        <v>1.1500610171282081E-3</v>
      </c>
      <c r="L194" s="5">
        <v>-3.106659485661209E-2</v>
      </c>
      <c r="M194" s="5">
        <v>-3.5868040721665434E-3</v>
      </c>
      <c r="N194" s="5">
        <v>-4.2811096349366692E-3</v>
      </c>
      <c r="O194" s="5">
        <v>-2.6640529111552069E-3</v>
      </c>
      <c r="P194" s="5">
        <v>8.0490261864166156E-3</v>
      </c>
      <c r="Q194" s="5">
        <v>-1.9926523560859404E-3</v>
      </c>
      <c r="R194" s="5">
        <v>3.5350100850560359E-3</v>
      </c>
      <c r="S194" s="5">
        <v>4.4657196379640106E-3</v>
      </c>
      <c r="T194" s="5">
        <v>1.1313021498304912E-3</v>
      </c>
      <c r="U194" s="5">
        <v>1.8683613429047501E-2</v>
      </c>
      <c r="V194" s="5">
        <v>2.4480898066739098E-2</v>
      </c>
      <c r="W194" s="5">
        <v>0.10294275553142573</v>
      </c>
      <c r="X194" s="5">
        <v>0.57142716106916047</v>
      </c>
      <c r="Y194" s="5">
        <v>0.30777140787938756</v>
      </c>
      <c r="Z194" s="5">
        <v>-1.0988837747687646E-2</v>
      </c>
      <c r="AA194" s="5">
        <v>9.4753703786993951E-3</v>
      </c>
      <c r="AB194" s="5">
        <v>0.62289811216855084</v>
      </c>
      <c r="AC194" s="5">
        <v>4.7775450254938505E-2</v>
      </c>
      <c r="AD194" s="5">
        <v>0.19637822549707143</v>
      </c>
      <c r="AE194" s="5">
        <v>0.11594101727732591</v>
      </c>
      <c r="AF194" s="5">
        <v>0.3536711817523166</v>
      </c>
      <c r="AG194" s="5">
        <v>3.1508771115855996E-2</v>
      </c>
      <c r="AH194" s="5">
        <v>0.35724842962426051</v>
      </c>
      <c r="AI194" s="5">
        <v>0.12952766034888741</v>
      </c>
      <c r="AJ194" s="5">
        <v>0.26188275168451652</v>
      </c>
      <c r="AK194" s="5">
        <v>5.3146233937679775E-2</v>
      </c>
      <c r="AL194" s="5">
        <v>0.18803536468951604</v>
      </c>
      <c r="AM194" s="5">
        <v>8.8730287653154688E-2</v>
      </c>
      <c r="AN194" s="5">
        <v>1.1550732917311892</v>
      </c>
      <c r="AO194" s="5">
        <v>0.12382700217404277</v>
      </c>
      <c r="AP194" s="5">
        <v>0.13892113266549774</v>
      </c>
      <c r="AQ194" s="5">
        <v>0.32519651300506097</v>
      </c>
      <c r="AR194" s="5">
        <v>0.59970195607229859</v>
      </c>
      <c r="AS194" s="5"/>
      <c r="AT194" s="5"/>
      <c r="AU194" s="5"/>
      <c r="AV194" s="5"/>
      <c r="AW194" s="5"/>
      <c r="AX194" s="5"/>
      <c r="AY194" s="5"/>
      <c r="AZ194" s="5"/>
      <c r="BA194" s="5"/>
      <c r="BB194" s="5"/>
    </row>
    <row r="195" spans="1:54" x14ac:dyDescent="0.3">
      <c r="A195" s="5">
        <v>14100</v>
      </c>
      <c r="B195" s="5"/>
      <c r="C195" s="5">
        <v>2.8601606234317329</v>
      </c>
      <c r="D195" s="5">
        <v>-8.1172895229727365E-4</v>
      </c>
      <c r="E195" s="5">
        <v>-1.7220329031686132E-4</v>
      </c>
      <c r="F195" s="5">
        <v>-1.6127519360267164E-3</v>
      </c>
      <c r="G195" s="5">
        <v>-9.7824250465144912E-5</v>
      </c>
      <c r="H195" s="5">
        <v>-5.2495442648240636E-4</v>
      </c>
      <c r="I195" s="5">
        <v>-4.1605693585138265E-4</v>
      </c>
      <c r="J195" s="5">
        <v>-1.917333301965972E-3</v>
      </c>
      <c r="K195" s="5">
        <v>1.0896610721541501E-3</v>
      </c>
      <c r="L195" s="5">
        <v>-2.9486246455530683E-2</v>
      </c>
      <c r="M195" s="5">
        <v>-3.4102891258822473E-3</v>
      </c>
      <c r="N195" s="5">
        <v>-4.0775570388171855E-3</v>
      </c>
      <c r="O195" s="5">
        <v>-2.5418454811053279E-3</v>
      </c>
      <c r="P195" s="5">
        <v>7.6933363026011727E-3</v>
      </c>
      <c r="Q195" s="5">
        <v>-1.9079653316273406E-3</v>
      </c>
      <c r="R195" s="5">
        <v>3.3907804352609774E-3</v>
      </c>
      <c r="S195" s="5">
        <v>4.2911436749419954E-3</v>
      </c>
      <c r="T195" s="5">
        <v>1.0890187099550333E-3</v>
      </c>
      <c r="U195" s="5">
        <v>1.8017531212248573E-2</v>
      </c>
      <c r="V195" s="5">
        <v>2.3650591548435646E-2</v>
      </c>
      <c r="W195" s="5">
        <v>9.9630725151922894E-2</v>
      </c>
      <c r="X195" s="5">
        <v>0.55404345233172847</v>
      </c>
      <c r="Y195" s="5">
        <v>0.2989505014359371</v>
      </c>
      <c r="Z195" s="5">
        <v>-1.0693342662300823E-2</v>
      </c>
      <c r="AA195" s="5">
        <v>9.2374326147734494E-3</v>
      </c>
      <c r="AB195" s="5">
        <v>0.60837049659346965</v>
      </c>
      <c r="AC195" s="5">
        <v>4.6747097803373369E-2</v>
      </c>
      <c r="AD195" s="5">
        <v>0.19250616568654574</v>
      </c>
      <c r="AE195" s="5">
        <v>0.11386561527871379</v>
      </c>
      <c r="AF195" s="5">
        <v>0.34798625613594647</v>
      </c>
      <c r="AG195" s="5">
        <v>3.1060152174361179E-2</v>
      </c>
      <c r="AH195" s="5">
        <v>0.35282140496158837</v>
      </c>
      <c r="AI195" s="5">
        <v>0.12816292394669565</v>
      </c>
      <c r="AJ195" s="5">
        <v>0.25961208011405856</v>
      </c>
      <c r="AK195" s="5">
        <v>5.2785113198385837E-2</v>
      </c>
      <c r="AL195" s="5">
        <v>0.18711229500906829</v>
      </c>
      <c r="AM195" s="5">
        <v>8.846294440749157E-2</v>
      </c>
      <c r="AN195" s="5">
        <v>1.1537950217077708</v>
      </c>
      <c r="AO195" s="5">
        <v>0.12392730972547832</v>
      </c>
      <c r="AP195" s="5">
        <v>0.13930139639887645</v>
      </c>
      <c r="AQ195" s="5">
        <v>0.32671682033163807</v>
      </c>
      <c r="AR195" s="5">
        <v>0.60367407808871387</v>
      </c>
      <c r="AS195" s="5"/>
      <c r="AT195" s="5"/>
      <c r="AU195" s="5"/>
      <c r="AV195" s="5"/>
      <c r="AW195" s="5"/>
      <c r="AX195" s="5"/>
      <c r="AY195" s="5"/>
      <c r="AZ195" s="5"/>
      <c r="BA195" s="5"/>
      <c r="BB195" s="5"/>
    </row>
    <row r="196" spans="1:54" x14ac:dyDescent="0.3">
      <c r="A196" s="5">
        <v>14090</v>
      </c>
      <c r="B196" s="5"/>
      <c r="C196" s="5">
        <v>2.8289331705653677</v>
      </c>
      <c r="D196" s="5">
        <v>-7.5957973974067174E-4</v>
      </c>
      <c r="E196" s="5">
        <v>-1.6141468450444534E-4</v>
      </c>
      <c r="F196" s="5">
        <v>-1.51429591099484E-3</v>
      </c>
      <c r="G196" s="5">
        <v>-9.2009701949331878E-5</v>
      </c>
      <c r="H196" s="5">
        <v>-4.9460097094933795E-4</v>
      </c>
      <c r="I196" s="5">
        <v>-3.9267636468741254E-4</v>
      </c>
      <c r="J196" s="5">
        <v>-1.8127195740487612E-3</v>
      </c>
      <c r="K196" s="5">
        <v>1.0319956195429018E-3</v>
      </c>
      <c r="L196" s="5">
        <v>-2.7974461084117424E-2</v>
      </c>
      <c r="M196" s="5">
        <v>-3.2410944269979855E-3</v>
      </c>
      <c r="N196" s="5">
        <v>-3.8820508247464601E-3</v>
      </c>
      <c r="O196" s="5">
        <v>-2.4242280075684728E-3</v>
      </c>
      <c r="P196" s="5">
        <v>7.3502930663679952E-3</v>
      </c>
      <c r="Q196" s="5">
        <v>-1.826116694141774E-3</v>
      </c>
      <c r="R196" s="5">
        <v>3.2510850568244079E-3</v>
      </c>
      <c r="S196" s="5">
        <v>4.1216855641879255E-3</v>
      </c>
      <c r="T196" s="5">
        <v>1.0478830607096761E-3</v>
      </c>
      <c r="U196" s="5">
        <v>1.7368047362461343E-2</v>
      </c>
      <c r="V196" s="5">
        <v>2.283907576130547E-2</v>
      </c>
      <c r="W196" s="5">
        <v>9.6385832786670539E-2</v>
      </c>
      <c r="X196" s="5">
        <v>0.53696965279420261</v>
      </c>
      <c r="Y196" s="5">
        <v>0.29026443602539398</v>
      </c>
      <c r="Z196" s="5">
        <v>-1.0401579541317686E-2</v>
      </c>
      <c r="AA196" s="5">
        <v>9.0018344670911576E-3</v>
      </c>
      <c r="AB196" s="5">
        <v>0.59394261917344759</v>
      </c>
      <c r="AC196" s="5">
        <v>4.5722535005465234E-2</v>
      </c>
      <c r="AD196" s="5">
        <v>0.18863501339600136</v>
      </c>
      <c r="AE196" s="5">
        <v>0.11178280652957251</v>
      </c>
      <c r="AF196" s="5">
        <v>0.34225673545227125</v>
      </c>
      <c r="AG196" s="5">
        <v>3.0605801781401078E-2</v>
      </c>
      <c r="AH196" s="5">
        <v>0.34831178300718818</v>
      </c>
      <c r="AI196" s="5">
        <v>0.1267627102914084</v>
      </c>
      <c r="AJ196" s="5">
        <v>0.2572602586520979</v>
      </c>
      <c r="AK196" s="5">
        <v>5.2405975044328569E-2</v>
      </c>
      <c r="AL196" s="5">
        <v>0.18612130331864482</v>
      </c>
      <c r="AM196" s="5">
        <v>8.8162205955316514E-2</v>
      </c>
      <c r="AN196" s="5">
        <v>1.1520728054067098</v>
      </c>
      <c r="AO196" s="5">
        <v>0.12397993985089026</v>
      </c>
      <c r="AP196" s="5">
        <v>0.13962910472098128</v>
      </c>
      <c r="AQ196" s="5">
        <v>0.32811873718089968</v>
      </c>
      <c r="AR196" s="5">
        <v>0.60744101232511838</v>
      </c>
      <c r="AS196" s="5"/>
      <c r="AT196" s="5"/>
      <c r="AU196" s="5"/>
      <c r="AV196" s="5"/>
      <c r="AW196" s="5"/>
      <c r="AX196" s="5"/>
      <c r="AY196" s="5"/>
      <c r="AZ196" s="5"/>
      <c r="BA196" s="5"/>
      <c r="BB196" s="5"/>
    </row>
    <row r="197" spans="1:54" x14ac:dyDescent="0.3">
      <c r="A197" s="5">
        <v>14080</v>
      </c>
      <c r="B197" s="5"/>
      <c r="C197" s="5">
        <v>2.7973837192675499</v>
      </c>
      <c r="D197" s="5">
        <v>-7.1047284447755459E-4</v>
      </c>
      <c r="E197" s="5">
        <v>-1.5123661126596242E-4</v>
      </c>
      <c r="F197" s="5">
        <v>-1.4212378129127184E-3</v>
      </c>
      <c r="G197" s="5">
        <v>-8.6503578374725725E-5</v>
      </c>
      <c r="H197" s="5">
        <v>-4.6580292500298417E-4</v>
      </c>
      <c r="I197" s="5">
        <v>-3.7045134249084422E-4</v>
      </c>
      <c r="J197" s="5">
        <v>-1.7130836974931917E-3</v>
      </c>
      <c r="K197" s="5">
        <v>9.7696668762905408E-4</v>
      </c>
      <c r="L197" s="5">
        <v>-2.6528945460128732E-2</v>
      </c>
      <c r="M197" s="5">
        <v>-3.0789931787301899E-3</v>
      </c>
      <c r="N197" s="5">
        <v>-3.6943623362063324E-3</v>
      </c>
      <c r="O197" s="5">
        <v>-2.3110823632126387E-3</v>
      </c>
      <c r="P197" s="5">
        <v>7.0196066643736441E-3</v>
      </c>
      <c r="Q197" s="5">
        <v>-1.7470498771550911E-3</v>
      </c>
      <c r="R197" s="5">
        <v>3.1158480615157353E-3</v>
      </c>
      <c r="S197" s="5">
        <v>3.9572773043083697E-3</v>
      </c>
      <c r="T197" s="5">
        <v>1.0078842880019776E-3</v>
      </c>
      <c r="U197" s="5">
        <v>1.673507393335321E-2</v>
      </c>
      <c r="V197" s="5">
        <v>2.2046341265081336E-2</v>
      </c>
      <c r="W197" s="5">
        <v>9.3208422169787211E-2</v>
      </c>
      <c r="X197" s="5">
        <v>0.52020947082805691</v>
      </c>
      <c r="Y197" s="5">
        <v>0.28171600919424122</v>
      </c>
      <c r="Z197" s="5">
        <v>-1.0113671059321623E-2</v>
      </c>
      <c r="AA197" s="5">
        <v>8.7686966195527245E-3</v>
      </c>
      <c r="AB197" s="5">
        <v>0.57962309769374676</v>
      </c>
      <c r="AC197" s="5">
        <v>4.4702453931758819E-2</v>
      </c>
      <c r="AD197" s="5">
        <v>0.1847676588163385</v>
      </c>
      <c r="AE197" s="5">
        <v>0.10969427899285629</v>
      </c>
      <c r="AF197" s="5">
        <v>0.33648758526410039</v>
      </c>
      <c r="AG197" s="5">
        <v>3.0146135613603402E-2</v>
      </c>
      <c r="AH197" s="5">
        <v>0.34372386794486121</v>
      </c>
      <c r="AI197" s="5">
        <v>0.12532839764536768</v>
      </c>
      <c r="AJ197" s="5">
        <v>0.25482964543022524</v>
      </c>
      <c r="AK197" s="5">
        <v>5.2009200822722888E-2</v>
      </c>
      <c r="AL197" s="5">
        <v>0.1850633655816733</v>
      </c>
      <c r="AM197" s="5">
        <v>8.7828346240404392E-2</v>
      </c>
      <c r="AN197" s="5">
        <v>1.1499076894139109</v>
      </c>
      <c r="AO197" s="5">
        <v>0.12398472999231194</v>
      </c>
      <c r="AP197" s="5">
        <v>0.13990376765015328</v>
      </c>
      <c r="AQ197" s="5">
        <v>0.3294004121554549</v>
      </c>
      <c r="AR197" s="5">
        <v>0.61099810141648103</v>
      </c>
      <c r="AS197" s="5"/>
      <c r="AT197" s="5"/>
      <c r="AU197" s="5"/>
      <c r="AV197" s="5"/>
      <c r="AW197" s="5"/>
      <c r="AX197" s="5"/>
      <c r="AY197" s="5"/>
      <c r="AZ197" s="5"/>
      <c r="BA197" s="5"/>
      <c r="BB197" s="5"/>
    </row>
    <row r="198" spans="1:54" x14ac:dyDescent="0.3">
      <c r="A198" s="5">
        <v>14070</v>
      </c>
      <c r="B198" s="5"/>
      <c r="C198" s="5">
        <v>2.7655286199863571</v>
      </c>
      <c r="D198" s="5">
        <v>-6.6425217039238461E-4</v>
      </c>
      <c r="E198" s="5">
        <v>-1.4163896595788343E-4</v>
      </c>
      <c r="F198" s="5">
        <v>-1.3333224717211867E-3</v>
      </c>
      <c r="G198" s="5">
        <v>-8.1291940858516481E-5</v>
      </c>
      <c r="H198" s="5">
        <v>-4.384932967659164E-4</v>
      </c>
      <c r="I198" s="5">
        <v>-3.4933461159088094E-4</v>
      </c>
      <c r="J198" s="5">
        <v>-1.6182331991112006E-3</v>
      </c>
      <c r="K198" s="5">
        <v>9.2447838102258898E-4</v>
      </c>
      <c r="L198" s="5">
        <v>-2.5147446034143768E-2</v>
      </c>
      <c r="M198" s="5">
        <v>-2.9237615360948573E-3</v>
      </c>
      <c r="N198" s="5">
        <v>-3.5142647699887451E-3</v>
      </c>
      <c r="O198" s="5">
        <v>-2.2022906987076095E-3</v>
      </c>
      <c r="P198" s="5">
        <v>6.7009859384177224E-3</v>
      </c>
      <c r="Q198" s="5">
        <v>-1.6707075455339514E-3</v>
      </c>
      <c r="R198" s="5">
        <v>2.9849915958991844E-3</v>
      </c>
      <c r="S198" s="5">
        <v>3.7978478489573593E-3</v>
      </c>
      <c r="T198" s="5">
        <v>9.6901060926048404E-4</v>
      </c>
      <c r="U198" s="5">
        <v>1.6118507704610284E-2</v>
      </c>
      <c r="V198" s="5">
        <v>2.1272358169696279E-2</v>
      </c>
      <c r="W198" s="5">
        <v>9.0098752098075455E-2</v>
      </c>
      <c r="X198" s="5">
        <v>0.50376616303434241</v>
      </c>
      <c r="Y198" s="5">
        <v>0.27330779209770084</v>
      </c>
      <c r="Z198" s="5">
        <v>-9.8297325981423871E-3</v>
      </c>
      <c r="AA198" s="5">
        <v>8.5381342764799546E-3</v>
      </c>
      <c r="AB198" s="5">
        <v>0.56542024915332489</v>
      </c>
      <c r="AC198" s="5">
        <v>4.3687528468094601E-2</v>
      </c>
      <c r="AD198" s="5">
        <v>0.18090693821098247</v>
      </c>
      <c r="AE198" s="5">
        <v>0.10760170118348349</v>
      </c>
      <c r="AF198" s="5">
        <v>0.33068374893661445</v>
      </c>
      <c r="AG198" s="5">
        <v>2.9681570537378417E-2</v>
      </c>
      <c r="AH198" s="5">
        <v>0.33906201092344951</v>
      </c>
      <c r="AI198" s="5">
        <v>0.12386139227274114</v>
      </c>
      <c r="AJ198" s="5">
        <v>0.25232267452115686</v>
      </c>
      <c r="AK198" s="5">
        <v>5.1595190542889156E-2</v>
      </c>
      <c r="AL198" s="5">
        <v>0.1839395326405544</v>
      </c>
      <c r="AM198" s="5">
        <v>8.7461677360147441E-2</v>
      </c>
      <c r="AN198" s="5">
        <v>1.1473012349675464</v>
      </c>
      <c r="AO198" s="5">
        <v>0.12394157260528867</v>
      </c>
      <c r="AP198" s="5">
        <v>0.1401249543621807</v>
      </c>
      <c r="AQ198" s="5">
        <v>0.33056012076292013</v>
      </c>
      <c r="AR198" s="5">
        <v>0.61434089060850816</v>
      </c>
      <c r="AS198" s="5"/>
      <c r="AT198" s="5"/>
      <c r="AU198" s="5"/>
      <c r="AV198" s="5"/>
      <c r="AW198" s="5"/>
      <c r="AX198" s="5"/>
      <c r="AY198" s="5"/>
      <c r="AZ198" s="5"/>
      <c r="BA198" s="5"/>
      <c r="BB198" s="5"/>
    </row>
    <row r="199" spans="1:54" x14ac:dyDescent="0.3">
      <c r="A199" s="5">
        <v>14060</v>
      </c>
      <c r="B199" s="5"/>
      <c r="C199" s="5">
        <v>2.7333841945548367</v>
      </c>
      <c r="D199" s="5">
        <v>-6.2076822917005376E-4</v>
      </c>
      <c r="E199" s="5">
        <v>-1.3259284349441243E-4</v>
      </c>
      <c r="F199" s="5">
        <v>-1.2503042250085878E-3</v>
      </c>
      <c r="G199" s="5">
        <v>-7.6361332189062441E-5</v>
      </c>
      <c r="H199" s="5">
        <v>-4.1260721883219515E-4</v>
      </c>
      <c r="I199" s="5">
        <v>-3.2928027068287135E-4</v>
      </c>
      <c r="J199" s="5">
        <v>-1.5279805112174262E-3</v>
      </c>
      <c r="K199" s="5">
        <v>8.7443691581905235E-4</v>
      </c>
      <c r="L199" s="5">
        <v>-2.3827750337553709E-2</v>
      </c>
      <c r="M199" s="5">
        <v>-2.7751787929208294E-3</v>
      </c>
      <c r="N199" s="5">
        <v>-3.3415334218986959E-3</v>
      </c>
      <c r="O199" s="5">
        <v>-2.0977356016364207E-3</v>
      </c>
      <c r="P199" s="5">
        <v>6.3941388634244619E-3</v>
      </c>
      <c r="Q199" s="5">
        <v>-1.5970317091348273E-3</v>
      </c>
      <c r="R199" s="5">
        <v>2.8584360287318721E-3</v>
      </c>
      <c r="S199" s="5">
        <v>3.6433233198445341E-3</v>
      </c>
      <c r="T199" s="5">
        <v>9.3124942032034275E-4</v>
      </c>
      <c r="U199" s="5">
        <v>1.5518230827802963E-2</v>
      </c>
      <c r="V199" s="5">
        <v>2.0517076805136807E-2</v>
      </c>
      <c r="W199" s="5">
        <v>8.70569984985963E-2</v>
      </c>
      <c r="X199" s="5">
        <v>0.48764254165260512</v>
      </c>
      <c r="Y199" s="5">
        <v>0.26504213140942395</v>
      </c>
      <c r="Z199" s="5">
        <v>-9.5498722465573657E-3</v>
      </c>
      <c r="AA199" s="5">
        <v>8.3102571096561207E-3</v>
      </c>
      <c r="AB199" s="5">
        <v>0.55134208330627421</v>
      </c>
      <c r="AC199" s="5">
        <v>4.2678413633358107E-2</v>
      </c>
      <c r="AD199" s="5">
        <v>0.17705563052500065</v>
      </c>
      <c r="AE199" s="5">
        <v>0.10550671993095415</v>
      </c>
      <c r="AF199" s="5">
        <v>0.32485014043441562</v>
      </c>
      <c r="AG199" s="5">
        <v>2.9212523963246036E-2</v>
      </c>
      <c r="AH199" s="5">
        <v>0.33433060301320683</v>
      </c>
      <c r="AI199" s="5">
        <v>0.12236312609462822</v>
      </c>
      <c r="AJ199" s="5">
        <v>0.24974185181742875</v>
      </c>
      <c r="AK199" s="5">
        <v>5.1164362200215696E-2</v>
      </c>
      <c r="AL199" s="5">
        <v>0.1827509284919776</v>
      </c>
      <c r="AM199" s="5">
        <v>8.706254910179223E-2</v>
      </c>
      <c r="AN199" s="5">
        <v>1.1442555167679278</v>
      </c>
      <c r="AO199" s="5">
        <v>0.12385041556261076</v>
      </c>
      <c r="AP199" s="5">
        <v>0.14029229422973552</v>
      </c>
      <c r="AQ199" s="5">
        <v>0.33159626914496781</v>
      </c>
      <c r="AR199" s="5">
        <v>0.61746513678086923</v>
      </c>
      <c r="AS199" s="5"/>
      <c r="AT199" s="5"/>
      <c r="AU199" s="5"/>
      <c r="AV199" s="5"/>
      <c r="AW199" s="5"/>
      <c r="AX199" s="5"/>
      <c r="AY199" s="5"/>
      <c r="AZ199" s="5"/>
      <c r="BA199" s="5"/>
      <c r="BB199" s="5"/>
    </row>
    <row r="200" spans="1:54" x14ac:dyDescent="0.3">
      <c r="A200" s="5">
        <v>14050</v>
      </c>
      <c r="B200" s="5"/>
      <c r="C200" s="5">
        <v>2.7009667303096747</v>
      </c>
      <c r="D200" s="5">
        <v>-5.7987794764534578E-4</v>
      </c>
      <c r="E200" s="5">
        <v>-1.240705078904038E-4</v>
      </c>
      <c r="F200" s="5">
        <v>-1.1719467161984622E-3</v>
      </c>
      <c r="G200" s="5">
        <v>-7.169876886258096E-5</v>
      </c>
      <c r="H200" s="5">
        <v>-3.880819246624875E-4</v>
      </c>
      <c r="I200" s="5">
        <v>-3.1024376852980368E-4</v>
      </c>
      <c r="J200" s="5">
        <v>-1.4421429883679411E-3</v>
      </c>
      <c r="K200" s="5">
        <v>8.2675064931056789E-4</v>
      </c>
      <c r="L200" s="5">
        <v>-2.2567688193469302E-2</v>
      </c>
      <c r="M200" s="5">
        <v>-2.633027554751977E-3</v>
      </c>
      <c r="N200" s="5">
        <v>-3.1759459179746771E-3</v>
      </c>
      <c r="O200" s="5">
        <v>-1.9973002479714811E-3</v>
      </c>
      <c r="P200" s="5">
        <v>6.098773007830377E-3</v>
      </c>
      <c r="Q200" s="5">
        <v>-1.5259638332824038E-3</v>
      </c>
      <c r="R200" s="5">
        <v>2.7361001347342598E-3</v>
      </c>
      <c r="S200" s="5">
        <v>3.4936272174816776E-3</v>
      </c>
      <c r="T200" s="5">
        <v>8.945873422591755E-4</v>
      </c>
      <c r="U200" s="5">
        <v>1.4934111478837933E-2</v>
      </c>
      <c r="V200" s="5">
        <v>1.9780428407875719E-2</v>
      </c>
      <c r="W200" s="5">
        <v>8.4083256591731798E-2</v>
      </c>
      <c r="X200" s="5">
        <v>0.47184098260002616</v>
      </c>
      <c r="Y200" s="5">
        <v>0.2569211516021358</v>
      </c>
      <c r="Z200" s="5">
        <v>-9.2741908136052889E-3</v>
      </c>
      <c r="AA200" s="5">
        <v>8.0851692168209324E-3</v>
      </c>
      <c r="AB200" s="5">
        <v>0.53739629690282142</v>
      </c>
      <c r="AC200" s="5">
        <v>4.167574494450281E-2</v>
      </c>
      <c r="AD200" s="5">
        <v>0.17321645415476855</v>
      </c>
      <c r="AE200" s="5">
        <v>0.10341095821349675</v>
      </c>
      <c r="AF200" s="5">
        <v>0.31899163725935864</v>
      </c>
      <c r="AG200" s="5">
        <v>2.8739413205561254E-2</v>
      </c>
      <c r="AH200" s="5">
        <v>0.32953406814319658</v>
      </c>
      <c r="AI200" s="5">
        <v>0.12083505430977345</v>
      </c>
      <c r="AJ200" s="5">
        <v>0.24708975079048182</v>
      </c>
      <c r="AK200" s="5">
        <v>5.0717151067246044E-2</v>
      </c>
      <c r="AL200" s="5">
        <v>0.18149874842233657</v>
      </c>
      <c r="AM200" s="5">
        <v>8.6631348405274033E-2</v>
      </c>
      <c r="AN200" s="5">
        <v>1.140773120789266</v>
      </c>
      <c r="AO200" s="5">
        <v>0.12371126245253991</v>
      </c>
      <c r="AP200" s="5">
        <v>0.14040547775201467</v>
      </c>
      <c r="AQ200" s="5">
        <v>0.332507397585181</v>
      </c>
      <c r="AR200" s="5">
        <v>0.6203668171556973</v>
      </c>
      <c r="AS200" s="5"/>
      <c r="AT200" s="5"/>
      <c r="AU200" s="5"/>
      <c r="AV200" s="5"/>
      <c r="AW200" s="5"/>
      <c r="AX200" s="5"/>
      <c r="AY200" s="5"/>
      <c r="AZ200" s="5"/>
      <c r="BA200" s="5"/>
      <c r="BB200" s="5"/>
    </row>
    <row r="201" spans="1:54" x14ac:dyDescent="0.3">
      <c r="A201" s="6">
        <v>14040</v>
      </c>
      <c r="B201" s="5"/>
      <c r="C201" s="6">
        <v>2.6682924743121452</v>
      </c>
      <c r="D201" s="6">
        <v>-5.4144447543400952E-4</v>
      </c>
      <c r="E201" s="6">
        <v>-1.1604536152124982E-4</v>
      </c>
      <c r="F201" s="6">
        <v>-1.0980226877348484E-3</v>
      </c>
      <c r="G201" s="6">
        <v>-6.7291732718405145E-5</v>
      </c>
      <c r="H201" s="6">
        <v>-3.6485672250176403E-4</v>
      </c>
      <c r="I201" s="6">
        <v>-2.9218189557802057E-4</v>
      </c>
      <c r="J201" s="6">
        <v>-1.3605429144282082E-3</v>
      </c>
      <c r="K201" s="6">
        <v>7.813301043958894E-4</v>
      </c>
      <c r="L201" s="6">
        <v>-2.1365132794235353E-2</v>
      </c>
      <c r="M201" s="6">
        <v>-2.4970938978900055E-3</v>
      </c>
      <c r="N201" s="6">
        <v>-3.0172824313423026E-3</v>
      </c>
      <c r="O201" s="6">
        <v>-1.9008685460902893E-3</v>
      </c>
      <c r="P201" s="6">
        <v>5.8145959760619002E-3</v>
      </c>
      <c r="Q201" s="6">
        <v>-1.4574449459542377E-3</v>
      </c>
      <c r="R201" s="6">
        <v>2.6179012744594722E-3</v>
      </c>
      <c r="S201" s="6">
        <v>3.3486806292806629E-3</v>
      </c>
      <c r="T201" s="6">
        <v>8.5901026808149277E-4</v>
      </c>
      <c r="U201" s="6">
        <v>1.4366004515349681E-2</v>
      </c>
      <c r="V201" s="6">
        <v>1.906232582188391E-2</v>
      </c>
      <c r="W201" s="6">
        <v>8.1177543142320396E-2</v>
      </c>
      <c r="X201" s="6">
        <v>0.4563634341068471</v>
      </c>
      <c r="Y201" s="6">
        <v>0.24894675758536033</v>
      </c>
      <c r="Z201" s="6">
        <v>-9.0027818551851602E-3</v>
      </c>
      <c r="AA201" s="6">
        <v>7.8629690914844529E-3</v>
      </c>
      <c r="AB201" s="6">
        <v>0.52359026863011571</v>
      </c>
      <c r="AC201" s="6">
        <v>4.0680137829506885E-2</v>
      </c>
      <c r="AD201" s="6">
        <v>0.16939206388313757</v>
      </c>
      <c r="AE201" s="6">
        <v>0.10131601306774662</v>
      </c>
      <c r="AF201" s="6">
        <v>0.31311307354371687</v>
      </c>
      <c r="AG201" s="6">
        <v>2.8262654849050921E-2</v>
      </c>
      <c r="AH201" s="6">
        <v>0.32467685603601354</v>
      </c>
      <c r="AI201" s="6">
        <v>0.11927865298653646</v>
      </c>
      <c r="AJ201" s="6">
        <v>0.24436900814031687</v>
      </c>
      <c r="AK201" s="6">
        <v>5.0254008953579933E-2</v>
      </c>
      <c r="AL201" s="6">
        <v>0.18018425700752194</v>
      </c>
      <c r="AM201" s="6">
        <v>8.6168498753734418E-2</v>
      </c>
      <c r="AN201" s="6">
        <v>1.1368571410942878</v>
      </c>
      <c r="AO201" s="6">
        <v>0.12352417277019348</v>
      </c>
      <c r="AP201" s="6">
        <v>0.1404642573715324</v>
      </c>
      <c r="AQ201" s="5">
        <v>0.33329218378527964</v>
      </c>
      <c r="AR201" s="5">
        <v>0.62304213766710803</v>
      </c>
    </row>
    <row r="202" spans="1:54" x14ac:dyDescent="0.3">
      <c r="A202" s="6">
        <v>14030</v>
      </c>
      <c r="B202" s="5"/>
      <c r="C202" s="6">
        <v>2.6353776276523142</v>
      </c>
      <c r="D202" s="6">
        <v>-5.0533699323706866E-4</v>
      </c>
      <c r="E202" s="6">
        <v>-1.0849191418154256E-4</v>
      </c>
      <c r="F202" s="6">
        <v>-1.0283137699879325E-3</v>
      </c>
      <c r="G202" s="6">
        <v>-6.3128162212642403E-5</v>
      </c>
      <c r="H202" s="6">
        <v>-3.4287296700683808E-4</v>
      </c>
      <c r="I202" s="6">
        <v>-2.7505277361241428E-4</v>
      </c>
      <c r="J202" s="6">
        <v>-1.2830075004359898E-3</v>
      </c>
      <c r="K202" s="6">
        <v>7.3808798889171364E-4</v>
      </c>
      <c r="L202" s="6">
        <v>-2.021800164941151E-2</v>
      </c>
      <c r="M202" s="6">
        <v>-2.3671675148519756E-3</v>
      </c>
      <c r="N202" s="6">
        <v>-2.86532588484788E-3</v>
      </c>
      <c r="O202" s="6">
        <v>-1.808325273324965E-3</v>
      </c>
      <c r="P202" s="6">
        <v>5.5413158328470168E-3</v>
      </c>
      <c r="Q202" s="6">
        <v>-1.3914157415618566E-3</v>
      </c>
      <c r="R202" s="6">
        <v>2.503755570007558E-3</v>
      </c>
      <c r="S202" s="6">
        <v>3.2084024346361443E-3</v>
      </c>
      <c r="T202" s="6">
        <v>8.245034091533775E-4</v>
      </c>
      <c r="U202" s="6">
        <v>1.381375213742359E-2</v>
      </c>
      <c r="V202" s="6">
        <v>1.8362664212235959E-2</v>
      </c>
      <c r="W202" s="6">
        <v>7.8339798791427093E-2</v>
      </c>
      <c r="X202" s="6">
        <v>0.44121142591335866</v>
      </c>
      <c r="Y202" s="6">
        <v>0.24112063768575914</v>
      </c>
      <c r="Z202" s="6">
        <v>-8.7357317135850297E-3</v>
      </c>
      <c r="AA202" s="6">
        <v>7.6437496038967521E-3</v>
      </c>
      <c r="AB202" s="6">
        <v>0.50993105475118716</v>
      </c>
      <c r="AC202" s="6">
        <v>3.969218708878211E-2</v>
      </c>
      <c r="AD202" s="6">
        <v>0.16558504798457574</v>
      </c>
      <c r="AE202" s="6">
        <v>9.9223453577708148E-2</v>
      </c>
      <c r="AF202" s="6">
        <v>0.30721923331265616</v>
      </c>
      <c r="AG202" s="6">
        <v>2.7782664123544971E-2</v>
      </c>
      <c r="AH202" s="6">
        <v>0.31976343515605532</v>
      </c>
      <c r="AI202" s="6">
        <v>0.11769541663181626</v>
      </c>
      <c r="AJ202" s="6">
        <v>0.24158231934616864</v>
      </c>
      <c r="AK202" s="6">
        <v>4.9775403436359264E-2</v>
      </c>
      <c r="AL202" s="6">
        <v>0.17880878598173316</v>
      </c>
      <c r="AM202" s="6">
        <v>8.5674459493003716E-2</v>
      </c>
      <c r="AN202" s="6">
        <v>1.1325111756553965</v>
      </c>
      <c r="AO202" s="6">
        <v>0.12328926200103316</v>
      </c>
      <c r="AP202" s="6">
        <v>0.14046844817529108</v>
      </c>
      <c r="AQ202" s="5">
        <v>0.33394944589980413</v>
      </c>
      <c r="AR202" s="5">
        <v>0.62548754096813386</v>
      </c>
    </row>
    <row r="203" spans="1:54" x14ac:dyDescent="0.3">
      <c r="A203" s="6">
        <v>14020</v>
      </c>
      <c r="B203" s="5"/>
      <c r="C203" s="6">
        <v>2.6022383398178239</v>
      </c>
      <c r="D203" s="6">
        <v>-4.7143052218529973E-4</v>
      </c>
      <c r="E203" s="6">
        <v>-1.0138575202013271E-4</v>
      </c>
      <c r="F203" s="6">
        <v>-9.6261026657330512E-4</v>
      </c>
      <c r="G203" s="6">
        <v>-5.9196443368802772E-5</v>
      </c>
      <c r="H203" s="6">
        <v>-3.2207402876699545E-4</v>
      </c>
      <c r="I203" s="6">
        <v>-2.5881584357480064E-4</v>
      </c>
      <c r="J203" s="6">
        <v>-1.2093688737254099E-3</v>
      </c>
      <c r="K203" s="6">
        <v>6.9693920995054896E-4</v>
      </c>
      <c r="L203" s="6">
        <v>-1.9124257408229661E-2</v>
      </c>
      <c r="M203" s="6">
        <v>-2.2430418465407402E-3</v>
      </c>
      <c r="N203" s="6">
        <v>-2.7198621396483974E-3</v>
      </c>
      <c r="O203" s="6">
        <v>-1.719556205059604E-3</v>
      </c>
      <c r="P203" s="6">
        <v>5.2786415091597167E-3</v>
      </c>
      <c r="Q203" s="6">
        <v>-1.327816681231315E-3</v>
      </c>
      <c r="R203" s="6">
        <v>2.3935780763505513E-3</v>
      </c>
      <c r="S203" s="6">
        <v>3.0727095066456584E-3</v>
      </c>
      <c r="T203" s="6">
        <v>7.9105134129318151E-4</v>
      </c>
      <c r="U203" s="6">
        <v>1.3277184550080066E-2</v>
      </c>
      <c r="V203" s="6">
        <v>1.7681321789348448E-2</v>
      </c>
      <c r="W203" s="6">
        <v>7.5569890461297209E-2</v>
      </c>
      <c r="X203" s="6">
        <v>0.42638607899326786</v>
      </c>
      <c r="Y203" s="6">
        <v>0.23344426695501092</v>
      </c>
      <c r="Z203" s="6">
        <v>-8.473119569559099E-3</v>
      </c>
      <c r="AA203" s="6">
        <v>7.4275979929825349E-3</v>
      </c>
      <c r="AB203" s="6">
        <v>0.49642538543856618</v>
      </c>
      <c r="AC203" s="6">
        <v>3.8712466405419664E-2</v>
      </c>
      <c r="AD203" s="6">
        <v>0.16179792550423763</v>
      </c>
      <c r="AE203" s="6">
        <v>9.7134818946507634E-2</v>
      </c>
      <c r="AF203" s="6">
        <v>0.3013148439294136</v>
      </c>
      <c r="AG203" s="6">
        <v>2.7299854288251584E-2</v>
      </c>
      <c r="AH203" s="6">
        <v>0.31479828568739188</v>
      </c>
      <c r="AI203" s="6">
        <v>0.1160868557426636</v>
      </c>
      <c r="AJ203" s="6">
        <v>0.2387324341288794</v>
      </c>
      <c r="AK203" s="6">
        <v>4.9281817063189723E-2</v>
      </c>
      <c r="AL203" s="6">
        <v>0.17737373198031509</v>
      </c>
      <c r="AM203" s="6">
        <v>8.5149725081530708E-2</v>
      </c>
      <c r="AN203" s="6">
        <v>1.1277393211887758</v>
      </c>
      <c r="AO203" s="6">
        <v>0.12300670159569212</v>
      </c>
      <c r="AP203" s="6">
        <v>0.14041792847785067</v>
      </c>
      <c r="AQ203" s="5">
        <v>0.33447814531991027</v>
      </c>
      <c r="AR203" s="5">
        <v>0.62769971405214986</v>
      </c>
    </row>
    <row r="204" spans="1:54" x14ac:dyDescent="0.3">
      <c r="A204" s="6">
        <v>14010</v>
      </c>
      <c r="B204" s="5"/>
      <c r="C204" s="6">
        <v>2.5688907031091364</v>
      </c>
      <c r="D204" s="6">
        <v>-4.3960573456667732E-4</v>
      </c>
      <c r="E204" s="6">
        <v>-9.4703506425083527E-5</v>
      </c>
      <c r="F204" s="6">
        <v>-9.0071093674835736E-4</v>
      </c>
      <c r="G204" s="6">
        <v>-5.5485400442709043E-5</v>
      </c>
      <c r="H204" s="6">
        <v>-3.0240526189656314E-4</v>
      </c>
      <c r="I204" s="6">
        <v>-2.434318516676247E-4</v>
      </c>
      <c r="J204" s="6">
        <v>-1.1394640587772981E-3</v>
      </c>
      <c r="K204" s="6">
        <v>6.5780088379339551E-4</v>
      </c>
      <c r="L204" s="6">
        <v>-1.8081908560672245E-2</v>
      </c>
      <c r="M204" s="6">
        <v>-2.1245142014454871E-3</v>
      </c>
      <c r="N204" s="6">
        <v>-2.5806801699636102E-3</v>
      </c>
      <c r="O204" s="6">
        <v>-1.6344482364076308E-3</v>
      </c>
      <c r="P204" s="6">
        <v>5.0262831896523801E-3</v>
      </c>
      <c r="Q204" s="6">
        <v>-1.2665880894984574E-3</v>
      </c>
      <c r="R204" s="6">
        <v>2.2872829480536988E-3</v>
      </c>
      <c r="S204" s="6">
        <v>2.9415169101409716E-3</v>
      </c>
      <c r="T204" s="6">
        <v>7.5863805042769247E-4</v>
      </c>
      <c r="U204" s="6">
        <v>1.2756120625992701E-2</v>
      </c>
      <c r="V204" s="6">
        <v>1.7018160541921252E-2</v>
      </c>
      <c r="W204" s="6">
        <v>7.2867613826054611E-2</v>
      </c>
      <c r="X204" s="6">
        <v>0.41188811576762785</v>
      </c>
      <c r="Y204" s="6">
        <v>0.22591891078970922</v>
      </c>
      <c r="Z204" s="6">
        <v>-8.2150175065472016E-3</v>
      </c>
      <c r="AA204" s="6">
        <v>7.2145958690271713E-3</v>
      </c>
      <c r="AB204" s="6">
        <v>0.48307966179741318</v>
      </c>
      <c r="AC204" s="6">
        <v>3.774152790452158E-2</v>
      </c>
      <c r="AD204" s="6">
        <v>0.15803314371437904</v>
      </c>
      <c r="AE204" s="6">
        <v>9.5051616654165311E-2</v>
      </c>
      <c r="AF204" s="6">
        <v>0.29540456973591694</v>
      </c>
      <c r="AG204" s="6">
        <v>2.6814636026887672E-2</v>
      </c>
      <c r="AH204" s="6">
        <v>0.30978589255711736</v>
      </c>
      <c r="AI204" s="6">
        <v>0.11445449434632912</v>
      </c>
      <c r="AJ204" s="6">
        <v>0.23582215183585942</v>
      </c>
      <c r="AK204" s="6">
        <v>4.8773746529416948E-2</v>
      </c>
      <c r="AL204" s="6">
        <v>0.1758805541619648</v>
      </c>
      <c r="AM204" s="6">
        <v>8.459482427243073E-2</v>
      </c>
      <c r="AN204" s="6">
        <v>1.1225461670105639</v>
      </c>
      <c r="AO204" s="6">
        <v>0.12267671883566696</v>
      </c>
      <c r="AP204" s="6">
        <v>0.14031264028411991</v>
      </c>
      <c r="AQ204" s="5">
        <v>0.33487738919751253</v>
      </c>
      <c r="AR204" s="5">
        <v>0.62967559546666396</v>
      </c>
    </row>
    <row r="205" spans="1:54" x14ac:dyDescent="0.3">
      <c r="A205" s="6">
        <v>14000</v>
      </c>
      <c r="B205" s="5"/>
      <c r="C205" s="6">
        <v>2.5353507470836916</v>
      </c>
      <c r="D205" s="6">
        <v>-4.0974876625559568E-4</v>
      </c>
      <c r="E205" s="6">
        <v>-8.8422822927849455E-5</v>
      </c>
      <c r="F205" s="6">
        <v>-8.4242277551921699E-4</v>
      </c>
      <c r="G205" s="6">
        <v>-5.1984286337670496E-5</v>
      </c>
      <c r="H205" s="6">
        <v>-2.8381396987365822E-4</v>
      </c>
      <c r="I205" s="6">
        <v>-2.2886283386309379E-4</v>
      </c>
      <c r="J205" s="6">
        <v>-1.0731349502587305E-3</v>
      </c>
      <c r="K205" s="6">
        <v>6.2059234096688125E-4</v>
      </c>
      <c r="L205" s="6">
        <v>-1.7089010021430814E-2</v>
      </c>
      <c r="M205" s="6">
        <v>-2.0113858622096445E-3</v>
      </c>
      <c r="N205" s="6">
        <v>-2.4475722242211667E-3</v>
      </c>
      <c r="O205" s="6">
        <v>-1.552889496519075E-3</v>
      </c>
      <c r="P205" s="6">
        <v>4.7839526814825199E-3</v>
      </c>
      <c r="Q205" s="6">
        <v>-1.2076702473470997E-3</v>
      </c>
      <c r="R205" s="6">
        <v>2.1847836011980094E-3</v>
      </c>
      <c r="S205" s="6">
        <v>2.8147380957245912E-3</v>
      </c>
      <c r="T205" s="6">
        <v>7.2724697772747632E-4</v>
      </c>
      <c r="U205" s="6">
        <v>1.2250368566962959E-2</v>
      </c>
      <c r="V205" s="6">
        <v>1.6373026976682047E-2</v>
      </c>
      <c r="W205" s="6">
        <v>7.0232695840733203E-2</v>
      </c>
      <c r="X205" s="6">
        <v>0.39771787077326165</v>
      </c>
      <c r="Y205" s="6">
        <v>0.21854562884727241</v>
      </c>
      <c r="Z205" s="6">
        <v>-7.9614905866069868E-3</v>
      </c>
      <c r="AA205" s="6">
        <v>7.0048192268744366E-3</v>
      </c>
      <c r="AB205" s="6">
        <v>0.46989995357114267</v>
      </c>
      <c r="AC205" s="6">
        <v>3.6779901761732292E-2</v>
      </c>
      <c r="AD205" s="6">
        <v>0.15429307575104595</v>
      </c>
      <c r="AE205" s="6">
        <v>9.2975320704355172E-2</v>
      </c>
      <c r="AF205" s="6">
        <v>0.28949300590094257</v>
      </c>
      <c r="AG205" s="6">
        <v>2.6327416854935226E-2</v>
      </c>
      <c r="AH205" s="6">
        <v>0.30473073851980925</v>
      </c>
      <c r="AI205" s="6">
        <v>0.1127998675344956</v>
      </c>
      <c r="AJ205" s="6">
        <v>0.23285431675968266</v>
      </c>
      <c r="AK205" s="6">
        <v>4.8251701831745542E-2</v>
      </c>
      <c r="AL205" s="6">
        <v>0.17433077171598335</v>
      </c>
      <c r="AM205" s="6">
        <v>8.4010319229511549E-2</v>
      </c>
      <c r="AN205" s="6">
        <v>1.1169367879269165</v>
      </c>
      <c r="AO205" s="6">
        <v>0.12229959658969498</v>
      </c>
      <c r="AP205" s="6">
        <v>0.14015258963000576</v>
      </c>
      <c r="AQ205" s="5">
        <v>0.33514643270165301</v>
      </c>
      <c r="AR205" s="5">
        <v>0.6314123820982156</v>
      </c>
    </row>
    <row r="206" spans="1:54" x14ac:dyDescent="0.3">
      <c r="AR206" s="5"/>
    </row>
  </sheetData>
  <pageMargins left="0.7" right="0.7" top="0.78740157499999996" bottom="0.78740157499999996"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196E0-DC91-46A9-A4F9-6B2A9A13EED3}">
  <sheetPr codeName="Tabelle27"/>
  <dimension ref="A4:BB206"/>
  <sheetViews>
    <sheetView topLeftCell="A82" zoomScaleNormal="100" workbookViewId="0">
      <pane xSplit="1" topLeftCell="B1" activePane="topRight" state="frozen"/>
      <selection pane="topRight" activeCell="A80" sqref="A80:XFD80"/>
    </sheetView>
  </sheetViews>
  <sheetFormatPr baseColWidth="10" defaultColWidth="11.44140625" defaultRowHeight="14.4" x14ac:dyDescent="0.3"/>
  <cols>
    <col min="1" max="16384" width="11.44140625" style="6"/>
  </cols>
  <sheetData>
    <row r="4" spans="1:54" x14ac:dyDescent="0.3">
      <c r="A4" s="5"/>
      <c r="B4" s="5"/>
      <c r="C4" s="5"/>
      <c r="D4" s="5">
        <v>16000</v>
      </c>
      <c r="E4" s="5">
        <v>15950</v>
      </c>
      <c r="F4" s="5">
        <v>15900</v>
      </c>
      <c r="G4" s="5">
        <v>15850</v>
      </c>
      <c r="H4" s="5">
        <v>15800</v>
      </c>
      <c r="I4" s="5">
        <v>15750</v>
      </c>
      <c r="J4" s="5">
        <v>15700</v>
      </c>
      <c r="K4" s="5">
        <v>15650</v>
      </c>
      <c r="L4" s="5">
        <v>15600</v>
      </c>
      <c r="M4" s="5">
        <v>15550</v>
      </c>
      <c r="N4" s="5">
        <v>15500</v>
      </c>
      <c r="O4" s="5">
        <v>15450</v>
      </c>
      <c r="P4" s="5">
        <v>15400</v>
      </c>
      <c r="Q4" s="5">
        <v>15350</v>
      </c>
      <c r="R4" s="5">
        <v>15300</v>
      </c>
      <c r="S4" s="5">
        <v>15250</v>
      </c>
      <c r="T4" s="5">
        <v>15200</v>
      </c>
      <c r="U4" s="5">
        <v>15150</v>
      </c>
      <c r="V4" s="5">
        <v>15100</v>
      </c>
      <c r="W4" s="5">
        <v>15050</v>
      </c>
      <c r="X4" s="5">
        <v>15000</v>
      </c>
      <c r="Y4" s="5">
        <v>14950</v>
      </c>
      <c r="Z4" s="5">
        <v>14900</v>
      </c>
      <c r="AA4" s="5">
        <v>14850</v>
      </c>
      <c r="AB4" s="5">
        <v>14800</v>
      </c>
      <c r="AC4" s="5">
        <v>14750</v>
      </c>
      <c r="AD4" s="5">
        <v>14700</v>
      </c>
      <c r="AE4" s="5">
        <v>14650</v>
      </c>
      <c r="AF4" s="5">
        <v>14600</v>
      </c>
      <c r="AG4" s="5">
        <v>14550</v>
      </c>
      <c r="AH4" s="5">
        <v>14500</v>
      </c>
      <c r="AI4" s="5">
        <v>14450</v>
      </c>
      <c r="AJ4" s="5">
        <v>14400</v>
      </c>
      <c r="AK4" s="5">
        <v>14350</v>
      </c>
      <c r="AL4" s="5">
        <v>14300</v>
      </c>
      <c r="AM4" s="5">
        <v>14250</v>
      </c>
      <c r="AN4" s="5">
        <v>14200</v>
      </c>
      <c r="AO4" s="5">
        <v>14150</v>
      </c>
      <c r="AP4" s="5">
        <v>14100</v>
      </c>
      <c r="AQ4" s="5">
        <v>14050</v>
      </c>
      <c r="AR4" s="5">
        <v>14000</v>
      </c>
      <c r="AS4" s="5"/>
      <c r="AT4" s="5"/>
      <c r="AU4" s="5"/>
      <c r="AV4" s="5"/>
      <c r="AW4" s="5"/>
      <c r="AX4" s="5"/>
      <c r="AY4" s="5"/>
      <c r="AZ4" s="5"/>
      <c r="BA4" s="5"/>
      <c r="BB4" s="5"/>
    </row>
    <row r="5" spans="1:54" x14ac:dyDescent="0.3">
      <c r="A5" s="5">
        <v>16000</v>
      </c>
      <c r="B5" s="5"/>
      <c r="C5" s="5">
        <v>1.5232460698332324</v>
      </c>
      <c r="D5" s="5">
        <v>0.29021583766869685</v>
      </c>
      <c r="E5" s="5">
        <v>-1.5316410692207794E-2</v>
      </c>
      <c r="F5" s="5">
        <v>3.8528510049504555E-2</v>
      </c>
      <c r="G5" s="5">
        <v>8.2328394114121635E-3</v>
      </c>
      <c r="H5" s="5">
        <v>0.25640873706427425</v>
      </c>
      <c r="I5" s="5">
        <v>-1.2502068627197219E-2</v>
      </c>
      <c r="J5" s="5">
        <v>0.10349631800182843</v>
      </c>
      <c r="K5" s="5">
        <v>-5.7058343562702233E-3</v>
      </c>
      <c r="L5" s="5">
        <v>1.71713979617793E-2</v>
      </c>
      <c r="M5" s="5">
        <v>-2.1584986161756435E-2</v>
      </c>
      <c r="N5" s="5">
        <v>-0.21990464017600014</v>
      </c>
      <c r="O5" s="5">
        <v>1.8375996160931989E-2</v>
      </c>
      <c r="P5" s="5">
        <v>0.25171117007236032</v>
      </c>
      <c r="Q5" s="5">
        <v>1.6762336080121072E-2</v>
      </c>
      <c r="R5" s="5">
        <v>3.5737430273841173E-2</v>
      </c>
      <c r="S5" s="5">
        <v>3.2328572653224696E-2</v>
      </c>
      <c r="T5" s="5">
        <v>9.2381926498031328E-2</v>
      </c>
      <c r="U5" s="5">
        <v>3.1751271923226458E-2</v>
      </c>
      <c r="V5" s="5">
        <v>0.31346025447209114</v>
      </c>
      <c r="W5" s="5">
        <v>3.5804291539992213E-2</v>
      </c>
      <c r="X5" s="5">
        <v>0.60080804654808095</v>
      </c>
      <c r="Y5" s="5">
        <v>2.0895736054909513E-2</v>
      </c>
      <c r="Z5" s="5">
        <v>0.10723837290990916</v>
      </c>
      <c r="AA5" s="5">
        <v>1.1643119991611604E-2</v>
      </c>
      <c r="AB5" s="5">
        <v>7.5794598075169625E-2</v>
      </c>
      <c r="AC5" s="5">
        <v>1.1449853621867101E-2</v>
      </c>
      <c r="AD5" s="5">
        <v>3.650065325859203E-3</v>
      </c>
      <c r="AE5" s="5">
        <v>8.9855727262021269E-3</v>
      </c>
      <c r="AF5" s="5">
        <v>0.26689285460494372</v>
      </c>
      <c r="AG5" s="5">
        <v>9.9188475413243202E-3</v>
      </c>
      <c r="AH5" s="5">
        <v>0.12174478642304613</v>
      </c>
      <c r="AI5" s="5">
        <v>7.8263193711221399E-3</v>
      </c>
      <c r="AJ5" s="5">
        <v>6.408596602411204E-2</v>
      </c>
      <c r="AK5" s="5">
        <v>9.4839939327658659E-3</v>
      </c>
      <c r="AL5" s="5">
        <v>2.0058360218483201E-2</v>
      </c>
      <c r="AM5" s="5">
        <v>2.6033240411161636E-3</v>
      </c>
      <c r="AN5" s="5">
        <v>7.0442218951409716E-2</v>
      </c>
      <c r="AO5" s="5">
        <v>1.3809869051764396E-2</v>
      </c>
      <c r="AP5" s="5">
        <v>1.8673177362936853E-2</v>
      </c>
      <c r="AQ5" s="5">
        <v>5.5604815354888949E-4</v>
      </c>
      <c r="AR5" s="5">
        <v>0.33257805891839787</v>
      </c>
      <c r="AS5" s="5"/>
      <c r="AT5" s="5"/>
      <c r="AU5" s="5"/>
      <c r="AV5" s="5"/>
      <c r="AW5" s="5"/>
      <c r="AX5" s="5"/>
      <c r="AY5" s="5"/>
      <c r="AZ5" s="5"/>
      <c r="BA5" s="5"/>
      <c r="BB5" s="5"/>
    </row>
    <row r="6" spans="1:54" x14ac:dyDescent="0.3">
      <c r="A6" s="5">
        <v>15990</v>
      </c>
      <c r="B6" s="5"/>
      <c r="C6" s="5">
        <v>1.5363447593772459</v>
      </c>
      <c r="D6" s="5">
        <v>0.29065701319886261</v>
      </c>
      <c r="E6" s="5">
        <v>-1.5344814629729992E-2</v>
      </c>
      <c r="F6" s="5">
        <v>3.8612885677911823E-2</v>
      </c>
      <c r="G6" s="5">
        <v>8.2536404886351805E-3</v>
      </c>
      <c r="H6" s="5">
        <v>0.25714319953496012</v>
      </c>
      <c r="I6" s="5">
        <v>-1.2542118105790475E-2</v>
      </c>
      <c r="J6" s="5">
        <v>0.10386307053155455</v>
      </c>
      <c r="K6" s="5">
        <v>-5.7280016966167737E-3</v>
      </c>
      <c r="L6" s="5">
        <v>1.7243992474144175E-2</v>
      </c>
      <c r="M6" s="5">
        <v>-2.1683661270474192E-2</v>
      </c>
      <c r="N6" s="5">
        <v>-0.22098580651214453</v>
      </c>
      <c r="O6" s="5">
        <v>1.8472705562776009E-2</v>
      </c>
      <c r="P6" s="5">
        <v>0.25312335573409128</v>
      </c>
      <c r="Q6" s="5">
        <v>1.6862224899747161E-2</v>
      </c>
      <c r="R6" s="5">
        <v>3.596290356527912E-2</v>
      </c>
      <c r="S6" s="5">
        <v>3.2543896219506915E-2</v>
      </c>
      <c r="T6" s="5">
        <v>9.3029806332367154E-2</v>
      </c>
      <c r="U6" s="5">
        <v>3.198518132036527E-2</v>
      </c>
      <c r="V6" s="5">
        <v>0.31588082480142687</v>
      </c>
      <c r="W6" s="5">
        <v>3.6093538902079905E-2</v>
      </c>
      <c r="X6" s="5">
        <v>0.60587667361153996</v>
      </c>
      <c r="Y6" s="5">
        <v>2.1079523576214204E-2</v>
      </c>
      <c r="Z6" s="5">
        <v>0.10822023596062898</v>
      </c>
      <c r="AA6" s="5">
        <v>1.1753935376449424E-2</v>
      </c>
      <c r="AB6" s="5">
        <v>7.6543509306825103E-2</v>
      </c>
      <c r="AC6" s="5">
        <v>1.1567160673587502E-2</v>
      </c>
      <c r="AD6" s="5">
        <v>3.6887967055137076E-3</v>
      </c>
      <c r="AE6" s="5">
        <v>9.0842198060686954E-3</v>
      </c>
      <c r="AF6" s="5">
        <v>0.26992129138855686</v>
      </c>
      <c r="AG6" s="5">
        <v>1.0035067085174114E-2</v>
      </c>
      <c r="AH6" s="5">
        <v>0.12321649566940784</v>
      </c>
      <c r="AI6" s="5">
        <v>7.9238457685790152E-3</v>
      </c>
      <c r="AJ6" s="5">
        <v>6.4908549414386008E-2</v>
      </c>
      <c r="AK6" s="5">
        <v>9.609290329450744E-3</v>
      </c>
      <c r="AL6" s="5">
        <v>2.0330923932255076E-2</v>
      </c>
      <c r="AM6" s="5">
        <v>2.6396851291601497E-3</v>
      </c>
      <c r="AN6" s="5">
        <v>7.1452874119940973E-2</v>
      </c>
      <c r="AO6" s="5">
        <v>1.4013273139480569E-2</v>
      </c>
      <c r="AP6" s="5">
        <v>1.8955366204931285E-2</v>
      </c>
      <c r="AQ6" s="5">
        <v>5.6466500383867157E-4</v>
      </c>
      <c r="AR6" s="5">
        <v>0.33786029952354896</v>
      </c>
      <c r="AS6" s="5"/>
      <c r="AT6" s="5"/>
      <c r="AU6" s="5"/>
      <c r="AV6" s="5"/>
      <c r="AW6" s="5"/>
      <c r="AX6" s="5"/>
      <c r="AY6" s="5"/>
      <c r="AZ6" s="5"/>
      <c r="BA6" s="5"/>
      <c r="BB6" s="5"/>
    </row>
    <row r="7" spans="1:54" x14ac:dyDescent="0.3">
      <c r="A7" s="5">
        <v>15980</v>
      </c>
      <c r="B7" s="5"/>
      <c r="C7" s="5">
        <v>1.5494879892639621</v>
      </c>
      <c r="D7" s="5">
        <v>0.29107971184575349</v>
      </c>
      <c r="E7" s="5">
        <v>-1.5372263247186161E-2</v>
      </c>
      <c r="F7" s="5">
        <v>3.8694916875623611E-2</v>
      </c>
      <c r="G7" s="5">
        <v>8.2739550512005693E-3</v>
      </c>
      <c r="H7" s="5">
        <v>0.25786301969274489</v>
      </c>
      <c r="I7" s="5">
        <v>-1.2581481474677757E-2</v>
      </c>
      <c r="J7" s="5">
        <v>0.10422439830917982</v>
      </c>
      <c r="K7" s="5">
        <v>-5.7498854081714998E-3</v>
      </c>
      <c r="L7" s="5">
        <v>1.7315784085513451E-2</v>
      </c>
      <c r="M7" s="5">
        <v>-2.1781396119378717E-2</v>
      </c>
      <c r="N7" s="5">
        <v>-0.22205815152766895</v>
      </c>
      <c r="O7" s="5">
        <v>1.8568745787362444E-2</v>
      </c>
      <c r="P7" s="5">
        <v>0.25452737015429466</v>
      </c>
      <c r="Q7" s="5">
        <v>1.696164014314561E-2</v>
      </c>
      <c r="R7" s="5">
        <v>3.6187526949259377E-2</v>
      </c>
      <c r="S7" s="5">
        <v>3.2758603965556965E-2</v>
      </c>
      <c r="T7" s="5">
        <v>9.3676388202476299E-2</v>
      </c>
      <c r="U7" s="5">
        <v>3.2218811854832809E-2</v>
      </c>
      <c r="V7" s="5">
        <v>0.31830037821903467</v>
      </c>
      <c r="W7" s="5">
        <v>3.6382878233185686E-2</v>
      </c>
      <c r="X7" s="5">
        <v>0.61095050286125563</v>
      </c>
      <c r="Y7" s="5">
        <v>2.126362513557755E-2</v>
      </c>
      <c r="Z7" s="5">
        <v>0.10920442417192969</v>
      </c>
      <c r="AA7" s="5">
        <v>1.1865084008256442E-2</v>
      </c>
      <c r="AB7" s="5">
        <v>7.7295137834495681E-2</v>
      </c>
      <c r="AC7" s="5">
        <v>1.1684964331795321E-2</v>
      </c>
      <c r="AD7" s="5">
        <v>3.7277149302600973E-3</v>
      </c>
      <c r="AE7" s="5">
        <v>9.1833997814151011E-3</v>
      </c>
      <c r="AF7" s="5">
        <v>0.27296780323631514</v>
      </c>
      <c r="AG7" s="5">
        <v>1.0152044904524152E-2</v>
      </c>
      <c r="AH7" s="5">
        <v>0.12469861174902182</v>
      </c>
      <c r="AI7" s="5">
        <v>8.0221143031232803E-3</v>
      </c>
      <c r="AJ7" s="5">
        <v>6.5737828931902248E-2</v>
      </c>
      <c r="AK7" s="5">
        <v>9.7356723277372166E-3</v>
      </c>
      <c r="AL7" s="5">
        <v>2.0605990319072683E-2</v>
      </c>
      <c r="AM7" s="5">
        <v>2.6763987041984703E-3</v>
      </c>
      <c r="AN7" s="5">
        <v>7.2473839076611646E-2</v>
      </c>
      <c r="AO7" s="5">
        <v>1.4218854367746409E-2</v>
      </c>
      <c r="AP7" s="5">
        <v>1.924071607040484E-2</v>
      </c>
      <c r="AQ7" s="5">
        <v>5.7338263962699817E-4</v>
      </c>
      <c r="AR7" s="5">
        <v>0.34320691725057284</v>
      </c>
      <c r="AS7" s="5"/>
      <c r="AT7" s="5"/>
      <c r="AU7" s="5"/>
      <c r="AV7" s="5"/>
      <c r="AW7" s="5"/>
      <c r="AX7" s="5"/>
      <c r="AY7" s="5"/>
      <c r="AZ7" s="5"/>
      <c r="BA7" s="5"/>
      <c r="BB7" s="5"/>
    </row>
    <row r="8" spans="1:54" x14ac:dyDescent="0.3">
      <c r="A8" s="5">
        <v>15970</v>
      </c>
      <c r="B8" s="5"/>
      <c r="C8" s="5">
        <v>1.5626748464790878</v>
      </c>
      <c r="D8" s="5">
        <v>0.29148381490697922</v>
      </c>
      <c r="E8" s="5">
        <v>-1.5398749325469616E-2</v>
      </c>
      <c r="F8" s="5">
        <v>3.8774583134702438E-2</v>
      </c>
      <c r="G8" s="5">
        <v>8.2937782284384746E-3</v>
      </c>
      <c r="H8" s="5">
        <v>0.25856803110556364</v>
      </c>
      <c r="I8" s="5">
        <v>-1.2620149926799296E-2</v>
      </c>
      <c r="J8" s="5">
        <v>0.10458022294307512</v>
      </c>
      <c r="K8" s="5">
        <v>-5.7714808818627979E-3</v>
      </c>
      <c r="L8" s="5">
        <v>1.7386758110503987E-2</v>
      </c>
      <c r="M8" s="5">
        <v>-2.1878171293144545E-2</v>
      </c>
      <c r="N8" s="5">
        <v>-0.22312146845068073</v>
      </c>
      <c r="O8" s="5">
        <v>1.8664098875314977E-2</v>
      </c>
      <c r="P8" s="5">
        <v>0.25592295902025231</v>
      </c>
      <c r="Q8" s="5">
        <v>1.706056439418227E-2</v>
      </c>
      <c r="R8" s="5">
        <v>3.6411262435838344E-2</v>
      </c>
      <c r="S8" s="5">
        <v>3.2972660908570747E-2</v>
      </c>
      <c r="T8" s="5">
        <v>9.432157086664418E-2</v>
      </c>
      <c r="U8" s="5">
        <v>3.2452128469637007E-2</v>
      </c>
      <c r="V8" s="5">
        <v>0.32071856791271147</v>
      </c>
      <c r="W8" s="5">
        <v>3.6672270061713676E-2</v>
      </c>
      <c r="X8" s="5">
        <v>0.61602887830433961</v>
      </c>
      <c r="Y8" s="5">
        <v>2.1448018284229892E-2</v>
      </c>
      <c r="Z8" s="5">
        <v>0.11019082499876216</v>
      </c>
      <c r="AA8" s="5">
        <v>1.1976554046305281E-2</v>
      </c>
      <c r="AB8" s="5">
        <v>7.804940965139831E-2</v>
      </c>
      <c r="AC8" s="5">
        <v>1.1803253977595785E-2</v>
      </c>
      <c r="AD8" s="5">
        <v>3.7668168259057757E-3</v>
      </c>
      <c r="AE8" s="5">
        <v>9.2831054402672704E-3</v>
      </c>
      <c r="AF8" s="5">
        <v>0.27603219638523918</v>
      </c>
      <c r="AG8" s="5">
        <v>1.0269774657763554E-2</v>
      </c>
      <c r="AH8" s="5">
        <v>0.12619106864460033</v>
      </c>
      <c r="AI8" s="5">
        <v>8.1211215758068625E-3</v>
      </c>
      <c r="AJ8" s="5">
        <v>6.6573784388001739E-2</v>
      </c>
      <c r="AK8" s="5">
        <v>9.8631381826082137E-3</v>
      </c>
      <c r="AL8" s="5">
        <v>2.0883558561441258E-2</v>
      </c>
      <c r="AM8" s="5">
        <v>2.7134650660313839E-3</v>
      </c>
      <c r="AN8" s="5">
        <v>7.3505133843024734E-2</v>
      </c>
      <c r="AO8" s="5">
        <v>1.4426619184780701E-2</v>
      </c>
      <c r="AP8" s="5">
        <v>1.9529239353816837E-2</v>
      </c>
      <c r="AQ8" s="5">
        <v>5.822015475774496E-4</v>
      </c>
      <c r="AR8" s="5">
        <v>0.34861827854251021</v>
      </c>
      <c r="AS8" s="5"/>
      <c r="AT8" s="5"/>
      <c r="AU8" s="5"/>
      <c r="AV8" s="5"/>
      <c r="AW8" s="5"/>
      <c r="AX8" s="5"/>
      <c r="AY8" s="5"/>
      <c r="AZ8" s="5"/>
      <c r="BA8" s="5"/>
      <c r="BB8" s="5"/>
    </row>
    <row r="9" spans="1:54" x14ac:dyDescent="0.3">
      <c r="A9" s="5">
        <v>15960</v>
      </c>
      <c r="B9" s="5"/>
      <c r="C9" s="5">
        <v>1.5759044003994882</v>
      </c>
      <c r="D9" s="5">
        <v>0.29186920695302027</v>
      </c>
      <c r="E9" s="5">
        <v>-1.5424265808228995E-2</v>
      </c>
      <c r="F9" s="5">
        <v>3.8851864328314736E-2</v>
      </c>
      <c r="G9" s="5">
        <v>8.3131052243907155E-3</v>
      </c>
      <c r="H9" s="5">
        <v>0.25925806943834168</v>
      </c>
      <c r="I9" s="5">
        <v>-1.265811474516366E-2</v>
      </c>
      <c r="J9" s="5">
        <v>0.10493046667868122</v>
      </c>
      <c r="K9" s="5">
        <v>-5.7927835373483691E-3</v>
      </c>
      <c r="L9" s="5">
        <v>1.745689992978449E-2</v>
      </c>
      <c r="M9" s="5">
        <v>-2.197396743243922E-2</v>
      </c>
      <c r="N9" s="5">
        <v>-0.22417555079116558</v>
      </c>
      <c r="O9" s="5">
        <v>1.8758746865690429E-2</v>
      </c>
      <c r="P9" s="5">
        <v>0.25730986764119107</v>
      </c>
      <c r="Q9" s="5">
        <v>1.7158980187066596E-2</v>
      </c>
      <c r="R9" s="5">
        <v>3.6634071875670457E-2</v>
      </c>
      <c r="S9" s="5">
        <v>3.3186031872124835E-2</v>
      </c>
      <c r="T9" s="5">
        <v>9.4965252386471938E-2</v>
      </c>
      <c r="U9" s="5">
        <v>3.2685095818555457E-2</v>
      </c>
      <c r="V9" s="5">
        <v>0.32313504372110513</v>
      </c>
      <c r="W9" s="5">
        <v>3.6961674477179539E-2</v>
      </c>
      <c r="X9" s="5">
        <v>0.62111113564453002</v>
      </c>
      <c r="Y9" s="5">
        <v>2.1632680252414362E-2</v>
      </c>
      <c r="Z9" s="5">
        <v>0.11117932408693096</v>
      </c>
      <c r="AA9" s="5">
        <v>1.2088333436383472E-2</v>
      </c>
      <c r="AB9" s="5">
        <v>7.8806249254142952E-2</v>
      </c>
      <c r="AC9" s="5">
        <v>1.192201875065097E-2</v>
      </c>
      <c r="AD9" s="5">
        <v>3.8060991366915841E-3</v>
      </c>
      <c r="AE9" s="5">
        <v>9.3833293593990758E-3</v>
      </c>
      <c r="AF9" s="5">
        <v>0.27911427051676635</v>
      </c>
      <c r="AG9" s="5">
        <v>1.0388249750466753E-2</v>
      </c>
      <c r="AH9" s="5">
        <v>0.12769379714053847</v>
      </c>
      <c r="AI9" s="5">
        <v>8.2208639772138829E-3</v>
      </c>
      <c r="AJ9" s="5">
        <v>6.7416393842234787E-2</v>
      </c>
      <c r="AK9" s="5">
        <v>9.9916858874817827E-3</v>
      </c>
      <c r="AL9" s="5">
        <v>2.1163627288131148E-2</v>
      </c>
      <c r="AM9" s="5">
        <v>2.7508844431444733E-3</v>
      </c>
      <c r="AN9" s="5">
        <v>7.4546776544458793E-2</v>
      </c>
      <c r="AO9" s="5">
        <v>1.4636573677495055E-2</v>
      </c>
      <c r="AP9" s="5">
        <v>1.9820947980968603E-2</v>
      </c>
      <c r="AQ9" s="5">
        <v>5.9112220117522386E-4</v>
      </c>
      <c r="AR9" s="5">
        <v>0.35409474254451501</v>
      </c>
      <c r="AS9" s="5"/>
      <c r="AT9" s="5"/>
      <c r="AU9" s="5"/>
      <c r="AV9" s="5"/>
      <c r="AW9" s="5"/>
      <c r="AX9" s="5"/>
      <c r="AY9" s="5"/>
      <c r="AZ9" s="5"/>
      <c r="BA9" s="5"/>
      <c r="BB9" s="5"/>
    </row>
    <row r="10" spans="1:54" x14ac:dyDescent="0.3">
      <c r="A10" s="5">
        <v>15950</v>
      </c>
      <c r="B10" s="5"/>
      <c r="C10" s="5">
        <v>1.5891757027616755</v>
      </c>
      <c r="D10" s="5">
        <v>0.29223577587548266</v>
      </c>
      <c r="E10" s="5">
        <v>-1.5448805804683639E-2</v>
      </c>
      <c r="F10" s="5">
        <v>3.8926740718442161E-2</v>
      </c>
      <c r="G10" s="5">
        <v>8.3319313195820179E-3</v>
      </c>
      <c r="H10" s="5">
        <v>0.25993297251161873</v>
      </c>
      <c r="I10" s="5">
        <v>-1.2695367305854424E-2</v>
      </c>
      <c r="J10" s="5">
        <v>0.1052750524244425</v>
      </c>
      <c r="K10" s="5">
        <v>-5.8137888244917668E-3</v>
      </c>
      <c r="L10" s="5">
        <v>1.7526194994624652E-2</v>
      </c>
      <c r="M10" s="5">
        <v>-2.206876523972786E-2</v>
      </c>
      <c r="N10" s="5">
        <v>-0.22522019240050573</v>
      </c>
      <c r="O10" s="5">
        <v>1.885267180093975E-2</v>
      </c>
      <c r="P10" s="5">
        <v>0.25868784101545311</v>
      </c>
      <c r="Q10" s="5">
        <v>1.7256870010728603E-2</v>
      </c>
      <c r="R10" s="5">
        <v>3.6855916969041044E-2</v>
      </c>
      <c r="S10" s="5">
        <v>3.33986814939886E-2</v>
      </c>
      <c r="T10" s="5">
        <v>9.5607330147918654E-2</v>
      </c>
      <c r="U10" s="5">
        <v>3.2917678272837196E-2</v>
      </c>
      <c r="V10" s="5">
        <v>0.32554945219373776</v>
      </c>
      <c r="W10" s="5">
        <v>3.7251051136262439E-2</v>
      </c>
      <c r="X10" s="5">
        <v>0.62619660236852992</v>
      </c>
      <c r="Y10" s="5">
        <v>2.181758795180086E-2</v>
      </c>
      <c r="Z10" s="5">
        <v>0.11216980528216233</v>
      </c>
      <c r="AA10" s="5">
        <v>1.2200409911384776E-2</v>
      </c>
      <c r="AB10" s="5">
        <v>7.9565579643823686E-2</v>
      </c>
      <c r="AC10" s="5">
        <v>1.2041247548898333E-2</v>
      </c>
      <c r="AD10" s="5">
        <v>3.8455585250509578E-3</v>
      </c>
      <c r="AE10" s="5">
        <v>9.4840639033474498E-3</v>
      </c>
      <c r="AF10" s="5">
        <v>0.28221381871528373</v>
      </c>
      <c r="AG10" s="5">
        <v>1.050746333338083E-2</v>
      </c>
      <c r="AH10" s="5">
        <v>0.12920672479222597</v>
      </c>
      <c r="AI10" s="5">
        <v>8.3213376850930672E-3</v>
      </c>
      <c r="AJ10" s="5">
        <v>6.8265633579680546E-2</v>
      </c>
      <c r="AK10" s="5">
        <v>1.012131317036093E-2</v>
      </c>
      <c r="AL10" s="5">
        <v>2.1446194564988433E-2</v>
      </c>
      <c r="AM10" s="5">
        <v>2.7886569913808017E-3</v>
      </c>
      <c r="AN10" s="5">
        <v>7.5598783370337014E-2</v>
      </c>
      <c r="AO10" s="5">
        <v>1.484872356305536E-2</v>
      </c>
      <c r="AP10" s="5">
        <v>2.011585339669987E-2</v>
      </c>
      <c r="AQ10" s="5">
        <v>6.0014506033556603E-4</v>
      </c>
      <c r="AR10" s="5">
        <v>0.35963666085569346</v>
      </c>
      <c r="AS10" s="5"/>
      <c r="AT10" s="5"/>
      <c r="AU10" s="5"/>
      <c r="AV10" s="5"/>
      <c r="AW10" s="5"/>
      <c r="AX10" s="5"/>
      <c r="AY10" s="5"/>
      <c r="AZ10" s="5"/>
      <c r="BA10" s="5"/>
      <c r="BB10" s="5"/>
    </row>
    <row r="11" spans="1:54" x14ac:dyDescent="0.3">
      <c r="A11" s="5">
        <v>15940</v>
      </c>
      <c r="B11" s="5"/>
      <c r="C11" s="5">
        <v>1.6024877876344727</v>
      </c>
      <c r="D11" s="5">
        <v>0.29258341293451229</v>
      </c>
      <c r="E11" s="5">
        <v>-1.547236259240041E-2</v>
      </c>
      <c r="F11" s="5">
        <v>3.8999192963512411E-2</v>
      </c>
      <c r="G11" s="5">
        <v>8.3502518727775771E-3</v>
      </c>
      <c r="H11" s="5">
        <v>0.26059258035986888</v>
      </c>
      <c r="I11" s="5">
        <v>-1.2731899081028184E-2</v>
      </c>
      <c r="J11" s="5">
        <v>0.10561390377772464</v>
      </c>
      <c r="K11" s="5">
        <v>-5.8344922248409264E-3</v>
      </c>
      <c r="L11" s="5">
        <v>1.7594628831459819E-2</v>
      </c>
      <c r="M11" s="5">
        <v>-2.2162545485109576E-2</v>
      </c>
      <c r="N11" s="5">
        <v>-0.2262551875314403</v>
      </c>
      <c r="O11" s="5">
        <v>1.8945855731917129E-2</v>
      </c>
      <c r="P11" s="5">
        <v>0.26005662389845496</v>
      </c>
      <c r="Q11" s="5">
        <v>1.7354216313258057E-2</v>
      </c>
      <c r="R11" s="5">
        <v>3.7076759275050233E-2</v>
      </c>
      <c r="S11" s="5">
        <v>3.361057423409005E-2</v>
      </c>
      <c r="T11" s="5">
        <v>9.624770088282493E-2</v>
      </c>
      <c r="U11" s="5">
        <v>3.3149839928083041E-2</v>
      </c>
      <c r="V11" s="5">
        <v>0.32796143665292543</v>
      </c>
      <c r="W11" s="5">
        <v>3.7540359269086457E-2</v>
      </c>
      <c r="X11" s="5">
        <v>0.63128459783637081</v>
      </c>
      <c r="Y11" s="5">
        <v>2.2002717978044928E-2</v>
      </c>
      <c r="Z11" s="5">
        <v>0.11316215063993049</v>
      </c>
      <c r="AA11" s="5">
        <v>1.2312770991984556E-2</v>
      </c>
      <c r="AB11" s="5">
        <v>8.0327322327655451E-2</v>
      </c>
      <c r="AC11" s="5">
        <v>1.2160929028351187E-2</v>
      </c>
      <c r="AD11" s="5">
        <v>3.8851915713947185E-3</v>
      </c>
      <c r="AE11" s="5">
        <v>9.5853012234877293E-3</v>
      </c>
      <c r="AF11" s="5">
        <v>0.28533062742837084</v>
      </c>
      <c r="AG11" s="5">
        <v>1.0627408300471373E-2</v>
      </c>
      <c r="AH11" s="5">
        <v>0.13072977589600793</v>
      </c>
      <c r="AI11" s="5">
        <v>8.422538662026257E-3</v>
      </c>
      <c r="AJ11" s="5">
        <v>6.912147808850648E-2</v>
      </c>
      <c r="AK11" s="5">
        <v>1.0252017490010703E-2</v>
      </c>
      <c r="AL11" s="5">
        <v>2.1731257885781823E-2</v>
      </c>
      <c r="AM11" s="5">
        <v>2.826782792614624E-3</v>
      </c>
      <c r="AN11" s="5">
        <v>7.6661168534644247E-2</v>
      </c>
      <c r="AO11" s="5">
        <v>1.5063074180414715E-2</v>
      </c>
      <c r="AP11" s="5">
        <v>2.0413966552516601E-2</v>
      </c>
      <c r="AQ11" s="5">
        <v>6.0927057100928551E-4</v>
      </c>
      <c r="AR11" s="5">
        <v>0.36524437727862386</v>
      </c>
      <c r="AS11" s="5"/>
      <c r="AT11" s="5"/>
      <c r="AU11" s="5"/>
      <c r="AV11" s="5"/>
      <c r="AW11" s="5"/>
      <c r="AX11" s="5"/>
      <c r="AY11" s="5"/>
      <c r="AZ11" s="5"/>
      <c r="BA11" s="5"/>
      <c r="BB11" s="5"/>
    </row>
    <row r="12" spans="1:54" x14ac:dyDescent="0.3">
      <c r="A12" s="5">
        <v>15930</v>
      </c>
      <c r="B12" s="5"/>
      <c r="C12" s="5">
        <v>1.6158396713959078</v>
      </c>
      <c r="D12" s="5">
        <v>0.29291201280534718</v>
      </c>
      <c r="E12" s="5">
        <v>-1.549492962003075E-2</v>
      </c>
      <c r="F12" s="5">
        <v>3.9069202125944946E-2</v>
      </c>
      <c r="G12" s="5">
        <v>8.3680623227261313E-3</v>
      </c>
      <c r="H12" s="5">
        <v>0.26123673528948876</v>
      </c>
      <c r="I12" s="5">
        <v>-1.2767701641902754E-2</v>
      </c>
      <c r="J12" s="5">
        <v>0.10594694505070168</v>
      </c>
      <c r="K12" s="5">
        <v>-5.8548892531082274E-3</v>
      </c>
      <c r="L12" s="5">
        <v>1.7662187046469668E-2</v>
      </c>
      <c r="M12" s="5">
        <v>-2.2255289012183297E-2</v>
      </c>
      <c r="N12" s="5">
        <v>-0.22728033089845448</v>
      </c>
      <c r="O12" s="5">
        <v>1.9038280722934776E-2</v>
      </c>
      <c r="P12" s="5">
        <v>0.26141596087142055</v>
      </c>
      <c r="Q12" s="5">
        <v>1.745100150640435E-2</v>
      </c>
      <c r="R12" s="5">
        <v>3.7296560220945837E-2</v>
      </c>
      <c r="S12" s="5">
        <v>3.3821674382632352E-2</v>
      </c>
      <c r="T12" s="5">
        <v>9.6886260690914661E-2</v>
      </c>
      <c r="U12" s="5">
        <v>3.3381544611305596E-2</v>
      </c>
      <c r="V12" s="5">
        <v>0.33037063725759469</v>
      </c>
      <c r="W12" s="5">
        <v>3.7829557685731895E-2</v>
      </c>
      <c r="X12" s="5">
        <v>0.63637443337583721</v>
      </c>
      <c r="Y12" s="5">
        <v>2.2188046613493391E-2</v>
      </c>
      <c r="Z12" s="5">
        <v>0.11415624043605796</v>
      </c>
      <c r="AA12" s="5">
        <v>1.242540398739996E-2</v>
      </c>
      <c r="AB12" s="5">
        <v>8.1091397321169323E-2</v>
      </c>
      <c r="AC12" s="5">
        <v>1.2281051602982472E-2</v>
      </c>
      <c r="AD12" s="5">
        <v>3.9249947739217889E-3</v>
      </c>
      <c r="AE12" s="5">
        <v>9.6870332571710356E-3</v>
      </c>
      <c r="AF12" s="5">
        <v>0.28846447642878559</v>
      </c>
      <c r="AG12" s="5">
        <v>1.0748077287028729E-2</v>
      </c>
      <c r="AH12" s="5">
        <v>0.13226287145981419</v>
      </c>
      <c r="AI12" s="5">
        <v>8.5244626531348205E-3</v>
      </c>
      <c r="AJ12" s="5">
        <v>6.9983900037790064E-2</v>
      </c>
      <c r="AK12" s="5">
        <v>1.0383796032165033E-2</v>
      </c>
      <c r="AL12" s="5">
        <v>2.2018814163089758E-2</v>
      </c>
      <c r="AM12" s="5">
        <v>2.8652618534274663E-3</v>
      </c>
      <c r="AN12" s="5">
        <v>7.7733944236317715E-2</v>
      </c>
      <c r="AO12" s="5">
        <v>1.527963048182047E-2</v>
      </c>
      <c r="AP12" s="5">
        <v>2.0715297894156139E-2</v>
      </c>
      <c r="AQ12" s="5">
        <v>6.184991647854314E-4</v>
      </c>
      <c r="AR12" s="5">
        <v>0.37091822756658283</v>
      </c>
      <c r="AS12" s="5"/>
      <c r="AT12" s="5"/>
      <c r="AU12" s="5"/>
      <c r="AV12" s="5"/>
      <c r="AW12" s="5"/>
      <c r="AX12" s="5"/>
      <c r="AY12" s="5"/>
      <c r="AZ12" s="5"/>
      <c r="BA12" s="5"/>
      <c r="BB12" s="5"/>
    </row>
    <row r="13" spans="1:54" x14ac:dyDescent="0.3">
      <c r="A13" s="5">
        <v>15920</v>
      </c>
      <c r="B13" s="5"/>
      <c r="C13" s="5">
        <v>1.6292303527144054</v>
      </c>
      <c r="D13" s="5">
        <v>0.29322147362397943</v>
      </c>
      <c r="E13" s="5">
        <v>-1.5516500510006298E-2</v>
      </c>
      <c r="F13" s="5">
        <v>3.9136749679608722E-2</v>
      </c>
      <c r="G13" s="5">
        <v>8.385358189887759E-3</v>
      </c>
      <c r="H13" s="5">
        <v>0.26186528193642966</v>
      </c>
      <c r="I13" s="5">
        <v>-1.2802766661733935E-2</v>
      </c>
      <c r="J13" s="5">
        <v>0.10627410129620503</v>
      </c>
      <c r="K13" s="5">
        <v>-5.8749754586513844E-3</v>
      </c>
      <c r="L13" s="5">
        <v>1.7728855330168984E-2</v>
      </c>
      <c r="M13" s="5">
        <v>-2.2346976743941253E-2</v>
      </c>
      <c r="N13" s="5">
        <v>-0.22829541773857592</v>
      </c>
      <c r="O13" s="5">
        <v>1.9129928856862648E-2</v>
      </c>
      <c r="P13" s="5">
        <v>0.26276559641087183</v>
      </c>
      <c r="Q13" s="5">
        <v>1.754720797013604E-2</v>
      </c>
      <c r="R13" s="5">
        <v>3.751528111160287E-2</v>
      </c>
      <c r="S13" s="5">
        <v>3.4031946068360859E-2</v>
      </c>
      <c r="T13" s="5">
        <v>9.7522905062270904E-2</v>
      </c>
      <c r="U13" s="5">
        <v>3.3612755888167326E-2</v>
      </c>
      <c r="V13" s="5">
        <v>0.33277669106899205</v>
      </c>
      <c r="W13" s="5">
        <v>3.8118604782976753E-2</v>
      </c>
      <c r="X13" s="5">
        <v>0.64146541238093824</v>
      </c>
      <c r="Y13" s="5">
        <v>2.2373549830036102E-2</v>
      </c>
      <c r="Z13" s="5">
        <v>0.11515195317808824</v>
      </c>
      <c r="AA13" s="5">
        <v>1.2538295996236248E-2</v>
      </c>
      <c r="AB13" s="5">
        <v>8.1857723150967898E-2</v>
      </c>
      <c r="AC13" s="5">
        <v>1.2401603444693255E-2</v>
      </c>
      <c r="AD13" s="5">
        <v>3.964964548456457E-3</v>
      </c>
      <c r="AE13" s="5">
        <v>9.7892517269249999E-3</v>
      </c>
      <c r="AF13" s="5">
        <v>0.29161513877824274</v>
      </c>
      <c r="AG13" s="5">
        <v>1.0869462667836548E-2</v>
      </c>
      <c r="AH13" s="5">
        <v>0.13380592917448947</v>
      </c>
      <c r="AI13" s="5">
        <v>8.6271051838255654E-3</v>
      </c>
      <c r="AJ13" s="5">
        <v>7.0852870255608907E-2</v>
      </c>
      <c r="AK13" s="5">
        <v>1.0516645705764558E-2</v>
      </c>
      <c r="AL13" s="5">
        <v>2.2308859719234402E-2</v>
      </c>
      <c r="AM13" s="5">
        <v>2.9040941037869676E-3</v>
      </c>
      <c r="AN13" s="5">
        <v>7.8817120619618736E-2</v>
      </c>
      <c r="AO13" s="5">
        <v>1.5498397024298744E-2</v>
      </c>
      <c r="AP13" s="5">
        <v>2.1019857349091738E-2</v>
      </c>
      <c r="AQ13" s="5">
        <v>6.2783125849125447E-4</v>
      </c>
      <c r="AR13" s="5">
        <v>0.37665853916856823</v>
      </c>
      <c r="AS13" s="5"/>
      <c r="AT13" s="5"/>
      <c r="AU13" s="5"/>
      <c r="AV13" s="5"/>
      <c r="AW13" s="5"/>
      <c r="AX13" s="5"/>
      <c r="AY13" s="5"/>
      <c r="AZ13" s="5"/>
      <c r="BA13" s="5"/>
      <c r="BB13" s="5"/>
    </row>
    <row r="14" spans="1:54" x14ac:dyDescent="0.3">
      <c r="A14" s="5">
        <v>15910</v>
      </c>
      <c r="B14" s="5"/>
      <c r="C14" s="5">
        <v>1.642658812534368</v>
      </c>
      <c r="D14" s="5">
        <v>0.29351169703190322</v>
      </c>
      <c r="E14" s="5">
        <v>-1.5537069061191863E-2</v>
      </c>
      <c r="F14" s="5">
        <v>3.9201817517187321E-2</v>
      </c>
      <c r="G14" s="5">
        <v>8.4021350781454691E-3</v>
      </c>
      <c r="H14" s="5">
        <v>0.26247806732344398</v>
      </c>
      <c r="I14" s="5">
        <v>-1.2837085918779819E-2</v>
      </c>
      <c r="J14" s="5">
        <v>0.10659529833352017</v>
      </c>
      <c r="K14" s="5">
        <v>-5.8947464269546637E-3</v>
      </c>
      <c r="L14" s="5">
        <v>1.7794619462008762E-2</v>
      </c>
      <c r="M14" s="5">
        <v>-2.24375896886875E-2</v>
      </c>
      <c r="N14" s="5">
        <v>-0.22930024387255118</v>
      </c>
      <c r="O14" s="5">
        <v>1.9220782240270497E-2</v>
      </c>
      <c r="P14" s="5">
        <v>0.26410527495884561</v>
      </c>
      <c r="Q14" s="5">
        <v>1.764281805725881E-2</v>
      </c>
      <c r="R14" s="5">
        <v>3.7732883139147709E-2</v>
      </c>
      <c r="S14" s="5">
        <v>3.4241353266978351E-2</v>
      </c>
      <c r="T14" s="5">
        <v>9.815752890028466E-2</v>
      </c>
      <c r="U14" s="5">
        <v>3.3843437070395319E-2</v>
      </c>
      <c r="V14" s="5">
        <v>0.33517923211828737</v>
      </c>
      <c r="W14" s="5">
        <v>3.8407458551268397E-2</v>
      </c>
      <c r="X14" s="5">
        <v>0.64655683041445611</v>
      </c>
      <c r="Y14" s="5">
        <v>2.2559203292106256E-2</v>
      </c>
      <c r="Z14" s="5">
        <v>0.11614916561744573</v>
      </c>
      <c r="AA14" s="5">
        <v>1.2651433907419582E-2</v>
      </c>
      <c r="AB14" s="5">
        <v>8.2626216858052021E-2</v>
      </c>
      <c r="AC14" s="5">
        <v>1.252257248336722E-2</v>
      </c>
      <c r="AD14" s="5">
        <v>4.0050972283127732E-3</v>
      </c>
      <c r="AE14" s="5">
        <v>9.8919481397191679E-3</v>
      </c>
      <c r="AF14" s="5">
        <v>0.29478238079303098</v>
      </c>
      <c r="AG14" s="5">
        <v>1.0991556555404462E-2</v>
      </c>
      <c r="AH14" s="5">
        <v>0.13535886338584241</v>
      </c>
      <c r="AI14" s="5">
        <v>8.7304615575778313E-3</v>
      </c>
      <c r="AJ14" s="5">
        <v>7.1728357707421891E-2</v>
      </c>
      <c r="AK14" s="5">
        <v>1.0650563139228915E-2</v>
      </c>
      <c r="AL14" s="5">
        <v>2.2601390277264967E-2</v>
      </c>
      <c r="AM14" s="5">
        <v>2.9432793957292719E-3</v>
      </c>
      <c r="AN14" s="5">
        <v>7.9910705734511839E-2</v>
      </c>
      <c r="AO14" s="5">
        <v>1.5719377961119295E-2</v>
      </c>
      <c r="AP14" s="5">
        <v>2.1327654313982338E-2</v>
      </c>
      <c r="AQ14" s="5">
        <v>6.3726725378961699E-4</v>
      </c>
      <c r="AR14" s="5">
        <v>0.38246563097217273</v>
      </c>
      <c r="AS14" s="5"/>
      <c r="AT14" s="5"/>
      <c r="AU14" s="5"/>
      <c r="AV14" s="5"/>
      <c r="AW14" s="5"/>
      <c r="AX14" s="5"/>
      <c r="AY14" s="5"/>
      <c r="AZ14" s="5"/>
      <c r="BA14" s="5"/>
      <c r="BB14" s="5"/>
    </row>
    <row r="15" spans="1:54" x14ac:dyDescent="0.3">
      <c r="A15" s="5">
        <v>15900</v>
      </c>
      <c r="B15" s="5"/>
      <c r="C15" s="5">
        <v>1.6561240140661904</v>
      </c>
      <c r="D15" s="5">
        <v>0.29378258821992465</v>
      </c>
      <c r="E15" s="5">
        <v>-1.5556629251494255E-2</v>
      </c>
      <c r="F15" s="5">
        <v>3.9264387957448472E-2</v>
      </c>
      <c r="G15" s="5">
        <v>8.4183886764998724E-3</v>
      </c>
      <c r="H15" s="5">
        <v>0.26307494091692141</v>
      </c>
      <c r="I15" s="5">
        <v>-1.2870651299251074E-2</v>
      </c>
      <c r="J15" s="5">
        <v>0.10691046277412253</v>
      </c>
      <c r="K15" s="5">
        <v>-5.9141977811096921E-3</v>
      </c>
      <c r="L15" s="5">
        <v>1.7859465314985851E-2</v>
      </c>
      <c r="M15" s="5">
        <v>-2.2527108945979819E-2</v>
      </c>
      <c r="N15" s="5">
        <v>-0.23029460576638966</v>
      </c>
      <c r="O15" s="5">
        <v>1.9310823008611512E-2</v>
      </c>
      <c r="P15" s="5">
        <v>0.26543474099382719</v>
      </c>
      <c r="Q15" s="5">
        <v>1.7737814098090342E-2</v>
      </c>
      <c r="R15" s="5">
        <v>3.794932739272424E-2</v>
      </c>
      <c r="S15" s="5">
        <v>3.4449859809706038E-2</v>
      </c>
      <c r="T15" s="5">
        <v>9.8790026545069215E-2</v>
      </c>
      <c r="U15" s="5">
        <v>3.4073551223373189E-2</v>
      </c>
      <c r="V15" s="5">
        <v>0.33757789147605827</v>
      </c>
      <c r="W15" s="5">
        <v>3.8696076581925927E-2</v>
      </c>
      <c r="X15" s="5">
        <v>0.65164797531459617</v>
      </c>
      <c r="Y15" s="5">
        <v>2.2744982359829007E-2</v>
      </c>
      <c r="Z15" s="5">
        <v>0.1171477527623805</v>
      </c>
      <c r="AA15" s="5">
        <v>1.2764804401217564E-2</v>
      </c>
      <c r="AB15" s="5">
        <v>8.3396794001726685E-2</v>
      </c>
      <c r="AC15" s="5">
        <v>1.26439464070125E-2</v>
      </c>
      <c r="AD15" s="5">
        <v>4.0453890641863593E-3</v>
      </c>
      <c r="AE15" s="5">
        <v>9.9951137862963162E-3</v>
      </c>
      <c r="AF15" s="5">
        <v>0.29796596201151498</v>
      </c>
      <c r="AG15" s="5">
        <v>1.111435079826659E-2</v>
      </c>
      <c r="AH15" s="5">
        <v>0.13692158506744179</v>
      </c>
      <c r="AI15" s="5">
        <v>8.8345268537735298E-3</v>
      </c>
      <c r="AJ15" s="5">
        <v>7.2610329474748353E-2</v>
      </c>
      <c r="AK15" s="5">
        <v>1.0785544676764468E-2</v>
      </c>
      <c r="AL15" s="5">
        <v>2.2896400951997881E-2</v>
      </c>
      <c r="AM15" s="5">
        <v>2.9828175020455813E-3</v>
      </c>
      <c r="AN15" s="5">
        <v>8.1014705497059053E-2</v>
      </c>
      <c r="AO15" s="5">
        <v>1.5942577033245104E-2</v>
      </c>
      <c r="AP15" s="5">
        <v>2.1638697642070832E-2</v>
      </c>
      <c r="AQ15" s="5">
        <v>6.4680753677390289E-4</v>
      </c>
      <c r="AR15" s="5">
        <v>0.38833981304436899</v>
      </c>
      <c r="AS15" s="5"/>
      <c r="AT15" s="5"/>
      <c r="AU15" s="5"/>
      <c r="AV15" s="5"/>
      <c r="AW15" s="5"/>
      <c r="AX15" s="5"/>
      <c r="AY15" s="5"/>
      <c r="AZ15" s="5"/>
      <c r="BA15" s="5"/>
      <c r="BB15" s="5"/>
    </row>
    <row r="16" spans="1:54" x14ac:dyDescent="0.3">
      <c r="A16" s="5">
        <v>15890</v>
      </c>
      <c r="B16" s="5"/>
      <c r="C16" s="5">
        <v>1.6696249027808121</v>
      </c>
      <c r="D16" s="5">
        <v>0.29403405597100846</v>
      </c>
      <c r="E16" s="5">
        <v>-1.5575175240425607E-2</v>
      </c>
      <c r="F16" s="5">
        <v>3.9324443752413868E-2</v>
      </c>
      <c r="G16" s="5">
        <v>8.4341147607459952E-3</v>
      </c>
      <c r="H16" s="5">
        <v>0.26365575468328684</v>
      </c>
      <c r="I16" s="5">
        <v>-1.290345480024597E-2</v>
      </c>
      <c r="J16" s="5">
        <v>0.10721952204733905</v>
      </c>
      <c r="K16" s="5">
        <v>-5.933325183295343E-3</v>
      </c>
      <c r="L16" s="5">
        <v>1.7923378860259267E-2</v>
      </c>
      <c r="M16" s="5">
        <v>-2.2615515712592127E-2</v>
      </c>
      <c r="N16" s="5">
        <v>-0.23127830059324661</v>
      </c>
      <c r="O16" s="5">
        <v>1.9400033331444883E-2</v>
      </c>
      <c r="P16" s="5">
        <v>0.26675373910236916</v>
      </c>
      <c r="Q16" s="5">
        <v>1.7832178405191208E-2</v>
      </c>
      <c r="R16" s="5">
        <v>3.8164574868399789E-2</v>
      </c>
      <c r="S16" s="5">
        <v>3.4657429391989847E-2</v>
      </c>
      <c r="T16" s="5">
        <v>9.9420291797338606E-2</v>
      </c>
      <c r="U16" s="5">
        <v>3.4303061173908515E-2</v>
      </c>
      <c r="V16" s="5">
        <v>0.33997229732366302</v>
      </c>
      <c r="W16" s="5">
        <v>3.8984416074573015E-2</v>
      </c>
      <c r="X16" s="5">
        <v>0.65673812730572456</v>
      </c>
      <c r="Y16" s="5">
        <v>2.293086209231935E-2</v>
      </c>
      <c r="Z16" s="5">
        <v>0.11814758789171127</v>
      </c>
      <c r="AA16" s="5">
        <v>1.2878393950348566E-2</v>
      </c>
      <c r="AB16" s="5">
        <v>8.4169368664089889E-2</v>
      </c>
      <c r="AC16" s="5">
        <v>1.2765712661992237E-2</v>
      </c>
      <c r="AD16" s="5">
        <v>4.085836224074298E-3</v>
      </c>
      <c r="AE16" s="5">
        <v>1.009873974057158E-2</v>
      </c>
      <c r="AF16" s="5">
        <v>0.30116563516356498</v>
      </c>
      <c r="AG16" s="5">
        <v>1.123783697934826E-2</v>
      </c>
      <c r="AH16" s="5">
        <v>0.1384940017941835</v>
      </c>
      <c r="AI16" s="5">
        <v>8.9392959255717615E-3</v>
      </c>
      <c r="AJ16" s="5">
        <v>7.3498750734167423E-2</v>
      </c>
      <c r="AK16" s="5">
        <v>1.0921586374711014E-2</v>
      </c>
      <c r="AL16" s="5">
        <v>2.3193886241116006E-2</v>
      </c>
      <c r="AM16" s="5">
        <v>3.0227081149734559E-3</v>
      </c>
      <c r="AN16" s="5">
        <v>8.2129123649857735E-2</v>
      </c>
      <c r="AO16" s="5">
        <v>1.6167997560768758E-2</v>
      </c>
      <c r="AP16" s="5">
        <v>2.1952995630536862E-2</v>
      </c>
      <c r="AQ16" s="5">
        <v>6.5645247756060377E-4</v>
      </c>
      <c r="AR16" s="5">
        <v>0.39428138637030508</v>
      </c>
      <c r="AS16" s="5"/>
      <c r="AT16" s="5"/>
      <c r="AU16" s="5"/>
      <c r="AV16" s="5"/>
      <c r="AW16" s="5"/>
      <c r="AX16" s="5"/>
      <c r="AY16" s="5"/>
      <c r="AZ16" s="5"/>
      <c r="BA16" s="5"/>
      <c r="BB16" s="5"/>
    </row>
    <row r="17" spans="1:54" x14ac:dyDescent="0.3">
      <c r="A17" s="5">
        <v>15880</v>
      </c>
      <c r="B17" s="5"/>
      <c r="C17" s="5">
        <v>1.683160406408837</v>
      </c>
      <c r="D17" s="5">
        <v>0.2942660127021367</v>
      </c>
      <c r="E17" s="5">
        <v>-1.5592701371619833E-2</v>
      </c>
      <c r="F17" s="5">
        <v>3.938196809442561E-2</v>
      </c>
      <c r="G17" s="5">
        <v>8.4493091951314721E-3</v>
      </c>
      <c r="H17" s="5">
        <v>0.26422036314493291</v>
      </c>
      <c r="I17" s="5">
        <v>-1.2935488532668824E-2</v>
      </c>
      <c r="J17" s="5">
        <v>0.10752240442592612</v>
      </c>
      <c r="K17" s="5">
        <v>-5.952124336255968E-3</v>
      </c>
      <c r="L17" s="5">
        <v>1.7986346171771313E-2</v>
      </c>
      <c r="M17" s="5">
        <v>-2.2702791288495533E-2</v>
      </c>
      <c r="N17" s="5">
        <v>-0.2322511262956227</v>
      </c>
      <c r="O17" s="5">
        <v>1.9488395417696369E-2</v>
      </c>
      <c r="P17" s="5">
        <v>0.26806201405137642</v>
      </c>
      <c r="Q17" s="5">
        <v>1.7925893278149967E-2</v>
      </c>
      <c r="R17" s="5">
        <v>3.8378586479207902E-2</v>
      </c>
      <c r="S17" s="5">
        <v>3.4864025582349203E-2</v>
      </c>
      <c r="T17" s="5">
        <v>0.10004821794274457</v>
      </c>
      <c r="U17" s="5">
        <v>3.4531929518173896E-2</v>
      </c>
      <c r="V17" s="5">
        <v>0.34236207502648586</v>
      </c>
      <c r="W17" s="5">
        <v>3.92724338448011E-2</v>
      </c>
      <c r="X17" s="5">
        <v>0.66182655911321098</v>
      </c>
      <c r="Y17" s="5">
        <v>2.3116817251130732E-2</v>
      </c>
      <c r="Z17" s="5">
        <v>0.11914854256936862</v>
      </c>
      <c r="AA17" s="5">
        <v>1.2992188821180153E-2</v>
      </c>
      <c r="AB17" s="5">
        <v>8.4943853455114599E-2</v>
      </c>
      <c r="AC17" s="5">
        <v>1.2887858453344841E-2</v>
      </c>
      <c r="AD17" s="5">
        <v>4.1264347932234357E-3</v>
      </c>
      <c r="AE17" s="5">
        <v>1.0202816859100006E-2</v>
      </c>
      <c r="AF17" s="5">
        <v>0.3043811461419666</v>
      </c>
      <c r="AG17" s="5">
        <v>1.1362006414402086E-2</v>
      </c>
      <c r="AH17" s="5">
        <v>0.14007601771665326</v>
      </c>
      <c r="AI17" s="5">
        <v>9.0447633978297855E-3</v>
      </c>
      <c r="AJ17" s="5">
        <v>7.4393584736644994E-2</v>
      </c>
      <c r="AK17" s="5">
        <v>1.1058683997928713E-2</v>
      </c>
      <c r="AL17" s="5">
        <v>2.3493840016334786E-2</v>
      </c>
      <c r="AM17" s="5">
        <v>3.0629508448936963E-3</v>
      </c>
      <c r="AN17" s="5">
        <v>8.3253961722529024E-2</v>
      </c>
      <c r="AO17" s="5">
        <v>1.6395642434340319E-2</v>
      </c>
      <c r="AP17" s="5">
        <v>2.2270556007806856E-2</v>
      </c>
      <c r="AQ17" s="5">
        <v>6.662024298797161E-4</v>
      </c>
      <c r="AR17" s="5">
        <v>0.40029064259014435</v>
      </c>
      <c r="AS17" s="5"/>
      <c r="AT17" s="5"/>
      <c r="AU17" s="5"/>
      <c r="AV17" s="5"/>
      <c r="AW17" s="5"/>
      <c r="AX17" s="5"/>
      <c r="AY17" s="5"/>
      <c r="AZ17" s="5"/>
      <c r="BA17" s="5"/>
      <c r="BB17" s="5"/>
    </row>
    <row r="18" spans="1:54" x14ac:dyDescent="0.3">
      <c r="A18" s="5">
        <v>15870</v>
      </c>
      <c r="B18" s="5"/>
      <c r="C18" s="5">
        <v>1.6967294349443292</v>
      </c>
      <c r="D18" s="5">
        <v>0.29447837450515807</v>
      </c>
      <c r="E18" s="5">
        <v>-1.5609202175300794E-2</v>
      </c>
      <c r="F18" s="5">
        <v>3.9436944623105707E-2</v>
      </c>
      <c r="G18" s="5">
        <v>8.4639679339952398E-3</v>
      </c>
      <c r="H18" s="5">
        <v>0.2647686234356611</v>
      </c>
      <c r="I18" s="5">
        <v>-1.2966744724130373E-2</v>
      </c>
      <c r="J18" s="5">
        <v>0.10781903905155041</v>
      </c>
      <c r="K18" s="5">
        <v>-5.970590984777484E-3</v>
      </c>
      <c r="L18" s="5">
        <v>1.8048353430871612E-2</v>
      </c>
      <c r="M18" s="5">
        <v>-2.2788917082855527E-2</v>
      </c>
      <c r="N18" s="5">
        <v>-0.23321288164786119</v>
      </c>
      <c r="O18" s="5">
        <v>1.9575891520954257E-2</v>
      </c>
      <c r="P18" s="5">
        <v>0.26935931086103726</v>
      </c>
      <c r="Q18" s="5">
        <v>1.8018941008421333E-2</v>
      </c>
      <c r="R18" s="5">
        <v>3.8591323065325721E-2</v>
      </c>
      <c r="S18" s="5">
        <v>3.5069611831365817E-2</v>
      </c>
      <c r="T18" s="5">
        <v>0.10067369777666761</v>
      </c>
      <c r="U18" s="5">
        <v>3.4760118629822034E-2</v>
      </c>
      <c r="V18" s="5">
        <v>0.3447468472090523</v>
      </c>
      <c r="W18" s="5">
        <v>3.9560086332062913E-2</v>
      </c>
      <c r="X18" s="5">
        <v>0.66691253608240419</v>
      </c>
      <c r="Y18" s="5">
        <v>2.3302822303853565E-2</v>
      </c>
      <c r="Z18" s="5">
        <v>0.12015048665974119</v>
      </c>
      <c r="AA18" s="5">
        <v>1.3106175075017662E-2</v>
      </c>
      <c r="AB18" s="5">
        <v>8.5720159518327788E-2</v>
      </c>
      <c r="AC18" s="5">
        <v>1.3010370745195777E-2</v>
      </c>
      <c r="AD18" s="5">
        <v>4.1671807741077756E-3</v>
      </c>
      <c r="AE18" s="5">
        <v>1.0307335780614426E-2</v>
      </c>
      <c r="AF18" s="5">
        <v>0.30761223397584131</v>
      </c>
      <c r="AG18" s="5">
        <v>1.1486850150515784E-2</v>
      </c>
      <c r="AH18" s="5">
        <v>0.14166753353631054</v>
      </c>
      <c r="AI18" s="5">
        <v>9.1509236650720357E-3</v>
      </c>
      <c r="AJ18" s="5">
        <v>7.5294792787211101E-2</v>
      </c>
      <c r="AK18" s="5">
        <v>1.119683301622804E-2</v>
      </c>
      <c r="AL18" s="5">
        <v>2.3796255514637678E-2</v>
      </c>
      <c r="AM18" s="5">
        <v>3.1035452190332768E-3</v>
      </c>
      <c r="AN18" s="5">
        <v>8.4389218992286325E-2</v>
      </c>
      <c r="AO18" s="5">
        <v>1.6625514106589603E-2</v>
      </c>
      <c r="AP18" s="5">
        <v>2.2591385920827614E-2</v>
      </c>
      <c r="AQ18" s="5">
        <v>6.760577306630537E-4</v>
      </c>
      <c r="AR18" s="5">
        <v>0.40636786373405309</v>
      </c>
      <c r="AS18" s="5"/>
      <c r="AT18" s="5"/>
      <c r="AU18" s="5"/>
      <c r="AV18" s="5"/>
      <c r="AW18" s="5"/>
      <c r="AX18" s="5"/>
      <c r="AY18" s="5"/>
      <c r="AZ18" s="5"/>
      <c r="BA18" s="5"/>
      <c r="BB18" s="5"/>
    </row>
    <row r="19" spans="1:54" x14ac:dyDescent="0.3">
      <c r="A19" s="5">
        <v>15860</v>
      </c>
      <c r="B19" s="5"/>
      <c r="C19" s="5">
        <v>1.7103308806533193</v>
      </c>
      <c r="D19" s="5">
        <v>0.29467106118660158</v>
      </c>
      <c r="E19" s="5">
        <v>-1.5624672370700924E-2</v>
      </c>
      <c r="F19" s="5">
        <v>3.9489357432204997E-2</v>
      </c>
      <c r="G19" s="5">
        <v>8.4780870233859586E-3</v>
      </c>
      <c r="H19" s="5">
        <v>0.26530039535560396</v>
      </c>
      <c r="I19" s="5">
        <v>-1.2997215721828922E-2</v>
      </c>
      <c r="J19" s="5">
        <v>0.10810935596016365</v>
      </c>
      <c r="K19" s="5">
        <v>-5.9887209171605275E-3</v>
      </c>
      <c r="L19" s="5">
        <v>1.8109386930942172E-2</v>
      </c>
      <c r="M19" s="5">
        <v>-2.2873874620042929E-2</v>
      </c>
      <c r="N19" s="5">
        <v>-0.23416336631891749</v>
      </c>
      <c r="O19" s="5">
        <v>1.9662503944799493E-2</v>
      </c>
      <c r="P19" s="5">
        <v>0.27064537487837032</v>
      </c>
      <c r="Q19" s="5">
        <v>1.8111303884215942E-2</v>
      </c>
      <c r="R19" s="5">
        <v>3.8802745404382895E-2</v>
      </c>
      <c r="S19" s="5">
        <v>3.527415148081138E-2</v>
      </c>
      <c r="T19" s="5">
        <v>0.10129662362945668</v>
      </c>
      <c r="U19" s="5">
        <v>3.4987590668272534E-2</v>
      </c>
      <c r="V19" s="5">
        <v>0.34712623383200553</v>
      </c>
      <c r="W19" s="5">
        <v>3.9847329607795814E-2</v>
      </c>
      <c r="X19" s="5">
        <v>0.67199531630171017</v>
      </c>
      <c r="Y19" s="5">
        <v>2.3488851427865828E-2</v>
      </c>
      <c r="Z19" s="5">
        <v>0.12115328834383746</v>
      </c>
      <c r="AA19" s="5">
        <v>1.3220338569484087E-2</v>
      </c>
      <c r="AB19" s="5">
        <v>8.6498196537097005E-2</v>
      </c>
      <c r="AC19" s="5">
        <v>1.3133236261261446E-2</v>
      </c>
      <c r="AD19" s="5">
        <v>4.2080700864351962E-3</v>
      </c>
      <c r="AE19" s="5">
        <v>1.0412286925634812E-2</v>
      </c>
      <c r="AF19" s="5">
        <v>0.31085863080614129</v>
      </c>
      <c r="AG19" s="5">
        <v>1.1612358964693432E-2</v>
      </c>
      <c r="AH19" s="5">
        <v>0.14326844648151732</v>
      </c>
      <c r="AI19" s="5">
        <v>9.2577708895089563E-3</v>
      </c>
      <c r="AJ19" s="5">
        <v>7.620233422499495E-2</v>
      </c>
      <c r="AK19" s="5">
        <v>1.1336028600845521E-2</v>
      </c>
      <c r="AL19" s="5">
        <v>2.4101125329588267E-2</v>
      </c>
      <c r="AM19" s="5">
        <v>3.1444906801751599E-3</v>
      </c>
      <c r="AN19" s="5">
        <v>8.5534892444591989E-2</v>
      </c>
      <c r="AO19" s="5">
        <v>1.6857614583546912E-2</v>
      </c>
      <c r="AP19" s="5">
        <v>2.2915491922307171E-2</v>
      </c>
      <c r="AQ19" s="5">
        <v>6.8601869963062366E-4</v>
      </c>
      <c r="AR19" s="5">
        <v>0.41251332195540807</v>
      </c>
      <c r="AS19" s="5"/>
      <c r="AT19" s="5"/>
      <c r="AU19" s="5"/>
      <c r="AV19" s="5"/>
      <c r="AW19" s="5"/>
      <c r="AX19" s="5"/>
      <c r="AY19" s="5"/>
      <c r="AZ19" s="5"/>
      <c r="BA19" s="5"/>
      <c r="BB19" s="5"/>
    </row>
    <row r="20" spans="1:54" x14ac:dyDescent="0.3">
      <c r="A20" s="5">
        <v>15850</v>
      </c>
      <c r="B20" s="5"/>
      <c r="C20" s="5">
        <v>1.7239636180871114</v>
      </c>
      <c r="D20" s="5">
        <v>0.29484399630643365</v>
      </c>
      <c r="E20" s="5">
        <v>-1.5639106868428836E-2</v>
      </c>
      <c r="F20" s="5">
        <v>3.953919107633759E-2</v>
      </c>
      <c r="G20" s="5">
        <v>8.4916626026592616E-3</v>
      </c>
      <c r="H20" s="5">
        <v>0.26581554142560104</v>
      </c>
      <c r="I20" s="5">
        <v>-1.3026893995410705E-2</v>
      </c>
      <c r="J20" s="5">
        <v>0.1083932861072566</v>
      </c>
      <c r="K20" s="5">
        <v>-6.0065099666901395E-3</v>
      </c>
      <c r="L20" s="5">
        <v>1.8169433082021499E-2</v>
      </c>
      <c r="M20" s="5">
        <v>-2.2957645545656422E-2</v>
      </c>
      <c r="N20" s="5">
        <v>-0.23510238093537378</v>
      </c>
      <c r="O20" s="5">
        <v>1.9748215048167754E-2</v>
      </c>
      <c r="P20" s="5">
        <v>0.27191995185136586</v>
      </c>
      <c r="Q20" s="5">
        <v>1.8202964195439864E-2</v>
      </c>
      <c r="R20" s="5">
        <v>3.9012814221899159E-2</v>
      </c>
      <c r="S20" s="5">
        <v>3.5477607772911465E-2</v>
      </c>
      <c r="T20" s="5">
        <v>0.10191688739211302</v>
      </c>
      <c r="U20" s="5">
        <v>3.5214307587168696E-2</v>
      </c>
      <c r="V20" s="5">
        <v>0.34949985227093439</v>
      </c>
      <c r="W20" s="5">
        <v>4.0134119383774647E-2</v>
      </c>
      <c r="X20" s="5">
        <v>0.67707415072979527</v>
      </c>
      <c r="Y20" s="5">
        <v>2.367487851423488E-2</v>
      </c>
      <c r="Z20" s="5">
        <v>0.12215681413625738</v>
      </c>
      <c r="AA20" s="5">
        <v>1.3334664959991211E-2</v>
      </c>
      <c r="AB20" s="5">
        <v>8.7277872741525861E-2</v>
      </c>
      <c r="AC20" s="5">
        <v>1.3256441485446774E-2</v>
      </c>
      <c r="AD20" s="5">
        <v>4.2490985671840399E-3</v>
      </c>
      <c r="AE20" s="5">
        <v>1.051766049615032E-2</v>
      </c>
      <c r="AF20" s="5">
        <v>0.31412006186324903</v>
      </c>
      <c r="AG20" s="5">
        <v>1.1738523362511973E-2</v>
      </c>
      <c r="AH20" s="5">
        <v>0.14487865028444089</v>
      </c>
      <c r="AI20" s="5">
        <v>9.3652989991073275E-3</v>
      </c>
      <c r="AJ20" s="5">
        <v>7.7116166403640607E-2</v>
      </c>
      <c r="AK20" s="5">
        <v>1.1476265620966573E-2</v>
      </c>
      <c r="AL20" s="5">
        <v>2.4408441402723444E-2</v>
      </c>
      <c r="AM20" s="5">
        <v>3.1857865853756684E-3</v>
      </c>
      <c r="AN20" s="5">
        <v>8.6690976733932112E-2</v>
      </c>
      <c r="AO20" s="5">
        <v>1.7091945416065471E-2</v>
      </c>
      <c r="AP20" s="5">
        <v>2.3242879957929431E-2</v>
      </c>
      <c r="AQ20" s="5">
        <v>6.9608563887524821E-4</v>
      </c>
      <c r="AR20" s="5">
        <v>0.41872727926229486</v>
      </c>
      <c r="AS20" s="5"/>
      <c r="AT20" s="5"/>
      <c r="AU20" s="5"/>
      <c r="AV20" s="5"/>
      <c r="AW20" s="5"/>
      <c r="AX20" s="5"/>
      <c r="AY20" s="5"/>
      <c r="AZ20" s="5"/>
      <c r="BA20" s="5"/>
      <c r="BB20" s="5"/>
    </row>
    <row r="21" spans="1:54" x14ac:dyDescent="0.3">
      <c r="A21" s="5">
        <v>15840</v>
      </c>
      <c r="B21" s="5"/>
      <c r="C21" s="5">
        <v>1.7376265041004595</v>
      </c>
      <c r="D21" s="5">
        <v>0.2949971072157338</v>
      </c>
      <c r="E21" s="5">
        <v>-1.5652500772784742E-2</v>
      </c>
      <c r="F21" s="5">
        <v>3.9586430577597601E-2</v>
      </c>
      <c r="G21" s="5">
        <v>8.5046909060530786E-3</v>
      </c>
      <c r="H21" s="5">
        <v>0.26631392694100231</v>
      </c>
      <c r="I21" s="5">
        <v>-1.3055772139808203E-2</v>
      </c>
      <c r="J21" s="5">
        <v>0.10867076139298459</v>
      </c>
      <c r="K21" s="5">
        <v>-6.0239540131012594E-3</v>
      </c>
      <c r="L21" s="5">
        <v>1.8228478415425874E-2</v>
      </c>
      <c r="M21" s="5">
        <v>-2.3040211632553924E-2</v>
      </c>
      <c r="N21" s="5">
        <v>-0.23602972714468132</v>
      </c>
      <c r="O21" s="5">
        <v>1.9833007250741445E-2</v>
      </c>
      <c r="P21" s="5">
        <v>0.27318278800370016</v>
      </c>
      <c r="Q21" s="5">
        <v>1.8293904238682893E-2</v>
      </c>
      <c r="R21" s="5">
        <v>3.9221490201847786E-2</v>
      </c>
      <c r="S21" s="5">
        <v>3.5679943859742422E-2</v>
      </c>
      <c r="T21" s="5">
        <v>0.10253438054241157</v>
      </c>
      <c r="U21" s="5">
        <v>3.5440231143004E-2</v>
      </c>
      <c r="V21" s="5">
        <v>0.35186731739704324</v>
      </c>
      <c r="W21" s="5">
        <v>4.0420411020693062E-2</v>
      </c>
      <c r="X21" s="5">
        <v>0.68214828332692556</v>
      </c>
      <c r="Y21" s="5">
        <v>2.3860877171771485E-2</v>
      </c>
      <c r="Z21" s="5">
        <v>0.12316092890298909</v>
      </c>
      <c r="AA21" s="5">
        <v>1.3449139701303261E-2</v>
      </c>
      <c r="AB21" s="5">
        <v>8.8059094915968791E-2</v>
      </c>
      <c r="AC21" s="5">
        <v>1.3379972662537584E-2</v>
      </c>
      <c r="AD21" s="5">
        <v>4.2902619706701737E-3</v>
      </c>
      <c r="AE21" s="5">
        <v>1.06234464753756E-2</v>
      </c>
      <c r="AF21" s="5">
        <v>0.31739624544673189</v>
      </c>
      <c r="AG21" s="5">
        <v>1.1865333576854887E-2</v>
      </c>
      <c r="AH21" s="5">
        <v>0.14649803515884657</v>
      </c>
      <c r="AI21" s="5">
        <v>9.4735016857139202E-3</v>
      </c>
      <c r="AJ21" s="5">
        <v>7.803624467211101E-2</v>
      </c>
      <c r="AK21" s="5">
        <v>1.1617538640299106E-2</v>
      </c>
      <c r="AL21" s="5">
        <v>2.4718195015031939E-2</v>
      </c>
      <c r="AM21" s="5">
        <v>3.2274322046900289E-3</v>
      </c>
      <c r="AN21" s="5">
        <v>8.7857464144718039E-2</v>
      </c>
      <c r="AO21" s="5">
        <v>1.7328507691250473E-2</v>
      </c>
      <c r="AP21" s="5">
        <v>2.3573555353545814E-2</v>
      </c>
      <c r="AQ21" s="5">
        <v>7.0625883244551993E-4</v>
      </c>
      <c r="AR21" s="5">
        <v>0.42500998724740358</v>
      </c>
      <c r="AS21" s="5"/>
      <c r="AT21" s="5"/>
      <c r="AU21" s="5"/>
      <c r="AV21" s="5"/>
      <c r="AW21" s="5"/>
      <c r="AX21" s="5"/>
      <c r="AY21" s="5"/>
      <c r="AZ21" s="5"/>
      <c r="BA21" s="5"/>
      <c r="BB21" s="5"/>
    </row>
    <row r="22" spans="1:54" x14ac:dyDescent="0.3">
      <c r="A22" s="5">
        <v>15830</v>
      </c>
      <c r="B22" s="5"/>
      <c r="C22" s="5">
        <v>1.7513183778746577</v>
      </c>
      <c r="D22" s="5">
        <v>0.2951303250932687</v>
      </c>
      <c r="E22" s="5">
        <v>-1.5664849384022225E-2</v>
      </c>
      <c r="F22" s="5">
        <v>3.9631061432054346E-2</v>
      </c>
      <c r="G22" s="5">
        <v>8.5171682642402203E-3</v>
      </c>
      <c r="H22" s="5">
        <v>0.266795420024873</v>
      </c>
      <c r="I22" s="5">
        <v>-1.3083842878055117E-2</v>
      </c>
      <c r="J22" s="5">
        <v>0.10894171468714883</v>
      </c>
      <c r="K22" s="5">
        <v>-6.0410489840394804E-3</v>
      </c>
      <c r="L22" s="5">
        <v>1.8286509588365786E-2</v>
      </c>
      <c r="M22" s="5">
        <v>-2.3121554786890604E-2</v>
      </c>
      <c r="N22" s="5">
        <v>-0.23694520767860155</v>
      </c>
      <c r="O22" s="5">
        <v>1.9916863038370099E-2</v>
      </c>
      <c r="P22" s="5">
        <v>0.27443363010998895</v>
      </c>
      <c r="Q22" s="5">
        <v>1.8384106322253579E-2</v>
      </c>
      <c r="R22" s="5">
        <v>3.9428733997341689E-2</v>
      </c>
      <c r="S22" s="5">
        <v>3.5881122812760687E-2</v>
      </c>
      <c r="T22" s="5">
        <v>0.10314899417145414</v>
      </c>
      <c r="U22" s="5">
        <v>3.566532290391583E-2</v>
      </c>
      <c r="V22" s="5">
        <v>0.35422824165965267</v>
      </c>
      <c r="W22" s="5">
        <v>4.0706159536973811E-2</v>
      </c>
      <c r="X22" s="5">
        <v>0.68721695119041781</v>
      </c>
      <c r="Y22" s="5">
        <v>2.4046820731236977E-2</v>
      </c>
      <c r="Z22" s="5">
        <v>0.12416549588002408</v>
      </c>
      <c r="AA22" s="5">
        <v>1.3563748049193825E-2</v>
      </c>
      <c r="AB22" s="5">
        <v>8.8841768407167551E-2</v>
      </c>
      <c r="AC22" s="5">
        <v>1.3503815798988867E-2</v>
      </c>
      <c r="AD22" s="5">
        <v>4.3315559686447052E-3</v>
      </c>
      <c r="AE22" s="5">
        <v>1.0729634627582229E-2</v>
      </c>
      <c r="AF22" s="5">
        <v>0.32068689290729452</v>
      </c>
      <c r="AG22" s="5">
        <v>1.1992779566724844E-2</v>
      </c>
      <c r="AH22" s="5">
        <v>0.14812648777881748</v>
      </c>
      <c r="AI22" s="5">
        <v>9.582372403234167E-3</v>
      </c>
      <c r="AJ22" s="5">
        <v>7.8962522355903647E-2</v>
      </c>
      <c r="AK22" s="5">
        <v>1.1759841913699092E-2</v>
      </c>
      <c r="AL22" s="5">
        <v>2.5030376778526015E-2</v>
      </c>
      <c r="AM22" s="5">
        <v>3.2694267199070218E-3</v>
      </c>
      <c r="AN22" s="5">
        <v>8.9034344552345462E-2</v>
      </c>
      <c r="AO22" s="5">
        <v>1.7567302023897217E-2</v>
      </c>
      <c r="AP22" s="5">
        <v>2.3907522802350763E-2</v>
      </c>
      <c r="AQ22" s="5">
        <v>7.1653854592728663E-4</v>
      </c>
      <c r="AR22" s="5">
        <v>0.43136168681637965</v>
      </c>
      <c r="AS22" s="5"/>
      <c r="AT22" s="5"/>
      <c r="AU22" s="5"/>
      <c r="AV22" s="5"/>
      <c r="AW22" s="5"/>
      <c r="AX22" s="5"/>
      <c r="AY22" s="5"/>
      <c r="AZ22" s="5"/>
      <c r="BA22" s="5"/>
      <c r="BB22" s="5"/>
    </row>
    <row r="23" spans="1:54" x14ac:dyDescent="0.3">
      <c r="A23" s="5">
        <v>15820</v>
      </c>
      <c r="B23" s="5"/>
      <c r="C23" s="5">
        <v>1.7650380609456378</v>
      </c>
      <c r="D23" s="5">
        <v>0.29524358498094</v>
      </c>
      <c r="E23" s="5">
        <v>-1.5676148200555191E-2</v>
      </c>
      <c r="F23" s="5">
        <v>3.9673069616122512E-2</v>
      </c>
      <c r="G23" s="5">
        <v>8.5290911058573168E-3</v>
      </c>
      <c r="H23" s="5">
        <v>0.26725989168057002</v>
      </c>
      <c r="I23" s="5">
        <v>-1.3111099064076431E-2</v>
      </c>
      <c r="J23" s="5">
        <v>0.10920607985402575</v>
      </c>
      <c r="K23" s="5">
        <v>-6.0577908565162923E-3</v>
      </c>
      <c r="L23" s="5">
        <v>1.8343513388555548E-2</v>
      </c>
      <c r="M23" s="5">
        <v>-2.3201657054160801E-2</v>
      </c>
      <c r="N23" s="5">
        <v>-0.23784862641682039</v>
      </c>
      <c r="O23" s="5">
        <v>1.9999764968516485E-2</v>
      </c>
      <c r="P23" s="5">
        <v>0.27567222557156318</v>
      </c>
      <c r="Q23" s="5">
        <v>1.8473552771259508E-2</v>
      </c>
      <c r="R23" s="5">
        <v>3.9634506241439015E-2</v>
      </c>
      <c r="S23" s="5">
        <v>3.6081107632459843E-2</v>
      </c>
      <c r="T23" s="5">
        <v>0.1037606190106501</v>
      </c>
      <c r="U23" s="5">
        <v>3.5889544258644504E-2</v>
      </c>
      <c r="V23" s="5">
        <v>0.35658223517052035</v>
      </c>
      <c r="W23" s="5">
        <v>4.0991319617805569E-2</v>
      </c>
      <c r="X23" s="5">
        <v>0.69227938469420525</v>
      </c>
      <c r="Y23" s="5">
        <v>2.4232682249702289E-2</v>
      </c>
      <c r="Z23" s="5">
        <v>0.12517037669280418</v>
      </c>
      <c r="AA23" s="5">
        <v>1.3678475062196088E-2</v>
      </c>
      <c r="AB23" s="5">
        <v>8.9625797133019575E-2</v>
      </c>
      <c r="AC23" s="5">
        <v>1.3627956663810059E-2</v>
      </c>
      <c r="AD23" s="5">
        <v>4.3729761504229863E-3</v>
      </c>
      <c r="AE23" s="5">
        <v>1.0836214498007157E-2</v>
      </c>
      <c r="AF23" s="5">
        <v>0.32399170863097304</v>
      </c>
      <c r="AG23" s="5">
        <v>1.2120851016137125E-2</v>
      </c>
      <c r="AH23" s="5">
        <v>0.14976389125841644</v>
      </c>
      <c r="AI23" s="5">
        <v>9.6919043658675996E-3</v>
      </c>
      <c r="AJ23" s="5">
        <v>7.9894950738685022E-2</v>
      </c>
      <c r="AK23" s="5">
        <v>1.1903169383851667E-2</v>
      </c>
      <c r="AL23" s="5">
        <v>2.5344976627908678E-2</v>
      </c>
      <c r="AM23" s="5">
        <v>3.3117692232931852E-3</v>
      </c>
      <c r="AN23" s="5">
        <v>9.0221605384420117E-2</v>
      </c>
      <c r="AO23" s="5">
        <v>1.7808328547943422E-2</v>
      </c>
      <c r="AP23" s="5">
        <v>2.4244786352045036E-2</v>
      </c>
      <c r="AQ23" s="5">
        <v>7.2692502602378849E-4</v>
      </c>
      <c r="AR23" s="5">
        <v>0.43778260791474216</v>
      </c>
      <c r="AS23" s="5"/>
      <c r="AT23" s="5"/>
      <c r="AU23" s="5"/>
      <c r="AV23" s="5"/>
      <c r="AW23" s="5"/>
      <c r="AX23" s="5"/>
      <c r="AY23" s="5"/>
      <c r="AZ23" s="5"/>
      <c r="BA23" s="5"/>
      <c r="BB23" s="5"/>
    </row>
    <row r="24" spans="1:54" x14ac:dyDescent="0.3">
      <c r="A24" s="5">
        <v>15810</v>
      </c>
      <c r="B24" s="5"/>
      <c r="C24" s="5">
        <v>1.7787843572371127</v>
      </c>
      <c r="D24" s="5">
        <v>0.2953368258180869</v>
      </c>
      <c r="E24" s="5">
        <v>-1.5686392921108606E-2</v>
      </c>
      <c r="F24" s="5">
        <v>3.9712441592803779E-2</v>
      </c>
      <c r="G24" s="5">
        <v>8.5404559590094194E-3</v>
      </c>
      <c r="H24" s="5">
        <v>0.26770721584366741</v>
      </c>
      <c r="I24" s="5">
        <v>-1.3137533685452443E-2</v>
      </c>
      <c r="J24" s="5">
        <v>0.10946379177702921</v>
      </c>
      <c r="K24" s="5">
        <v>-6.0741756583582128E-3</v>
      </c>
      <c r="L24" s="5">
        <v>1.8399476738814077E-2</v>
      </c>
      <c r="M24" s="5">
        <v>-2.3280500625241805E-2</v>
      </c>
      <c r="N24" s="5">
        <v>-0.2387397884507155</v>
      </c>
      <c r="O24" s="5">
        <v>2.0081695675727214E-2</v>
      </c>
      <c r="P24" s="5">
        <v>0.27689832249273238</v>
      </c>
      <c r="Q24" s="5">
        <v>1.8562225932731328E-2</v>
      </c>
      <c r="R24" s="5">
        <v>3.9838767558065036E-2</v>
      </c>
      <c r="S24" s="5">
        <v>3.6279861258154474E-2</v>
      </c>
      <c r="T24" s="5">
        <v>0.10436914545911458</v>
      </c>
      <c r="U24" s="5">
        <v>3.6112856425656606E-2</v>
      </c>
      <c r="V24" s="5">
        <v>0.35892890578996173</v>
      </c>
      <c r="W24" s="5">
        <v>4.1275845624406518E-2</v>
      </c>
      <c r="X24" s="5">
        <v>0.69733480763253508</v>
      </c>
      <c r="Y24" s="5">
        <v>2.441843451506099E-2</v>
      </c>
      <c r="Z24" s="5">
        <v>0.12617543137649412</v>
      </c>
      <c r="AA24" s="5">
        <v>1.3793305603447418E-2</v>
      </c>
      <c r="AB24" s="5">
        <v>9.0411083591978553E-2</v>
      </c>
      <c r="AC24" s="5">
        <v>1.3752380789548459E-2</v>
      </c>
      <c r="AD24" s="5">
        <v>4.4145180230451934E-3</v>
      </c>
      <c r="AE24" s="5">
        <v>1.0943175412838766E-2</v>
      </c>
      <c r="AF24" s="5">
        <v>0.32731039002561368</v>
      </c>
      <c r="AG24" s="5">
        <v>1.2249537333095771E-2</v>
      </c>
      <c r="AH24" s="5">
        <v>0.15141012513232036</v>
      </c>
      <c r="AI24" s="5">
        <v>9.8020905464018572E-3</v>
      </c>
      <c r="AJ24" s="5">
        <v>8.0833479044367884E-2</v>
      </c>
      <c r="AK24" s="5">
        <v>1.2047514678009337E-2</v>
      </c>
      <c r="AL24" s="5">
        <v>2.5661983812345034E-2</v>
      </c>
      <c r="AM24" s="5">
        <v>3.3544587163475332E-3</v>
      </c>
      <c r="AN24" s="5">
        <v>9.1419231582181862E-2</v>
      </c>
      <c r="AO24" s="5">
        <v>1.805158690793935E-2</v>
      </c>
      <c r="AP24" s="5">
        <v>2.4585349391994214E-2</v>
      </c>
      <c r="AQ24" s="5">
        <v>7.3741850013465894E-4</v>
      </c>
      <c r="AR24" s="5">
        <v>0.44427296925344095</v>
      </c>
      <c r="AS24" s="5"/>
      <c r="AT24" s="5"/>
      <c r="AU24" s="5"/>
      <c r="AV24" s="5"/>
      <c r="AW24" s="5"/>
      <c r="AX24" s="5"/>
      <c r="AY24" s="5"/>
      <c r="AZ24" s="5"/>
      <c r="BA24" s="5"/>
      <c r="BB24" s="5"/>
    </row>
    <row r="25" spans="1:54" x14ac:dyDescent="0.3">
      <c r="A25" s="5">
        <v>15800</v>
      </c>
      <c r="B25" s="5"/>
      <c r="C25" s="5">
        <v>1.7925560530988613</v>
      </c>
      <c r="D25" s="5">
        <v>0.2954099904746198</v>
      </c>
      <c r="E25" s="5">
        <v>-1.5695579446811946E-2</v>
      </c>
      <c r="F25" s="5">
        <v>3.9749164317796494E-2</v>
      </c>
      <c r="G25" s="5">
        <v>8.5512594527493817E-3</v>
      </c>
      <c r="H25" s="5">
        <v>0.26813726943320099</v>
      </c>
      <c r="I25" s="5">
        <v>-1.3163139866155202E-2</v>
      </c>
      <c r="J25" s="5">
        <v>0.10971478638319705</v>
      </c>
      <c r="K25" s="5">
        <v>-6.0901994696491877E-3</v>
      </c>
      <c r="L25" s="5">
        <v>1.8454386701654894E-2</v>
      </c>
      <c r="M25" s="5">
        <v>-2.3358067842436415E-2</v>
      </c>
      <c r="N25" s="5">
        <v>-0.23961850014724501</v>
      </c>
      <c r="O25" s="5">
        <v>2.0162637877124887E-2</v>
      </c>
      <c r="P25" s="5">
        <v>0.27811166975751256</v>
      </c>
      <c r="Q25" s="5">
        <v>1.8650108180788376E-2</v>
      </c>
      <c r="R25" s="5">
        <v>4.0041478573046907E-2</v>
      </c>
      <c r="S25" s="5">
        <v>3.6477346577887405E-2</v>
      </c>
      <c r="T25" s="5">
        <v>0.10497446361148066</v>
      </c>
      <c r="U25" s="5">
        <v>3.633522046243045E-2</v>
      </c>
      <c r="V25" s="5">
        <v>0.36126785921476734</v>
      </c>
      <c r="W25" s="5">
        <v>4.1559691603513263E-2</v>
      </c>
      <c r="X25" s="5">
        <v>0.7023824373677573</v>
      </c>
      <c r="Y25" s="5">
        <v>2.4604050050694791E-2</v>
      </c>
      <c r="Z25" s="5">
        <v>0.12718051839709074</v>
      </c>
      <c r="AA25" s="5">
        <v>1.3908224342628986E-2</v>
      </c>
      <c r="AB25" s="5">
        <v>9.119752887309529E-2</v>
      </c>
      <c r="AC25" s="5">
        <v>1.3877073473371776E-2</v>
      </c>
      <c r="AD25" s="5">
        <v>4.4561770114691091E-3</v>
      </c>
      <c r="AE25" s="5">
        <v>1.1050506479282194E-2</v>
      </c>
      <c r="AF25" s="5">
        <v>0.33064262750967877</v>
      </c>
      <c r="AG25" s="5">
        <v>1.2378827648654077E-2</v>
      </c>
      <c r="AH25" s="5">
        <v>0.1530650653374491</v>
      </c>
      <c r="AI25" s="5">
        <v>9.9129236745671215E-3</v>
      </c>
      <c r="AJ25" s="5">
        <v>8.1778054419639021E-2</v>
      </c>
      <c r="AK25" s="5">
        <v>1.2192871104790056E-2</v>
      </c>
      <c r="AL25" s="5">
        <v>2.5981386887340373E-2</v>
      </c>
      <c r="AM25" s="5">
        <v>3.3974941085674467E-3</v>
      </c>
      <c r="AN25" s="5">
        <v>9.2627205562136591E-2</v>
      </c>
      <c r="AO25" s="5">
        <v>1.8297076250539699E-2</v>
      </c>
      <c r="AP25" s="5">
        <v>2.492921464038567E-2</v>
      </c>
      <c r="AQ25" s="5">
        <v>7.4801917593388871E-4</v>
      </c>
      <c r="AR25" s="5">
        <v>0.45083297803317918</v>
      </c>
      <c r="AS25" s="5"/>
      <c r="AT25" s="5"/>
      <c r="AU25" s="5"/>
      <c r="AV25" s="5"/>
      <c r="AW25" s="5"/>
      <c r="AX25" s="5"/>
      <c r="AY25" s="5"/>
      <c r="AZ25" s="5"/>
      <c r="BA25" s="5"/>
      <c r="BB25" s="5"/>
    </row>
    <row r="26" spans="1:54" x14ac:dyDescent="0.3">
      <c r="A26" s="5">
        <v>15790</v>
      </c>
      <c r="B26" s="5"/>
      <c r="C26" s="5">
        <v>1.8063519173501903</v>
      </c>
      <c r="D26" s="5">
        <v>0.29546302578296535</v>
      </c>
      <c r="E26" s="5">
        <v>-1.5703703883233826E-2</v>
      </c>
      <c r="F26" s="5">
        <v>3.9783225245469817E-2</v>
      </c>
      <c r="G26" s="5">
        <v>8.5614983185312767E-3</v>
      </c>
      <c r="H26" s="5">
        <v>0.26854993240220676</v>
      </c>
      <c r="I26" s="5">
        <v>-1.3187910869256112E-2</v>
      </c>
      <c r="J26" s="5">
        <v>0.10995900066748743</v>
      </c>
      <c r="K26" s="5">
        <v>-6.1058584241654914E-3</v>
      </c>
      <c r="L26" s="5">
        <v>1.850823048386319E-2</v>
      </c>
      <c r="M26" s="5">
        <v>-2.3434341205512001E-2</v>
      </c>
      <c r="N26" s="5">
        <v>-0.24048456921293576</v>
      </c>
      <c r="O26" s="5">
        <v>2.0242574377920479E-2</v>
      </c>
      <c r="P26" s="5">
        <v>0.27931201710679171</v>
      </c>
      <c r="Q26" s="5">
        <v>1.8737181921844683E-2</v>
      </c>
      <c r="R26" s="5">
        <v>4.0242599925257874E-2</v>
      </c>
      <c r="S26" s="5">
        <v>3.6673526438457019E-2</v>
      </c>
      <c r="T26" s="5">
        <v>0.10557646328611643</v>
      </c>
      <c r="U26" s="5">
        <v>3.6556597274900807E-2</v>
      </c>
      <c r="V26" s="5">
        <v>0.36359869906789216</v>
      </c>
      <c r="W26" s="5">
        <v>4.1842811297093746E-2</v>
      </c>
      <c r="X26" s="5">
        <v>0.70742148498220947</v>
      </c>
      <c r="Y26" s="5">
        <v>2.4789501120292344E-2</v>
      </c>
      <c r="Z26" s="5">
        <v>0.12818549467336698</v>
      </c>
      <c r="AA26" s="5">
        <v>1.4023215758000437E-2</v>
      </c>
      <c r="AB26" s="5">
        <v>9.1985032666705227E-2</v>
      </c>
      <c r="AC26" s="5">
        <v>1.4002019778250829E-2</v>
      </c>
      <c r="AD26" s="5">
        <v>4.4979484587952456E-3</v>
      </c>
      <c r="AE26" s="5">
        <v>1.115819658570503E-2</v>
      </c>
      <c r="AF26" s="5">
        <v>0.33398810450342664</v>
      </c>
      <c r="AG26" s="5">
        <v>1.2508710816061428E-2</v>
      </c>
      <c r="AH26" s="5">
        <v>0.15472858419561633</v>
      </c>
      <c r="AI26" s="5">
        <v>1.0024396235452326E-2</v>
      </c>
      <c r="AJ26" s="5">
        <v>8.2728621916960537E-2</v>
      </c>
      <c r="AK26" s="5">
        <v>1.2339231651038163E-2</v>
      </c>
      <c r="AL26" s="5">
        <v>2.630317370673263E-2</v>
      </c>
      <c r="AM26" s="5">
        <v>3.4408742162264326E-3</v>
      </c>
      <c r="AN26" s="5">
        <v>9.3845507177928431E-2</v>
      </c>
      <c r="AO26" s="5">
        <v>1.8544795216022252E-2</v>
      </c>
      <c r="AP26" s="5">
        <v>2.5276384131391667E-2</v>
      </c>
      <c r="AQ26" s="5">
        <v>7.5872724094694984E-4</v>
      </c>
      <c r="AR26" s="5">
        <v>0.45746282966755558</v>
      </c>
      <c r="AS26" s="5"/>
      <c r="AT26" s="5"/>
      <c r="AU26" s="5"/>
      <c r="AV26" s="5"/>
      <c r="AW26" s="5"/>
      <c r="AX26" s="5"/>
      <c r="AY26" s="5"/>
      <c r="AZ26" s="5"/>
      <c r="BA26" s="5"/>
      <c r="BB26" s="5"/>
    </row>
    <row r="27" spans="1:54" x14ac:dyDescent="0.3">
      <c r="A27" s="5">
        <v>15780</v>
      </c>
      <c r="B27" s="5"/>
      <c r="C27" s="5">
        <v>1.8201707013286428</v>
      </c>
      <c r="D27" s="5">
        <v>0.29549588256880288</v>
      </c>
      <c r="E27" s="5">
        <v>-1.5710762542356899E-2</v>
      </c>
      <c r="F27" s="5">
        <v>3.9814612334699052E-2</v>
      </c>
      <c r="G27" s="5">
        <v>8.5711693916369989E-3</v>
      </c>
      <c r="H27" s="5">
        <v>0.26894508778752735</v>
      </c>
      <c r="I27" s="5">
        <v>-1.3211840099603292E-2</v>
      </c>
      <c r="J27" s="5">
        <v>0.11019637271687541</v>
      </c>
      <c r="K27" s="5">
        <v>-6.1211487108025625E-3</v>
      </c>
      <c r="L27" s="5">
        <v>1.8560995441058048E-2</v>
      </c>
      <c r="M27" s="5">
        <v>-2.3509303377733493E-2</v>
      </c>
      <c r="N27" s="5">
        <v>-0.24133780475794589</v>
      </c>
      <c r="O27" s="5">
        <v>2.0321488076943162E-2</v>
      </c>
      <c r="P27" s="5">
        <v>0.28049911521590121</v>
      </c>
      <c r="Q27" s="5">
        <v>1.8823429599853239E-2</v>
      </c>
      <c r="R27" s="5">
        <v>4.0442092277867339E-2</v>
      </c>
      <c r="S27" s="5">
        <v>3.6868363655562689E-2</v>
      </c>
      <c r="T27" s="5">
        <v>0.10617503405374082</v>
      </c>
      <c r="U27" s="5">
        <v>3.6776947627062059E-2</v>
      </c>
      <c r="V27" s="5">
        <v>0.36592102698990447</v>
      </c>
      <c r="W27" s="5">
        <v>4.2125158152283106E-2</v>
      </c>
      <c r="X27" s="5">
        <v>0.71245115543420234</v>
      </c>
      <c r="Y27" s="5">
        <v>2.4974759732821768E-2</v>
      </c>
      <c r="Z27" s="5">
        <v>0.12919021559965074</v>
      </c>
      <c r="AA27" s="5">
        <v>1.4138264138530291E-2</v>
      </c>
      <c r="AB27" s="5">
        <v>9.2773493275763452E-2</v>
      </c>
      <c r="AC27" s="5">
        <v>1.4127204534243445E-2</v>
      </c>
      <c r="AD27" s="5">
        <v>4.5398276265248587E-3</v>
      </c>
      <c r="AE27" s="5">
        <v>1.1266234401864606E-2</v>
      </c>
      <c r="AF27" s="5">
        <v>0.33734649742249478</v>
      </c>
      <c r="AG27" s="5">
        <v>1.263917540999814E-2</v>
      </c>
      <c r="AH27" s="5">
        <v>0.15640055039722461</v>
      </c>
      <c r="AI27" s="5">
        <v>1.0136500467985511E-2</v>
      </c>
      <c r="AJ27" s="5">
        <v>8.3685124478053277E-2</v>
      </c>
      <c r="AK27" s="5">
        <v>1.2486588978749658E-2</v>
      </c>
      <c r="AL27" s="5">
        <v>2.6627331414804632E-2</v>
      </c>
      <c r="AM27" s="5">
        <v>3.4845977611647322E-3</v>
      </c>
      <c r="AN27" s="5">
        <v>9.50741136824622E-2</v>
      </c>
      <c r="AO27" s="5">
        <v>1.8794741929836479E-2</v>
      </c>
      <c r="AP27" s="5">
        <v>2.5626859202342804E-2</v>
      </c>
      <c r="AQ27" s="5">
        <v>7.6954286212728808E-4</v>
      </c>
      <c r="AR27" s="5">
        <v>0.46416270750516359</v>
      </c>
      <c r="AS27" s="5"/>
      <c r="AT27" s="5"/>
      <c r="AU27" s="5"/>
      <c r="AV27" s="5"/>
      <c r="AW27" s="5"/>
      <c r="AX27" s="5"/>
      <c r="AY27" s="5"/>
      <c r="AZ27" s="5"/>
      <c r="BA27" s="5"/>
      <c r="BB27" s="5"/>
    </row>
    <row r="28" spans="1:54" x14ac:dyDescent="0.3">
      <c r="A28" s="5">
        <v>15770</v>
      </c>
      <c r="B28" s="5"/>
      <c r="C28" s="5">
        <v>1.8340111389440319</v>
      </c>
      <c r="D28" s="5">
        <v>0.29550851568057013</v>
      </c>
      <c r="E28" s="5">
        <v>-1.5716751944491642E-2</v>
      </c>
      <c r="F28" s="5">
        <v>3.9843314054558751E-2</v>
      </c>
      <c r="G28" s="5">
        <v>8.5802696125753218E-3</v>
      </c>
      <c r="H28" s="5">
        <v>0.26932262175885902</v>
      </c>
      <c r="I28" s="5">
        <v>-1.3234921106467314E-2</v>
      </c>
      <c r="J28" s="5">
        <v>0.11042684173423649</v>
      </c>
      <c r="K28" s="5">
        <v>-6.1360665749930279E-3</v>
      </c>
      <c r="L28" s="5">
        <v>1.8612669082237649E-2</v>
      </c>
      <c r="M28" s="5">
        <v>-2.3582937191887664E-2</v>
      </c>
      <c r="N28" s="5">
        <v>-0.2421780173601687</v>
      </c>
      <c r="O28" s="5">
        <v>2.0399361972185958E-2</v>
      </c>
      <c r="P28" s="5">
        <v>0.28167271577256475</v>
      </c>
      <c r="Q28" s="5">
        <v>1.8908833701586684E-2</v>
      </c>
      <c r="R28" s="5">
        <v>4.0639916329693139E-2</v>
      </c>
      <c r="S28" s="5">
        <v>3.7061821024064946E-2</v>
      </c>
      <c r="T28" s="5">
        <v>0.10677006526642982</v>
      </c>
      <c r="U28" s="5">
        <v>3.6996232150726983E-2</v>
      </c>
      <c r="V28" s="5">
        <v>0.36823444273217482</v>
      </c>
      <c r="W28" s="5">
        <v>4.2406685331540656E-2</v>
      </c>
      <c r="X28" s="5">
        <v>0.71747064771805924</v>
      </c>
      <c r="Y28" s="5">
        <v>2.5159797647655403E-2</v>
      </c>
      <c r="Z28" s="5">
        <v>0.13019453506944761</v>
      </c>
      <c r="AA28" s="5">
        <v>1.4253353586122907E-2</v>
      </c>
      <c r="AB28" s="5">
        <v>9.3562807627835087E-2</v>
      </c>
      <c r="AC28" s="5">
        <v>1.4252612339880399E-2</v>
      </c>
      <c r="AD28" s="5">
        <v>4.5818096948513172E-3</v>
      </c>
      <c r="AE28" s="5">
        <v>1.1374608379217794E-2</v>
      </c>
      <c r="AF28" s="5">
        <v>0.34071747567394473</v>
      </c>
      <c r="AG28" s="5">
        <v>1.2770209725900126E-2</v>
      </c>
      <c r="AH28" s="5">
        <v>0.15808082898603049</v>
      </c>
      <c r="AI28" s="5">
        <v>1.0249228363479659E-2</v>
      </c>
      <c r="AJ28" s="5">
        <v>8.4647502917885628E-2</v>
      </c>
      <c r="AK28" s="5">
        <v>1.2634935422065475E-2</v>
      </c>
      <c r="AL28" s="5">
        <v>2.6953846438519787E-2</v>
      </c>
      <c r="AM28" s="5">
        <v>3.528663369593251E-3</v>
      </c>
      <c r="AN28" s="5">
        <v>9.6312999690309445E-2</v>
      </c>
      <c r="AO28" s="5">
        <v>1.9046913994187224E-2</v>
      </c>
      <c r="AP28" s="5">
        <v>2.5980640480919727E-2</v>
      </c>
      <c r="AQ28" s="5">
        <v>7.8046618543228818E-4</v>
      </c>
      <c r="AR28" s="5">
        <v>0.47093278255072935</v>
      </c>
      <c r="AS28" s="5"/>
      <c r="AT28" s="5"/>
      <c r="AU28" s="5"/>
      <c r="AV28" s="5"/>
      <c r="AW28" s="5"/>
      <c r="AX28" s="5"/>
      <c r="AY28" s="5"/>
      <c r="AZ28" s="5"/>
      <c r="BA28" s="5"/>
      <c r="BB28" s="5"/>
    </row>
    <row r="29" spans="1:54" x14ac:dyDescent="0.3">
      <c r="A29" s="5">
        <v>15760</v>
      </c>
      <c r="B29" s="5"/>
      <c r="C29" s="5">
        <v>1.8478719467378317</v>
      </c>
      <c r="D29" s="5">
        <v>0.29550088401772168</v>
      </c>
      <c r="E29" s="5">
        <v>-1.5721668820127835E-2</v>
      </c>
      <c r="F29" s="5">
        <v>3.9869319389870254E-2</v>
      </c>
      <c r="G29" s="5">
        <v>8.5887960284526162E-3</v>
      </c>
      <c r="H29" s="5">
        <v>0.26968242366701378</v>
      </c>
      <c r="I29" s="5">
        <v>-1.3257147586154063E-2</v>
      </c>
      <c r="J29" s="5">
        <v>0.11065034806200658</v>
      </c>
      <c r="K29" s="5">
        <v>-6.1506083201153094E-3</v>
      </c>
      <c r="L29" s="5">
        <v>1.8663239074305484E-2</v>
      </c>
      <c r="M29" s="5">
        <v>-2.3655225656295999E-2</v>
      </c>
      <c r="N29" s="5">
        <v>-0.24300501912935984</v>
      </c>
      <c r="O29" s="5">
        <v>2.0476179166364433E-2</v>
      </c>
      <c r="P29" s="5">
        <v>0.28283257155520103</v>
      </c>
      <c r="Q29" s="5">
        <v>1.899337676195282E-2</v>
      </c>
      <c r="R29" s="5">
        <v>4.0836032826652109E-2</v>
      </c>
      <c r="S29" s="5">
        <v>3.7253861328356494E-2</v>
      </c>
      <c r="T29" s="5">
        <v>0.10736144608700535</v>
      </c>
      <c r="U29" s="5">
        <v>3.7214411355437987E-2</v>
      </c>
      <c r="V29" s="5">
        <v>0.370538544251788</v>
      </c>
      <c r="W29" s="5">
        <v>4.2687345723026876E-2</v>
      </c>
      <c r="X29" s="5">
        <v>0.72247915502821314</v>
      </c>
      <c r="Y29" s="5">
        <v>2.5344586379848329E-2</v>
      </c>
      <c r="Z29" s="5">
        <v>0.13119830549989878</v>
      </c>
      <c r="AA29" s="5">
        <v>1.4368468017941668E-2</v>
      </c>
      <c r="AB29" s="5">
        <v>9.4352871287742737E-2</v>
      </c>
      <c r="AC29" s="5">
        <v>1.4378227563654386E-2</v>
      </c>
      <c r="AD29" s="5">
        <v>4.6238897629850145E-3</v>
      </c>
      <c r="AE29" s="5">
        <v>1.1483306751315115E-2</v>
      </c>
      <c r="AF29" s="5">
        <v>0.34410070165479734</v>
      </c>
      <c r="AG29" s="5">
        <v>1.2901801779375142E-2</v>
      </c>
      <c r="AH29" s="5">
        <v>0.15976928134500629</v>
      </c>
      <c r="AI29" s="5">
        <v>1.0362571664245843E-2</v>
      </c>
      <c r="AJ29" s="5">
        <v>8.5615695909175421E-2</v>
      </c>
      <c r="AK29" s="5">
        <v>1.2784262984334183E-2</v>
      </c>
      <c r="AL29" s="5">
        <v>2.7282704479890334E-2</v>
      </c>
      <c r="AM29" s="5">
        <v>3.5730695709118355E-3</v>
      </c>
      <c r="AN29" s="5">
        <v>9.7562137140408206E-2</v>
      </c>
      <c r="AO29" s="5">
        <v>1.930130847965765E-2</v>
      </c>
      <c r="AP29" s="5">
        <v>2.6337727872366941E-2</v>
      </c>
      <c r="AQ29" s="5">
        <v>7.9149733539893297E-4</v>
      </c>
      <c r="AR29" s="5">
        <v>0.47777321318539351</v>
      </c>
      <c r="AS29" s="5"/>
      <c r="AT29" s="5"/>
      <c r="AU29" s="5"/>
      <c r="AV29" s="5"/>
      <c r="AW29" s="5"/>
      <c r="AX29" s="5"/>
      <c r="AY29" s="5"/>
      <c r="AZ29" s="5"/>
      <c r="BA29" s="5"/>
      <c r="BB29" s="5"/>
    </row>
    <row r="30" spans="1:54" x14ac:dyDescent="0.3">
      <c r="A30" s="5">
        <v>15750</v>
      </c>
      <c r="B30" s="5"/>
      <c r="C30" s="5">
        <v>1.8617518239480184</v>
      </c>
      <c r="D30" s="5">
        <v>0.29547295055771899</v>
      </c>
      <c r="E30" s="5">
        <v>-1.5725510111722719E-2</v>
      </c>
      <c r="F30" s="5">
        <v>3.9892617846600482E-2</v>
      </c>
      <c r="G30" s="5">
        <v>8.5967457943144504E-3</v>
      </c>
      <c r="H30" s="5">
        <v>0.27002438609137125</v>
      </c>
      <c r="I30" s="5">
        <v>-1.3278513384583223E-2</v>
      </c>
      <c r="J30" s="5">
        <v>0.11086683320560542</v>
      </c>
      <c r="K30" s="5">
        <v>-6.1647703088920924E-3</v>
      </c>
      <c r="L30" s="5">
        <v>1.871269324657546E-2</v>
      </c>
      <c r="M30" s="5">
        <v>-2.3726151960813607E-2</v>
      </c>
      <c r="N30" s="5">
        <v>-0.2438186237712559</v>
      </c>
      <c r="O30" s="5">
        <v>2.055192287248685E-2</v>
      </c>
      <c r="P30" s="5">
        <v>0.28397843651154042</v>
      </c>
      <c r="Q30" s="5">
        <v>1.9077041369342559E-2</v>
      </c>
      <c r="R30" s="5">
        <v>4.1030402573305855E-2</v>
      </c>
      <c r="S30" s="5">
        <v>3.7444447352842268E-2</v>
      </c>
      <c r="T30" s="5">
        <v>0.10794906551879815</v>
      </c>
      <c r="U30" s="5">
        <v>3.7431445638530299E-2</v>
      </c>
      <c r="V30" s="5">
        <v>0.37283292780815624</v>
      </c>
      <c r="W30" s="5">
        <v>4.2967091951198182E-2</v>
      </c>
      <c r="X30" s="5">
        <v>0.72747586492735117</v>
      </c>
      <c r="Y30" s="5">
        <v>2.5529097205569014E-2</v>
      </c>
      <c r="Z30" s="5">
        <v>0.13220137785708533</v>
      </c>
      <c r="AA30" s="5">
        <v>1.4483591168829354E-2</v>
      </c>
      <c r="AB30" s="5">
        <v>9.5143578470878648E-2</v>
      </c>
      <c r="AC30" s="5">
        <v>1.4504034345612852E-2</v>
      </c>
      <c r="AD30" s="5">
        <v>4.6660628495122734E-3</v>
      </c>
      <c r="AE30" s="5">
        <v>1.1592317534279448E-2</v>
      </c>
      <c r="AF30" s="5">
        <v>0.34749583075310297</v>
      </c>
      <c r="AG30" s="5">
        <v>1.3033939305712389E-2</v>
      </c>
      <c r="AH30" s="5">
        <v>0.16146576518331646</v>
      </c>
      <c r="AI30" s="5">
        <v>1.0476521862275576E-2</v>
      </c>
      <c r="AJ30" s="5">
        <v>8.6589639967429563E-2</v>
      </c>
      <c r="AK30" s="5">
        <v>1.2934563335247767E-2</v>
      </c>
      <c r="AL30" s="5">
        <v>2.7613890508480378E-2</v>
      </c>
      <c r="AM30" s="5">
        <v>3.6178147965425754E-3</v>
      </c>
      <c r="AN30" s="5">
        <v>9.8821495259091174E-2</v>
      </c>
      <c r="AO30" s="5">
        <v>1.9557921916876095E-2</v>
      </c>
      <c r="AP30" s="5">
        <v>2.669812054673662E-2</v>
      </c>
      <c r="AQ30" s="5">
        <v>8.0263641471936282E-4</v>
      </c>
      <c r="AR30" s="5">
        <v>0.48468414488626899</v>
      </c>
      <c r="AS30" s="5"/>
      <c r="AT30" s="5"/>
      <c r="AU30" s="5"/>
      <c r="AV30" s="5"/>
      <c r="AW30" s="5"/>
      <c r="AX30" s="5"/>
      <c r="AY30" s="5"/>
      <c r="AZ30" s="5"/>
      <c r="BA30" s="5"/>
      <c r="BB30" s="5"/>
    </row>
    <row r="31" spans="1:54" x14ac:dyDescent="0.3">
      <c r="A31" s="5">
        <v>15740</v>
      </c>
      <c r="B31" s="5"/>
      <c r="C31" s="5">
        <v>1.8756494525793894</v>
      </c>
      <c r="D31" s="5">
        <v>0.29542468238173303</v>
      </c>
      <c r="E31" s="5">
        <v>-1.5728272975424545E-2</v>
      </c>
      <c r="F31" s="5">
        <v>3.9913199457108646E-2</v>
      </c>
      <c r="G31" s="5">
        <v>8.6041161744573047E-3</v>
      </c>
      <c r="H31" s="5">
        <v>0.27034840488649231</v>
      </c>
      <c r="I31" s="5">
        <v>-1.32990124998312E-2</v>
      </c>
      <c r="J31" s="5">
        <v>0.11107623985661311</v>
      </c>
      <c r="K31" s="5">
        <v>-6.1785489647779969E-3</v>
      </c>
      <c r="L31" s="5">
        <v>1.8761019595253767E-2</v>
      </c>
      <c r="M31" s="5">
        <v>-2.3795699482811399E-2</v>
      </c>
      <c r="N31" s="5">
        <v>-0.24461864665165484</v>
      </c>
      <c r="O31" s="5">
        <v>2.0626576419432795E-2</v>
      </c>
      <c r="P31" s="5">
        <v>0.28511006583753551</v>
      </c>
      <c r="Q31" s="5">
        <v>1.9159810171008925E-2</v>
      </c>
      <c r="R31" s="5">
        <v>4.1222986444496498E-2</v>
      </c>
      <c r="S31" s="5">
        <v>3.7633541892524311E-2</v>
      </c>
      <c r="T31" s="5">
        <v>0.10853281243577784</v>
      </c>
      <c r="U31" s="5">
        <v>3.7647295295342227E-2</v>
      </c>
      <c r="V31" s="5">
        <v>0.37511718806131616</v>
      </c>
      <c r="W31" s="5">
        <v>4.3245876387617975E-2</v>
      </c>
      <c r="X31" s="5">
        <v>0.7324599595185608</v>
      </c>
      <c r="Y31" s="5">
        <v>2.5713301167682223E-2</v>
      </c>
      <c r="Z31" s="5">
        <v>0.13320360168216933</v>
      </c>
      <c r="AA31" s="5">
        <v>1.4598706593825478E-2</v>
      </c>
      <c r="AB31" s="5">
        <v>9.5934822057180319E-2</v>
      </c>
      <c r="AC31" s="5">
        <v>1.4630016599055509E-2</v>
      </c>
      <c r="AD31" s="5">
        <v>4.7083238927887279E-3</v>
      </c>
      <c r="AE31" s="5">
        <v>1.1701628527371067E-2</v>
      </c>
      <c r="AF31" s="5">
        <v>0.35090251135158484</v>
      </c>
      <c r="AG31" s="5">
        <v>1.3166609759487118E-2</v>
      </c>
      <c r="AH31" s="5">
        <v>0.16317013452444148</v>
      </c>
      <c r="AI31" s="5">
        <v>1.0591070197993973E-2</v>
      </c>
      <c r="AJ31" s="5">
        <v>8.7569269436528235E-2</v>
      </c>
      <c r="AK31" s="5">
        <v>1.3085827808052083E-2</v>
      </c>
      <c r="AL31" s="5">
        <v>2.7947388754052595E-2</v>
      </c>
      <c r="AM31" s="5">
        <v>3.6628973787789522E-3</v>
      </c>
      <c r="AN31" s="5">
        <v>0.10009104052345157</v>
      </c>
      <c r="AO31" s="5">
        <v>1.9816750288230732E-2</v>
      </c>
      <c r="AP31" s="5">
        <v>2.7061816926167319E-2</v>
      </c>
      <c r="AQ31" s="5">
        <v>8.1388350381646853E-4</v>
      </c>
      <c r="AR31" s="5">
        <v>0.49166570994535047</v>
      </c>
      <c r="AS31" s="5"/>
      <c r="AT31" s="5"/>
      <c r="AU31" s="5"/>
      <c r="AV31" s="5"/>
      <c r="AW31" s="5"/>
      <c r="AX31" s="5"/>
      <c r="AY31" s="5"/>
      <c r="AZ31" s="5"/>
      <c r="BA31" s="5"/>
      <c r="BB31" s="5"/>
    </row>
    <row r="32" spans="1:54" x14ac:dyDescent="0.3">
      <c r="A32" s="5">
        <v>15730</v>
      </c>
      <c r="B32" s="5"/>
      <c r="C32" s="5">
        <v>1.8895634974794326</v>
      </c>
      <c r="D32" s="5">
        <v>0.29535605069904375</v>
      </c>
      <c r="E32" s="5">
        <v>-1.5729954782730454E-2</v>
      </c>
      <c r="F32" s="5">
        <v>3.9931054785237723E-2</v>
      </c>
      <c r="G32" s="5">
        <v>8.6109045437096805E-3</v>
      </c>
      <c r="H32" s="5">
        <v>0.270654379227873</v>
      </c>
      <c r="I32" s="5">
        <v>-1.3318639084637022E-2</v>
      </c>
      <c r="J32" s="5">
        <v>0.1112785119156863</v>
      </c>
      <c r="K32" s="5">
        <v>-6.1919407733357773E-3</v>
      </c>
      <c r="L32" s="5">
        <v>1.880820628789549E-2</v>
      </c>
      <c r="M32" s="5">
        <v>-2.3863851793138928E-2</v>
      </c>
      <c r="N32" s="5">
        <v>-0.24540490486043703</v>
      </c>
      <c r="O32" s="5">
        <v>2.0700123257538769E-2</v>
      </c>
      <c r="P32" s="5">
        <v>0.28622721605652685</v>
      </c>
      <c r="Q32" s="5">
        <v>1.9241665878474704E-2</v>
      </c>
      <c r="R32" s="5">
        <v>4.1413745397069518E-2</v>
      </c>
      <c r="S32" s="5">
        <v>3.7821107763687793E-2</v>
      </c>
      <c r="T32" s="5">
        <v>0.10911257561303864</v>
      </c>
      <c r="U32" s="5">
        <v>3.7861920529571713E-2</v>
      </c>
      <c r="V32" s="5">
        <v>0.37739091817187903</v>
      </c>
      <c r="W32" s="5">
        <v>4.3523651161981931E-2</v>
      </c>
      <c r="X32" s="5">
        <v>0.73743061562146794</v>
      </c>
      <c r="Y32" s="5">
        <v>2.58971690814844E-2</v>
      </c>
      <c r="Z32" s="5">
        <v>0.13420482511838164</v>
      </c>
      <c r="AA32" s="5">
        <v>1.471379767078149E-2</v>
      </c>
      <c r="AB32" s="5">
        <v>9.6726493605776037E-2</v>
      </c>
      <c r="AC32" s="5">
        <v>1.4756158012337353E-2</v>
      </c>
      <c r="AD32" s="5">
        <v>4.7506677513672801E-3</v>
      </c>
      <c r="AE32" s="5">
        <v>1.1811227313639795E-2</v>
      </c>
      <c r="AF32" s="5">
        <v>0.3543203848338955</v>
      </c>
      <c r="AG32" s="5">
        <v>1.329980031426203E-2</v>
      </c>
      <c r="AH32" s="5">
        <v>0.16488223969546714</v>
      </c>
      <c r="AI32" s="5">
        <v>1.0706207659085549E-2</v>
      </c>
      <c r="AJ32" s="5">
        <v>8.8554516474876874E-2</v>
      </c>
      <c r="AK32" s="5">
        <v>1.3238047396834905E-2</v>
      </c>
      <c r="AL32" s="5">
        <v>2.8283182699361632E-2</v>
      </c>
      <c r="AM32" s="5">
        <v>3.7083155496515897E-3</v>
      </c>
      <c r="AN32" s="5">
        <v>0.10137073662508336</v>
      </c>
      <c r="AO32" s="5">
        <v>2.0077789019638116E-2</v>
      </c>
      <c r="AP32" s="5">
        <v>2.7428814672205822E-2</v>
      </c>
      <c r="AQ32" s="5">
        <v>8.2523866041973241E-4</v>
      </c>
      <c r="AR32" s="5">
        <v>0.49871802718791247</v>
      </c>
      <c r="AS32" s="5"/>
      <c r="AT32" s="5"/>
      <c r="AU32" s="5"/>
      <c r="AV32" s="5"/>
      <c r="AW32" s="5"/>
      <c r="AX32" s="5"/>
      <c r="AY32" s="5"/>
      <c r="AZ32" s="5"/>
      <c r="BA32" s="5"/>
      <c r="BB32" s="5"/>
    </row>
    <row r="33" spans="1:54" x14ac:dyDescent="0.3">
      <c r="A33" s="5">
        <v>15720</v>
      </c>
      <c r="B33" s="5"/>
      <c r="C33" s="5">
        <v>1.9034926064198117</v>
      </c>
      <c r="D33" s="5">
        <v>0.29526703087011669</v>
      </c>
      <c r="E33" s="5">
        <v>-1.5730553122077707E-2</v>
      </c>
      <c r="F33" s="5">
        <v>3.9946174931247802E-2</v>
      </c>
      <c r="G33" s="5">
        <v>8.6171083886818454E-3</v>
      </c>
      <c r="H33" s="5">
        <v>0.27094221165680865</v>
      </c>
      <c r="I33" s="5">
        <v>-1.3337387448869966E-2</v>
      </c>
      <c r="J33" s="5">
        <v>0.11147359451520464</v>
      </c>
      <c r="K33" s="5">
        <v>-6.204942283600399E-3</v>
      </c>
      <c r="L33" s="5">
        <v>1.8854241667833824E-2</v>
      </c>
      <c r="M33" s="5">
        <v>-2.393059266206525E-2</v>
      </c>
      <c r="N33" s="5">
        <v>-0.24617721727549444</v>
      </c>
      <c r="O33" s="5">
        <v>2.0772546964187621E-2</v>
      </c>
      <c r="P33" s="5">
        <v>0.28732964509863673</v>
      </c>
      <c r="Q33" s="5">
        <v>1.9322591272966864E-2</v>
      </c>
      <c r="R33" s="5">
        <v>4.1602640481679151E-2</v>
      </c>
      <c r="S33" s="5">
        <v>3.8007107814686053E-2</v>
      </c>
      <c r="T33" s="5">
        <v>0.109688243757634</v>
      </c>
      <c r="U33" s="5">
        <v>3.8075281463775659E-2</v>
      </c>
      <c r="V33" s="5">
        <v>0.3796537099026227</v>
      </c>
      <c r="W33" s="5">
        <v>4.3800368173354864E-2</v>
      </c>
      <c r="X33" s="5">
        <v>0.74238700495235377</v>
      </c>
      <c r="Y33" s="5">
        <v>2.6080671540589649E-2</v>
      </c>
      <c r="Z33" s="5">
        <v>0.13520489493884608</v>
      </c>
      <c r="AA33" s="5">
        <v>1.4828847603073399E-2</v>
      </c>
      <c r="AB33" s="5">
        <v>9.7518483370304609E-2</v>
      </c>
      <c r="AC33" s="5">
        <v>1.4882442050777923E-2</v>
      </c>
      <c r="AD33" s="5">
        <v>4.7930892044611619E-3</v>
      </c>
      <c r="AE33" s="5">
        <v>1.1921101260665444E-2</v>
      </c>
      <c r="AF33" s="5">
        <v>0.35774908559352508</v>
      </c>
      <c r="AG33" s="5">
        <v>1.3433497862387123E-2</v>
      </c>
      <c r="AH33" s="5">
        <v>0.16660192731756523</v>
      </c>
      <c r="AI33" s="5">
        <v>1.0821924979394385E-2</v>
      </c>
      <c r="AJ33" s="5">
        <v>8.9545311042139281E-2</v>
      </c>
      <c r="AK33" s="5">
        <v>1.3391212753894696E-2</v>
      </c>
      <c r="AL33" s="5">
        <v>2.8621255073102946E-2</v>
      </c>
      <c r="AM33" s="5">
        <v>3.7540674398115828E-3</v>
      </c>
      <c r="AN33" s="5">
        <v>0.10266054443420533</v>
      </c>
      <c r="AO33" s="5">
        <v>2.0341032972368604E-2</v>
      </c>
      <c r="AP33" s="5">
        <v>2.7799110673176475E-2</v>
      </c>
      <c r="AQ33" s="5">
        <v>8.3670191914154957E-4</v>
      </c>
      <c r="AR33" s="5">
        <v>0.50584120169050872</v>
      </c>
      <c r="AS33" s="5"/>
      <c r="AT33" s="5"/>
      <c r="AU33" s="5"/>
      <c r="AV33" s="5"/>
      <c r="AW33" s="5"/>
      <c r="AX33" s="5"/>
      <c r="AY33" s="5"/>
      <c r="AZ33" s="5"/>
      <c r="BA33" s="5"/>
      <c r="BB33" s="5"/>
    </row>
    <row r="34" spans="1:54" x14ac:dyDescent="0.3">
      <c r="A34" s="5">
        <v>15710</v>
      </c>
      <c r="B34" s="5"/>
      <c r="C34" s="5">
        <v>1.9174354101834925</v>
      </c>
      <c r="D34" s="5">
        <v>0.29515760242834016</v>
      </c>
      <c r="E34" s="5">
        <v>-1.5730065800366962E-2</v>
      </c>
      <c r="F34" s="5">
        <v>3.9958551536587762E-2</v>
      </c>
      <c r="G34" s="5">
        <v>8.6227253089834512E-3</v>
      </c>
      <c r="H34" s="5">
        <v>0.27121180812434664</v>
      </c>
      <c r="I34" s="5">
        <v>-1.3355252061957566E-2</v>
      </c>
      <c r="J34" s="5">
        <v>0.11166143404163328</v>
      </c>
      <c r="K34" s="5">
        <v>-6.2175501094302657E-3</v>
      </c>
      <c r="L34" s="5">
        <v>1.8899114258579756E-2</v>
      </c>
      <c r="M34" s="5">
        <v>-2.3995906065194885E-2</v>
      </c>
      <c r="N34" s="5">
        <v>-0.2469354046265399</v>
      </c>
      <c r="O34" s="5">
        <v>2.0843831249400157E-2</v>
      </c>
      <c r="P34" s="5">
        <v>0.28841711238035939</v>
      </c>
      <c r="Q34" s="5">
        <v>1.9402569210875815E-2</v>
      </c>
      <c r="R34" s="5">
        <v>4.1789632854671951E-2</v>
      </c>
      <c r="S34" s="5">
        <v>3.8191504936819262E-2</v>
      </c>
      <c r="T34" s="5">
        <v>0.11025970553974929</v>
      </c>
      <c r="U34" s="5">
        <v>3.8287338150008607E-2</v>
      </c>
      <c r="V34" s="5">
        <v>0.38190515372169176</v>
      </c>
      <c r="W34" s="5">
        <v>4.4075979101618298E-2</v>
      </c>
      <c r="X34" s="5">
        <v>0.74732829430819681</v>
      </c>
      <c r="Y34" s="5">
        <v>2.6263778922967263E-2</v>
      </c>
      <c r="Z34" s="5">
        <v>0.13620365657524744</v>
      </c>
      <c r="AA34" s="5">
        <v>1.494383942241218E-2</v>
      </c>
      <c r="AB34" s="5">
        <v>9.8310680314907931E-2</v>
      </c>
      <c r="AC34" s="5">
        <v>1.5008851958677455E-2</v>
      </c>
      <c r="AD34" s="5">
        <v>4.8355829524422776E-3</v>
      </c>
      <c r="AE34" s="5">
        <v>1.2031237521387484E-2</v>
      </c>
      <c r="AF34" s="5">
        <v>0.3611882410453961</v>
      </c>
      <c r="AG34" s="5">
        <v>1.3567689014899612E-2</v>
      </c>
      <c r="AH34" s="5">
        <v>0.16832904029768908</v>
      </c>
      <c r="AI34" s="5">
        <v>1.0938212637900357E-2</v>
      </c>
      <c r="AJ34" s="5">
        <v>9.0541580886563625E-2</v>
      </c>
      <c r="AK34" s="5">
        <v>1.354531418719139E-2</v>
      </c>
      <c r="AL34" s="5">
        <v>2.8961587843020033E-2</v>
      </c>
      <c r="AM34" s="5">
        <v>3.80015107743198E-3</v>
      </c>
      <c r="AN34" s="5">
        <v>0.10396042196420521</v>
      </c>
      <c r="AO34" s="5">
        <v>2.0606476434934493E-2</v>
      </c>
      <c r="AP34" s="5">
        <v>2.8172701031606094E-2</v>
      </c>
      <c r="AQ34" s="5">
        <v>8.4827329105416555E-4</v>
      </c>
      <c r="AR34" s="5">
        <v>0.51303532449867795</v>
      </c>
      <c r="AS34" s="5"/>
      <c r="AT34" s="5"/>
      <c r="AU34" s="5"/>
      <c r="AV34" s="5"/>
      <c r="AW34" s="5"/>
      <c r="AX34" s="5"/>
      <c r="AY34" s="5"/>
      <c r="AZ34" s="5"/>
      <c r="BA34" s="5"/>
      <c r="BB34" s="5"/>
    </row>
    <row r="35" spans="1:54" x14ac:dyDescent="0.3">
      <c r="A35" s="5">
        <v>15700</v>
      </c>
      <c r="B35" s="5"/>
      <c r="C35" s="5">
        <v>1.9313905226576107</v>
      </c>
      <c r="D35" s="5">
        <v>0.29502774910040785</v>
      </c>
      <c r="E35" s="5">
        <v>-1.5728490844416871E-2</v>
      </c>
      <c r="F35" s="5">
        <v>3.9968176788502778E-2</v>
      </c>
      <c r="G35" s="5">
        <v>8.6277530184083427E-3</v>
      </c>
      <c r="H35" s="5">
        <v>0.27146307803430159</v>
      </c>
      <c r="I35" s="5">
        <v>-1.3372227555272617E-2</v>
      </c>
      <c r="J35" s="5">
        <v>0.11184197815759193</v>
      </c>
      <c r="K35" s="5">
        <v>-6.2297609308449636E-3</v>
      </c>
      <c r="L35" s="5">
        <v>1.8942812768190157E-2</v>
      </c>
      <c r="M35" s="5">
        <v>-2.4059776189356306E-2</v>
      </c>
      <c r="N35" s="5">
        <v>-0.24767928955877117</v>
      </c>
      <c r="O35" s="5">
        <v>2.0913959961426205E-2</v>
      </c>
      <c r="P35" s="5">
        <v>0.28948937888431286</v>
      </c>
      <c r="Q35" s="5">
        <v>1.9481582629237056E-2</v>
      </c>
      <c r="R35" s="5">
        <v>4.1974683790044598E-2</v>
      </c>
      <c r="S35" s="5">
        <v>3.8374262075304658E-2</v>
      </c>
      <c r="T35" s="5">
        <v>0.1108268496242039</v>
      </c>
      <c r="U35" s="5">
        <v>3.8498050580598762E-2</v>
      </c>
      <c r="V35" s="5">
        <v>0.38414483890738366</v>
      </c>
      <c r="W35" s="5">
        <v>4.4350435419124479E-2</v>
      </c>
      <c r="X35" s="5">
        <v>0.75225364575462139</v>
      </c>
      <c r="Y35" s="5">
        <v>2.644646139712889E-2</v>
      </c>
      <c r="Z35" s="5">
        <v>0.13720095414733829</v>
      </c>
      <c r="AA35" s="5">
        <v>1.5058755991752524E-2</v>
      </c>
      <c r="AB35" s="5">
        <v>9.9102972130903244E-2</v>
      </c>
      <c r="AC35" s="5">
        <v>1.5135370761440697E-2</v>
      </c>
      <c r="AD35" s="5">
        <v>4.8781436173753173E-3</v>
      </c>
      <c r="AE35" s="5">
        <v>1.2141623035024852E-2</v>
      </c>
      <c r="AF35" s="5">
        <v>0.36463747164018806</v>
      </c>
      <c r="AG35" s="5">
        <v>1.3702360101525618E-2</v>
      </c>
      <c r="AH35" s="5">
        <v>0.17006341782150836</v>
      </c>
      <c r="AI35" s="5">
        <v>1.1055060857773195E-2</v>
      </c>
      <c r="AJ35" s="5">
        <v>9.1543251532926112E-2</v>
      </c>
      <c r="AK35" s="5">
        <v>1.3700341657883327E-2</v>
      </c>
      <c r="AL35" s="5">
        <v>2.9304162209178326E-2</v>
      </c>
      <c r="AM35" s="5">
        <v>3.8465643871284177E-3</v>
      </c>
      <c r="AN35" s="5">
        <v>0.10527032433661487</v>
      </c>
      <c r="AO35" s="5">
        <v>2.0874113115045511E-2</v>
      </c>
      <c r="AP35" s="5">
        <v>2.8549581051710821E-2</v>
      </c>
      <c r="AQ35" s="5">
        <v>8.5995276326747709E-4</v>
      </c>
      <c r="AR35" s="5">
        <v>0.52030047234450905</v>
      </c>
      <c r="AS35" s="5"/>
      <c r="AT35" s="5"/>
      <c r="AU35" s="5"/>
      <c r="AV35" s="5"/>
      <c r="AW35" s="5"/>
      <c r="AX35" s="5"/>
      <c r="AY35" s="5"/>
      <c r="AZ35" s="5"/>
      <c r="BA35" s="5"/>
      <c r="BB35" s="5"/>
    </row>
    <row r="36" spans="1:54" x14ac:dyDescent="0.3">
      <c r="A36" s="5">
        <v>15690</v>
      </c>
      <c r="B36" s="5"/>
      <c r="C36" s="5">
        <v>1.945356540932081</v>
      </c>
      <c r="D36" s="5">
        <v>0.29487745882532879</v>
      </c>
      <c r="E36" s="5">
        <v>-1.5725826502348668E-2</v>
      </c>
      <c r="F36" s="5">
        <v>3.9975043424474464E-2</v>
      </c>
      <c r="G36" s="5">
        <v>8.6321893460858563E-3</v>
      </c>
      <c r="H36" s="5">
        <v>0.27169593428530858</v>
      </c>
      <c r="I36" s="5">
        <v>-1.338830872447809E-2</v>
      </c>
      <c r="J36" s="5">
        <v>0.11201517582361761</v>
      </c>
      <c r="K36" s="5">
        <v>-6.2415714953488405E-3</v>
      </c>
      <c r="L36" s="5">
        <v>1.8985326093602144E-2</v>
      </c>
      <c r="M36" s="5">
        <v>-2.4122187438460171E-2</v>
      </c>
      <c r="N36" s="5">
        <v>-0.24840869669635918</v>
      </c>
      <c r="O36" s="5">
        <v>2.0982917092332663E-2</v>
      </c>
      <c r="P36" s="5">
        <v>0.29054620723912089</v>
      </c>
      <c r="Q36" s="5">
        <v>1.9559614551233558E-2</v>
      </c>
      <c r="R36" s="5">
        <v>4.2157754691471358E-2</v>
      </c>
      <c r="S36" s="5">
        <v>3.8555342240333912E-2</v>
      </c>
      <c r="T36" s="5">
        <v>0.11138956470227215</v>
      </c>
      <c r="U36" s="5">
        <v>3.8707378699058125E-2</v>
      </c>
      <c r="V36" s="5">
        <v>0.3863723536544944</v>
      </c>
      <c r="W36" s="5">
        <v>4.4623688402555803E-2</v>
      </c>
      <c r="X36" s="5">
        <v>0.75716221681773632</v>
      </c>
      <c r="Y36" s="5">
        <v>2.6628688928465115E-2</v>
      </c>
      <c r="Z36" s="5">
        <v>0.13819663049328076</v>
      </c>
      <c r="AA36" s="5">
        <v>1.517358000829926E-2</v>
      </c>
      <c r="AB36" s="5">
        <v>9.9895245254133194E-2</v>
      </c>
      <c r="AC36" s="5">
        <v>1.526198126780888E-2</v>
      </c>
      <c r="AD36" s="5">
        <v>4.9207657435877319E-3</v>
      </c>
      <c r="AE36" s="5">
        <v>1.225224452808726E-2</v>
      </c>
      <c r="AF36" s="5">
        <v>0.36809639088141533</v>
      </c>
      <c r="AG36" s="5">
        <v>1.3837497170785269E-2</v>
      </c>
      <c r="AH36" s="5">
        <v>0.17180489534760474</v>
      </c>
      <c r="AI36" s="5">
        <v>1.1172459605506101E-2</v>
      </c>
      <c r="AJ36" s="5">
        <v>9.2550246271097453E-2</v>
      </c>
      <c r="AK36" s="5">
        <v>1.3856284777951399E-2</v>
      </c>
      <c r="AL36" s="5">
        <v>2.9648958597410957E-2</v>
      </c>
      <c r="AM36" s="5">
        <v>3.8933051888997206E-3</v>
      </c>
      <c r="AN36" s="5">
        <v>0.10659020374655319</v>
      </c>
      <c r="AO36" s="5">
        <v>2.1143936131636048E-2</v>
      </c>
      <c r="AP36" s="5">
        <v>2.8929745226950992E-2</v>
      </c>
      <c r="AQ36" s="5">
        <v>8.7174029850787778E-4</v>
      </c>
      <c r="AR36" s="5">
        <v>0.52763670736414892</v>
      </c>
      <c r="AS36" s="5"/>
      <c r="AT36" s="5"/>
      <c r="AU36" s="5"/>
      <c r="AV36" s="5"/>
      <c r="AW36" s="5"/>
      <c r="AX36" s="5"/>
      <c r="AY36" s="5"/>
      <c r="AZ36" s="5"/>
      <c r="BA36" s="5"/>
      <c r="BB36" s="5"/>
    </row>
    <row r="37" spans="1:54" x14ac:dyDescent="0.3">
      <c r="A37" s="5">
        <v>15680</v>
      </c>
      <c r="B37" s="5"/>
      <c r="C37" s="5">
        <v>1.9593320454040408</v>
      </c>
      <c r="D37" s="5">
        <v>0.29470672377205065</v>
      </c>
      <c r="E37" s="5">
        <v>-1.5722071244900056E-2</v>
      </c>
      <c r="F37" s="5">
        <v>3.997914473649071E-2</v>
      </c>
      <c r="G37" s="5">
        <v>8.6360322375978339E-3</v>
      </c>
      <c r="H37" s="5">
        <v>0.27191029331189009</v>
      </c>
      <c r="I37" s="5">
        <v>-1.3403490531828327E-2</v>
      </c>
      <c r="J37" s="5">
        <v>0.11218097731961044</v>
      </c>
      <c r="K37" s="5">
        <v>-6.2529786192397421E-3</v>
      </c>
      <c r="L37" s="5">
        <v>1.9026643324931546E-2</v>
      </c>
      <c r="M37" s="5">
        <v>-2.418312443932457E-2</v>
      </c>
      <c r="N37" s="5">
        <v>-0.24912345270573072</v>
      </c>
      <c r="O37" s="5">
        <v>2.1050686783586504E-2</v>
      </c>
      <c r="P37" s="5">
        <v>0.29158736179939576</v>
      </c>
      <c r="Q37" s="5">
        <v>1.9636648091716329E-2</v>
      </c>
      <c r="R37" s="5">
        <v>4.2338807104396768E-2</v>
      </c>
      <c r="S37" s="5">
        <v>3.8734708518213222E-2</v>
      </c>
      <c r="T37" s="5">
        <v>0.11194773952381268</v>
      </c>
      <c r="U37" s="5">
        <v>3.8915282411122361E-2</v>
      </c>
      <c r="V37" s="5">
        <v>0.38858728518219482</v>
      </c>
      <c r="W37" s="5">
        <v>4.4895689144986088E-2</v>
      </c>
      <c r="X37" s="5">
        <v>0.76205316067979734</v>
      </c>
      <c r="Y37" s="5">
        <v>2.6810431285730983E-2</v>
      </c>
      <c r="Z37" s="5">
        <v>0.13919052720082697</v>
      </c>
      <c r="AA37" s="5">
        <v>1.5288294006611868E-2</v>
      </c>
      <c r="AB37" s="5">
        <v>0.10068738488300086</v>
      </c>
      <c r="AC37" s="5">
        <v>1.5388666072200543E-2</v>
      </c>
      <c r="AD37" s="5">
        <v>4.9634437982758817E-3</v>
      </c>
      <c r="AE37" s="5">
        <v>1.2363088515478331E-2</v>
      </c>
      <c r="AF37" s="5">
        <v>0.37156460534530794</v>
      </c>
      <c r="AG37" s="5">
        <v>1.3973085990202619E-2</v>
      </c>
      <c r="AH37" s="5">
        <v>0.17355330460295265</v>
      </c>
      <c r="AI37" s="5">
        <v>1.1290398590130543E-2</v>
      </c>
      <c r="AJ37" s="5">
        <v>9.3562486145258431E-2</v>
      </c>
      <c r="AK37" s="5">
        <v>1.4013132807914339E-2</v>
      </c>
      <c r="AL37" s="5">
        <v>2.9995956652941171E-2</v>
      </c>
      <c r="AM37" s="5">
        <v>3.9403711970891521E-3</v>
      </c>
      <c r="AN37" s="5">
        <v>0.1079200094286477</v>
      </c>
      <c r="AO37" s="5">
        <v>2.141593800697016E-2</v>
      </c>
      <c r="AP37" s="5">
        <v>2.9313187227662824E-2</v>
      </c>
      <c r="AQ37" s="5">
        <v>8.8363583469839853E-4</v>
      </c>
      <c r="AR37" s="5">
        <v>0.53504407681541111</v>
      </c>
      <c r="AS37" s="5"/>
      <c r="AT37" s="5"/>
      <c r="AU37" s="5"/>
      <c r="AV37" s="5"/>
      <c r="AW37" s="5"/>
      <c r="AX37" s="5"/>
      <c r="AY37" s="5"/>
      <c r="AZ37" s="5"/>
      <c r="BA37" s="5"/>
      <c r="BB37" s="5"/>
    </row>
    <row r="38" spans="1:54" x14ac:dyDescent="0.3">
      <c r="A38" s="5">
        <v>15670</v>
      </c>
      <c r="B38" s="5"/>
      <c r="C38" s="5">
        <v>1.9733155998881546</v>
      </c>
      <c r="D38" s="5">
        <v>0.29451554035568189</v>
      </c>
      <c r="E38" s="5">
        <v>-1.5717223766667194E-2</v>
      </c>
      <c r="F38" s="5">
        <v>3.998047457514254E-2</v>
      </c>
      <c r="G38" s="5">
        <v>8.6392797560607519E-3</v>
      </c>
      <c r="H38" s="5">
        <v>0.27210607512451246</v>
      </c>
      <c r="I38" s="5">
        <v>-1.3417768108425581E-2</v>
      </c>
      <c r="J38" s="5">
        <v>0.11233933426594996</v>
      </c>
      <c r="K38" s="5">
        <v>-6.2639791889022214E-3</v>
      </c>
      <c r="L38" s="5">
        <v>1.9066753749733434E-2</v>
      </c>
      <c r="M38" s="5">
        <v>-2.4242572047464432E-2</v>
      </c>
      <c r="N38" s="5">
        <v>-0.24982338635862006</v>
      </c>
      <c r="O38" s="5">
        <v>2.1117253331629761E-2</v>
      </c>
      <c r="P38" s="5">
        <v>0.29261260872578015</v>
      </c>
      <c r="Q38" s="5">
        <v>1.9712666462741148E-2</v>
      </c>
      <c r="R38" s="5">
        <v>4.2517802728188982E-2</v>
      </c>
      <c r="S38" s="5">
        <v>3.891232408258341E-2</v>
      </c>
      <c r="T38" s="5">
        <v>0.11250126292969682</v>
      </c>
      <c r="U38" s="5">
        <v>3.9121721595918757E-2</v>
      </c>
      <c r="V38" s="5">
        <v>0.39078921984340981</v>
      </c>
      <c r="W38" s="5">
        <v>4.516638856814148E-2</v>
      </c>
      <c r="X38" s="5">
        <v>0.7669256263786739</v>
      </c>
      <c r="Y38" s="5">
        <v>2.6991658047678408E-2</v>
      </c>
      <c r="Z38" s="5">
        <v>0.14018248463932842</v>
      </c>
      <c r="AA38" s="5">
        <v>1.540288036180729E-2</v>
      </c>
      <c r="AB38" s="5">
        <v>0.10147927499718531</v>
      </c>
      <c r="AC38" s="5">
        <v>1.5515407557161451E-2</v>
      </c>
      <c r="AD38" s="5">
        <v>5.0061721721478391E-3</v>
      </c>
      <c r="AE38" s="5">
        <v>1.2474141301691917E-2</v>
      </c>
      <c r="AF38" s="5">
        <v>0.37504171470352166</v>
      </c>
      <c r="AG38" s="5">
        <v>1.4109112046622258E-2</v>
      </c>
      <c r="AH38" s="5">
        <v>0.17530847357970733</v>
      </c>
      <c r="AI38" s="5">
        <v>1.1408867262514029E-2</v>
      </c>
      <c r="AJ38" s="5">
        <v>9.4579889943770007E-2</v>
      </c>
      <c r="AK38" s="5">
        <v>1.4170874654636767E-2</v>
      </c>
      <c r="AL38" s="5">
        <v>3.0345135234189802E-2</v>
      </c>
      <c r="AM38" s="5">
        <v>3.9877600193674529E-3</v>
      </c>
      <c r="AN38" s="5">
        <v>0.10925968762347174</v>
      </c>
      <c r="AO38" s="5">
        <v>2.1690110658827984E-2</v>
      </c>
      <c r="AP38" s="5">
        <v>2.9699899888771513E-2</v>
      </c>
      <c r="AQ38" s="5">
        <v>8.9563928454030586E-4</v>
      </c>
      <c r="AR38" s="5">
        <v>0.54252261279560199</v>
      </c>
      <c r="AS38" s="5"/>
      <c r="AT38" s="5"/>
      <c r="AU38" s="5"/>
      <c r="AV38" s="5"/>
      <c r="AW38" s="5"/>
      <c r="AX38" s="5"/>
      <c r="AY38" s="5"/>
      <c r="AZ38" s="5"/>
      <c r="BA38" s="5"/>
      <c r="BB38" s="5"/>
    </row>
    <row r="39" spans="1:54" x14ac:dyDescent="0.3">
      <c r="A39" s="5">
        <v>15660</v>
      </c>
      <c r="B39" s="5"/>
      <c r="C39" s="5">
        <v>1.9873057517328394</v>
      </c>
      <c r="D39" s="5">
        <v>0.29430390925229777</v>
      </c>
      <c r="E39" s="5">
        <v>-1.5711282987274099E-2</v>
      </c>
      <c r="F39" s="5">
        <v>3.99790273535452E-2</v>
      </c>
      <c r="G39" s="5">
        <v>8.6419300831722338E-3</v>
      </c>
      <c r="H39" s="5">
        <v>0.27228320334860961</v>
      </c>
      <c r="I39" s="5">
        <v>-1.3431136756430378E-2</v>
      </c>
      <c r="J39" s="5">
        <v>0.11249019964427218</v>
      </c>
      <c r="K39" s="5">
        <v>-6.2745701620845942E-3</v>
      </c>
      <c r="L39" s="5">
        <v>1.9105646857222519E-2</v>
      </c>
      <c r="M39" s="5">
        <v>-2.4300515352842431E-2</v>
      </c>
      <c r="N39" s="5">
        <v>-0.25050832859485722</v>
      </c>
      <c r="O39" s="5">
        <v>2.1182601193444624E-2</v>
      </c>
      <c r="P39" s="5">
        <v>0.29362171606502463</v>
      </c>
      <c r="Q39" s="5">
        <v>1.9787652979119365E-2</v>
      </c>
      <c r="R39" s="5">
        <v>4.2694703428349287E-2</v>
      </c>
      <c r="S39" s="5">
        <v>3.9088152205715328E-2</v>
      </c>
      <c r="T39" s="5">
        <v>0.11305002388452327</v>
      </c>
      <c r="U39" s="5">
        <v>3.9326656117258059E-2</v>
      </c>
      <c r="V39" s="5">
        <v>0.39297774323566842</v>
      </c>
      <c r="W39" s="5">
        <v>4.5435737434857681E-2</v>
      </c>
      <c r="X39" s="5">
        <v>0.77177875901109094</v>
      </c>
      <c r="Y39" s="5">
        <v>2.7172338609835971E-2</v>
      </c>
      <c r="Z39" s="5">
        <v>0.14117234199257872</v>
      </c>
      <c r="AA39" s="5">
        <v>1.5517321292860353E-2</v>
      </c>
      <c r="AB39" s="5">
        <v>0.10227079837704237</v>
      </c>
      <c r="AC39" s="5">
        <v>1.5642187895924704E-2</v>
      </c>
      <c r="AD39" s="5">
        <v>5.0489451801027756E-3</v>
      </c>
      <c r="AE39" s="5">
        <v>1.2585388982102302E-2</v>
      </c>
      <c r="AF39" s="5">
        <v>0.3785273117487099</v>
      </c>
      <c r="AG39" s="5">
        <v>1.4245560546633829E-2</v>
      </c>
      <c r="AH39" s="5">
        <v>0.17707022653332502</v>
      </c>
      <c r="AI39" s="5">
        <v>1.1527854814742444E-2</v>
      </c>
      <c r="AJ39" s="5">
        <v>9.5602374189723879E-2</v>
      </c>
      <c r="AK39" s="5">
        <v>1.4329498869232843E-2</v>
      </c>
      <c r="AL39" s="5">
        <v>3.0696472406771074E-2</v>
      </c>
      <c r="AM39" s="5">
        <v>4.0354691557381705E-3</v>
      </c>
      <c r="AN39" s="5">
        <v>0.11060918154450991</v>
      </c>
      <c r="AO39" s="5">
        <v>2.1966445392779626E-2</v>
      </c>
      <c r="AP39" s="5">
        <v>3.0089875197594797E-2</v>
      </c>
      <c r="AQ39" s="5">
        <v>9.0775053509639539E-4</v>
      </c>
      <c r="AR39" s="5">
        <v>0.5500723319596913</v>
      </c>
      <c r="AS39" s="5"/>
      <c r="AT39" s="5"/>
      <c r="AU39" s="5"/>
      <c r="AV39" s="5"/>
      <c r="AW39" s="5"/>
      <c r="AX39" s="5"/>
      <c r="AY39" s="5"/>
      <c r="AZ39" s="5"/>
      <c r="BA39" s="5"/>
      <c r="BB39" s="5"/>
    </row>
    <row r="40" spans="1:54" x14ac:dyDescent="0.3">
      <c r="A40" s="5">
        <v>15650</v>
      </c>
      <c r="B40" s="5"/>
      <c r="C40" s="5">
        <v>2.0013010319424556</v>
      </c>
      <c r="D40" s="5">
        <v>0.29407183541231657</v>
      </c>
      <c r="E40" s="5">
        <v>-1.5704248052468291E-2</v>
      </c>
      <c r="F40" s="5">
        <v>3.9974798051080694E-2</v>
      </c>
      <c r="G40" s="5">
        <v>8.6439815202212882E-3</v>
      </c>
      <c r="H40" s="5">
        <v>0.27244160526254763</v>
      </c>
      <c r="I40" s="5">
        <v>-1.344359195122459E-2</v>
      </c>
      <c r="J40" s="5">
        <v>0.11263352781789412</v>
      </c>
      <c r="K40" s="5">
        <v>-6.2847485691590946E-3</v>
      </c>
      <c r="L40" s="5">
        <v>1.9143312342451362E-2</v>
      </c>
      <c r="M40" s="5">
        <v>-2.4356939685578539E-2</v>
      </c>
      <c r="N40" s="5">
        <v>-0.25117811258486528</v>
      </c>
      <c r="O40" s="5">
        <v>2.1246714992105575E-2</v>
      </c>
      <c r="P40" s="5">
        <v>0.29461445383005752</v>
      </c>
      <c r="Q40" s="5">
        <v>1.9861591063980045E-2</v>
      </c>
      <c r="R40" s="5">
        <v>4.2869471248772939E-2</v>
      </c>
      <c r="S40" s="5">
        <v>3.9262156269876045E-2</v>
      </c>
      <c r="T40" s="5">
        <v>0.11359391150961066</v>
      </c>
      <c r="U40" s="5">
        <v>3.9530045835046088E-2</v>
      </c>
      <c r="V40" s="5">
        <v>0.39515244031339891</v>
      </c>
      <c r="W40" s="5">
        <v>4.5703686361730403E-2</v>
      </c>
      <c r="X40" s="5">
        <v>0.77661169993957435</v>
      </c>
      <c r="Y40" s="5">
        <v>2.7352442191433551E-2</v>
      </c>
      <c r="Z40" s="5">
        <v>0.14215993729247753</v>
      </c>
      <c r="AA40" s="5">
        <v>1.563159886600201E-2</v>
      </c>
      <c r="AB40" s="5">
        <v>0.10306183662369255</v>
      </c>
      <c r="AC40" s="5">
        <v>1.5768989055080611E-2</v>
      </c>
      <c r="AD40" s="5">
        <v>5.0917570619473324E-3</v>
      </c>
      <c r="AE40" s="5">
        <v>1.2696817444349121E-2</v>
      </c>
      <c r="AF40" s="5">
        <v>0.38202098242299282</v>
      </c>
      <c r="AG40" s="5">
        <v>1.438241641710614E-2</v>
      </c>
      <c r="AH40" s="5">
        <v>0.17883838398203017</v>
      </c>
      <c r="AI40" s="5">
        <v>1.1647350179588675E-2</v>
      </c>
      <c r="AJ40" s="5">
        <v>9.662985313217852E-2</v>
      </c>
      <c r="AK40" s="5">
        <v>1.4488993645068712E-2</v>
      </c>
      <c r="AL40" s="5">
        <v>3.1049945437685533E-2</v>
      </c>
      <c r="AM40" s="5">
        <v>4.0834959975663589E-3</v>
      </c>
      <c r="AN40" s="5">
        <v>0.11196843134568737</v>
      </c>
      <c r="AO40" s="5">
        <v>2.2244932894551227E-2</v>
      </c>
      <c r="AP40" s="5">
        <v>3.0483104281742796E-2</v>
      </c>
      <c r="AQ40" s="5">
        <v>9.1996944737624052E-4</v>
      </c>
      <c r="AR40" s="5">
        <v>0.55769323523898673</v>
      </c>
      <c r="AS40" s="5"/>
      <c r="AT40" s="5"/>
      <c r="AU40" s="5"/>
      <c r="AV40" s="5"/>
      <c r="AW40" s="5"/>
      <c r="AX40" s="5"/>
      <c r="AY40" s="5"/>
      <c r="AZ40" s="5"/>
      <c r="BA40" s="5"/>
      <c r="BB40" s="5"/>
    </row>
    <row r="41" spans="1:54" x14ac:dyDescent="0.3">
      <c r="A41" s="5">
        <v>15640</v>
      </c>
      <c r="B41" s="5"/>
      <c r="C41" s="5">
        <v>2.0152999553055033</v>
      </c>
      <c r="D41" s="5">
        <v>0.29381932807243449</v>
      </c>
      <c r="E41" s="5">
        <v>-1.5696118335142114E-2</v>
      </c>
      <c r="F41" s="5">
        <v>3.996778221695934E-2</v>
      </c>
      <c r="G41" s="5">
        <v>8.6454324890616625E-3</v>
      </c>
      <c r="H41" s="5">
        <v>0.27258121183451184</v>
      </c>
      <c r="I41" s="5">
        <v>-1.3455129343525885E-2</v>
      </c>
      <c r="J41" s="5">
        <v>0.11276927455187649</v>
      </c>
      <c r="K41" s="5">
        <v>-6.2945115143645787E-3</v>
      </c>
      <c r="L41" s="5">
        <v>1.9179740110444241E-2</v>
      </c>
      <c r="M41" s="5">
        <v>-2.4411830621615428E-2</v>
      </c>
      <c r="N41" s="5">
        <v>-0.25183257379183832</v>
      </c>
      <c r="O41" s="5">
        <v>2.1309579522316612E-2</v>
      </c>
      <c r="P41" s="5">
        <v>0.29559059408001781</v>
      </c>
      <c r="Q41" s="5">
        <v>1.9934464254341814E-2</v>
      </c>
      <c r="R41" s="5">
        <v>4.3042068424056529E-2</v>
      </c>
      <c r="S41" s="5">
        <v>3.9434299778762782E-2</v>
      </c>
      <c r="T41" s="5">
        <v>0.11413281511625402</v>
      </c>
      <c r="U41" s="5">
        <v>3.9731850616812753E-2</v>
      </c>
      <c r="V41" s="5">
        <v>0.39731289550162524</v>
      </c>
      <c r="W41" s="5">
        <v>4.5970185831956084E-2</v>
      </c>
      <c r="X41" s="5">
        <v>0.78142358700307579</v>
      </c>
      <c r="Y41" s="5">
        <v>2.7531937842471314E-2</v>
      </c>
      <c r="Z41" s="5">
        <v>0.14314510745352166</v>
      </c>
      <c r="AA41" s="5">
        <v>1.5745694998215484E-2</v>
      </c>
      <c r="AB41" s="5">
        <v>0.10385227017979315</v>
      </c>
      <c r="AC41" s="5">
        <v>1.5895792797357398E-2</v>
      </c>
      <c r="AD41" s="5">
        <v>5.1346019831492963E-3</v>
      </c>
      <c r="AE41" s="5">
        <v>1.2808412369817663E-2</v>
      </c>
      <c r="AF41" s="5">
        <v>0.38552230584935476</v>
      </c>
      <c r="AG41" s="5">
        <v>1.4519664305832319E-2</v>
      </c>
      <c r="AH41" s="5">
        <v>0.18061276270766216</v>
      </c>
      <c r="AI41" s="5">
        <v>1.1767342030069152E-2</v>
      </c>
      <c r="AJ41" s="5">
        <v>9.7662238738106644E-2</v>
      </c>
      <c r="AK41" s="5">
        <v>1.4649346815865058E-2</v>
      </c>
      <c r="AL41" s="5">
        <v>3.1405530789713108E-2</v>
      </c>
      <c r="AM41" s="5">
        <v>4.1318378266314449E-3</v>
      </c>
      <c r="AN41" s="5">
        <v>0.113337374089477</v>
      </c>
      <c r="AO41" s="5">
        <v>2.2525563222488498E-2</v>
      </c>
      <c r="AP41" s="5">
        <v>3.0879577397123215E-2</v>
      </c>
      <c r="AQ41" s="5">
        <v>9.3229585592355542E-4</v>
      </c>
      <c r="AR41" s="5">
        <v>0.56538530756041283</v>
      </c>
      <c r="AS41" s="5"/>
      <c r="AT41" s="5"/>
      <c r="AU41" s="5"/>
      <c r="AV41" s="5"/>
      <c r="AW41" s="5"/>
      <c r="AX41" s="5"/>
      <c r="AY41" s="5"/>
      <c r="AZ41" s="5"/>
      <c r="BA41" s="5"/>
      <c r="BB41" s="5"/>
    </row>
    <row r="42" spans="1:54" x14ac:dyDescent="0.3">
      <c r="A42" s="5">
        <v>15630</v>
      </c>
      <c r="B42" s="5"/>
      <c r="C42" s="5">
        <v>2.0293010205288753</v>
      </c>
      <c r="D42" s="5">
        <v>0.29354640076610461</v>
      </c>
      <c r="E42" s="5">
        <v>-1.5686893436278652E-2</v>
      </c>
      <c r="F42" s="5">
        <v>3.9957975973597522E-2</v>
      </c>
      <c r="G42" s="5">
        <v>8.6462815330475944E-3</v>
      </c>
      <c r="H42" s="5">
        <v>0.27270195775828848</v>
      </c>
      <c r="I42" s="5">
        <v>-1.3465744761452408E-2</v>
      </c>
      <c r="J42" s="5">
        <v>0.11289739703271187</v>
      </c>
      <c r="K42" s="5">
        <v>-6.3038561770309932E-3</v>
      </c>
      <c r="L42" s="5">
        <v>1.9214920280284511E-2</v>
      </c>
      <c r="M42" s="5">
        <v>-2.4465173988337051E-2</v>
      </c>
      <c r="N42" s="5">
        <v>-0.25247155003356725</v>
      </c>
      <c r="O42" s="5">
        <v>2.137117975593052E-2</v>
      </c>
      <c r="P42" s="5">
        <v>0.29654991100021616</v>
      </c>
      <c r="Q42" s="5">
        <v>2.0006256206691563E-2</v>
      </c>
      <c r="R42" s="5">
        <v>4.3212457391847217E-2</v>
      </c>
      <c r="S42" s="5">
        <v>3.9604546368999391E-2</v>
      </c>
      <c r="T42" s="5">
        <v>0.11466662423923499</v>
      </c>
      <c r="U42" s="5">
        <v>3.9932030349354046E-2</v>
      </c>
      <c r="V42" s="5">
        <v>0.39945869281104629</v>
      </c>
      <c r="W42" s="5">
        <v>4.6235186208359307E-2</v>
      </c>
      <c r="X42" s="5">
        <v>0.78621355473123311</v>
      </c>
      <c r="Y42" s="5">
        <v>2.7710794450932157E-2</v>
      </c>
      <c r="Z42" s="5">
        <v>0.14412768830810807</v>
      </c>
      <c r="AA42" s="5">
        <v>1.5859591460829416E-2</v>
      </c>
      <c r="AB42" s="5">
        <v>0.10464197835099756</v>
      </c>
      <c r="AC42" s="5">
        <v>1.6022580684512729E-2</v>
      </c>
      <c r="AD42" s="5">
        <v>5.1774740356285206E-3</v>
      </c>
      <c r="AE42" s="5">
        <v>1.2920159235215755E-2</v>
      </c>
      <c r="AF42" s="5">
        <v>0.38903085436599888</v>
      </c>
      <c r="AG42" s="5">
        <v>1.4657288582287393E-2</v>
      </c>
      <c r="AH42" s="5">
        <v>0.18239317575791408</v>
      </c>
      <c r="AI42" s="5">
        <v>1.1887818779089909E-2</v>
      </c>
      <c r="AJ42" s="5">
        <v>9.8699440685059661E-2</v>
      </c>
      <c r="AK42" s="5">
        <v>1.481054585390385E-2</v>
      </c>
      <c r="AL42" s="5">
        <v>3.1763204116015756E-2</v>
      </c>
      <c r="AM42" s="5">
        <v>4.1804918142050191E-3</v>
      </c>
      <c r="AN42" s="5">
        <v>0.11471594371562095</v>
      </c>
      <c r="AO42" s="5">
        <v>2.2808325800122577E-2</v>
      </c>
      <c r="AP42" s="5">
        <v>3.1279283916057124E-2</v>
      </c>
      <c r="AQ42" s="5">
        <v>9.44729568405935E-4</v>
      </c>
      <c r="AR42" s="5">
        <v>0.57314851756656371</v>
      </c>
      <c r="AS42" s="5"/>
      <c r="AT42" s="5"/>
      <c r="AU42" s="5"/>
      <c r="AV42" s="5"/>
      <c r="AW42" s="5"/>
      <c r="AX42" s="5"/>
      <c r="AY42" s="5"/>
      <c r="AZ42" s="5"/>
      <c r="BA42" s="5"/>
      <c r="BB42" s="5"/>
    </row>
    <row r="43" spans="1:54" x14ac:dyDescent="0.3">
      <c r="A43" s="5">
        <v>15620</v>
      </c>
      <c r="B43" s="5"/>
      <c r="C43" s="5">
        <v>2.0433027103781991</v>
      </c>
      <c r="D43" s="5">
        <v>0.29325307133255019</v>
      </c>
      <c r="E43" s="5">
        <v>-1.5676573185821607E-2</v>
      </c>
      <c r="F43" s="5">
        <v>3.9945376019809437E-2</v>
      </c>
      <c r="G43" s="5">
        <v>8.6465273179314427E-3</v>
      </c>
      <c r="H43" s="5">
        <v>0.27280378148792345</v>
      </c>
      <c r="I43" s="5">
        <v>-1.34754342125364E-2</v>
      </c>
      <c r="J43" s="5">
        <v>0.11301785388762828</v>
      </c>
      <c r="K43" s="5">
        <v>-6.3127798127850538E-3</v>
      </c>
      <c r="L43" s="5">
        <v>1.9248843189153483E-2</v>
      </c>
      <c r="M43" s="5">
        <v>-2.4516955870137414E-2</v>
      </c>
      <c r="N43" s="5">
        <v>-0.25309488154388809</v>
      </c>
      <c r="O43" s="5">
        <v>2.1431500847448201E-2</v>
      </c>
      <c r="P43" s="5">
        <v>0.2974921809819856</v>
      </c>
      <c r="Q43" s="5">
        <v>2.0076950702567962E-2</v>
      </c>
      <c r="R43" s="5">
        <v>4.3380600805228639E-2</v>
      </c>
      <c r="S43" s="5">
        <v>3.977285982169107E-2</v>
      </c>
      <c r="T43" s="5">
        <v>0.11519522867057405</v>
      </c>
      <c r="U43" s="5">
        <v>4.0130544950482815E-2</v>
      </c>
      <c r="V43" s="5">
        <v>0.40158941595445119</v>
      </c>
      <c r="W43" s="5">
        <v>4.6498637746603386E-2</v>
      </c>
      <c r="X43" s="5">
        <v>0.79098073456219697</v>
      </c>
      <c r="Y43" s="5">
        <v>2.7888980750134955E-2</v>
      </c>
      <c r="Z43" s="5">
        <v>0.14510751464265251</v>
      </c>
      <c r="AA43" s="5">
        <v>1.5973269883208154E-2</v>
      </c>
      <c r="AB43" s="5">
        <v>0.10543083932809952</v>
      </c>
      <c r="AC43" s="5">
        <v>1.6149334080336385E-2</v>
      </c>
      <c r="AD43" s="5">
        <v>5.2203672385855082E-3</v>
      </c>
      <c r="AE43" s="5">
        <v>1.3032043314247312E-2</v>
      </c>
      <c r="AF43" s="5">
        <v>0.39254619356368747</v>
      </c>
      <c r="AG43" s="5">
        <v>1.4795273338499709E-2</v>
      </c>
      <c r="AH43" s="5">
        <v>0.1841794324499893</v>
      </c>
      <c r="AI43" s="5">
        <v>1.2008768579183825E-2</v>
      </c>
      <c r="AJ43" s="5">
        <v>9.9741366354573271E-2</v>
      </c>
      <c r="AK43" s="5">
        <v>1.4972577868340503E-2</v>
      </c>
      <c r="AL43" s="5">
        <v>3.2122940254952145E-2</v>
      </c>
      <c r="AM43" s="5">
        <v>4.229455020154654E-3</v>
      </c>
      <c r="AN43" s="5">
        <v>0.11610407101047911</v>
      </c>
      <c r="AO43" s="5">
        <v>2.3093209408844444E-2</v>
      </c>
      <c r="AP43" s="5">
        <v>3.1682212315514643E-2</v>
      </c>
      <c r="AQ43" s="5">
        <v>9.5727036520723064E-4</v>
      </c>
      <c r="AR43" s="5">
        <v>0.58098281733665103</v>
      </c>
      <c r="AS43" s="5"/>
      <c r="AT43" s="5"/>
      <c r="AU43" s="5"/>
      <c r="AV43" s="5"/>
      <c r="AW43" s="5"/>
      <c r="AX43" s="5"/>
      <c r="AY43" s="5"/>
      <c r="AZ43" s="5"/>
      <c r="BA43" s="5"/>
      <c r="BB43" s="5"/>
    </row>
    <row r="44" spans="1:54" x14ac:dyDescent="0.3">
      <c r="A44" s="5">
        <v>15610</v>
      </c>
      <c r="B44" s="5"/>
      <c r="C44" s="5">
        <v>2.0573034918243396</v>
      </c>
      <c r="D44" s="5">
        <v>0.29293936192430164</v>
      </c>
      <c r="E44" s="5">
        <v>-1.5665157643468278E-2</v>
      </c>
      <c r="F44" s="5">
        <v>3.9929979633810411E-2</v>
      </c>
      <c r="G44" s="5">
        <v>8.6461686327224986E-3</v>
      </c>
      <c r="H44" s="5">
        <v>0.27288662527123336</v>
      </c>
      <c r="I44" s="5">
        <v>-1.3484193885685627E-2</v>
      </c>
      <c r="J44" s="5">
        <v>0.11313060520349719</v>
      </c>
      <c r="K44" s="5">
        <v>-6.321279754736407E-3</v>
      </c>
      <c r="L44" s="5">
        <v>1.9281499396318586E-2</v>
      </c>
      <c r="M44" s="5">
        <v>-2.4567162613936995E-2</v>
      </c>
      <c r="N44" s="5">
        <v>-0.25370241103372104</v>
      </c>
      <c r="O44" s="5">
        <v>2.149052813949498E-2</v>
      </c>
      <c r="P44" s="5">
        <v>0.29841718270238937</v>
      </c>
      <c r="Q44" s="5">
        <v>2.0146531654147357E-2</v>
      </c>
      <c r="R44" s="5">
        <v>4.3546461545138776E-2</v>
      </c>
      <c r="S44" s="5">
        <v>3.9939204074033924E-2</v>
      </c>
      <c r="T44" s="5">
        <v>0.11571851849351189</v>
      </c>
      <c r="U44" s="5">
        <v>4.0327354380885382E-2</v>
      </c>
      <c r="V44" s="5">
        <v>0.40370464846444243</v>
      </c>
      <c r="W44" s="5">
        <v>4.6760490608580743E-2</v>
      </c>
      <c r="X44" s="5">
        <v>0.7957242550639898</v>
      </c>
      <c r="Y44" s="5">
        <v>2.8066465326228786E-2</v>
      </c>
      <c r="Z44" s="5">
        <v>0.14608442023451498</v>
      </c>
      <c r="AA44" s="5">
        <v>1.6086711756539009E-2</v>
      </c>
      <c r="AB44" s="5">
        <v>0.10621873020986543</v>
      </c>
      <c r="AC44" s="5">
        <v>1.627603415376442E-2</v>
      </c>
      <c r="AD44" s="5">
        <v>5.2632755393676603E-3</v>
      </c>
      <c r="AE44" s="5">
        <v>1.3144049679383698E-2</v>
      </c>
      <c r="AF44" s="5">
        <v>0.39606788232610507</v>
      </c>
      <c r="AG44" s="5">
        <v>1.4933602390037623E-2</v>
      </c>
      <c r="AH44" s="5">
        <v>0.18597133837569518</v>
      </c>
      <c r="AI44" s="5">
        <v>1.2130179322340603E-2</v>
      </c>
      <c r="AJ44" s="5">
        <v>0.10078792082632097</v>
      </c>
      <c r="AK44" s="5">
        <v>1.5135429603624684E-2</v>
      </c>
      <c r="AL44" s="5">
        <v>3.2484713225113392E-2</v>
      </c>
      <c r="AM44" s="5">
        <v>4.278724392074296E-3</v>
      </c>
      <c r="AN44" s="5">
        <v>0.11750168357704302</v>
      </c>
      <c r="AO44" s="5">
        <v>2.338020218069185E-2</v>
      </c>
      <c r="AP44" s="5">
        <v>3.2088350165476585E-2</v>
      </c>
      <c r="AQ44" s="5">
        <v>9.6991799902274175E-4</v>
      </c>
      <c r="AR44" s="5">
        <v>0.58888814210852025</v>
      </c>
      <c r="AS44" s="5"/>
      <c r="AT44" s="5"/>
      <c r="AU44" s="5"/>
      <c r="AV44" s="5"/>
      <c r="AW44" s="5"/>
      <c r="AX44" s="5"/>
      <c r="AY44" s="5"/>
      <c r="AZ44" s="5"/>
      <c r="BA44" s="5"/>
      <c r="BB44" s="5"/>
    </row>
    <row r="45" spans="1:54" x14ac:dyDescent="0.3">
      <c r="A45" s="5">
        <v>15600</v>
      </c>
      <c r="B45" s="5"/>
      <c r="C45" s="5">
        <v>2.0713018161960419</v>
      </c>
      <c r="D45" s="5">
        <v>0.29260529901324384</v>
      </c>
      <c r="E45" s="5">
        <v>-1.5652647099384919E-2</v>
      </c>
      <c r="F45" s="5">
        <v>3.9911784676029162E-2</v>
      </c>
      <c r="G45" s="5">
        <v>8.6452043905064259E-3</v>
      </c>
      <c r="H45" s="5">
        <v>0.27295043518214834</v>
      </c>
      <c r="I45" s="5">
        <v>-1.3492020153091385E-2</v>
      </c>
      <c r="J45" s="5">
        <v>0.11323561254533417</v>
      </c>
      <c r="K45" s="5">
        <v>-6.3293534146436712E-3</v>
      </c>
      <c r="L45" s="5">
        <v>1.9312879687068758E-2</v>
      </c>
      <c r="M45" s="5">
        <v>-2.4615780834643736E-2</v>
      </c>
      <c r="N45" s="5">
        <v>-0.25429398375166939</v>
      </c>
      <c r="O45" s="5">
        <v>2.1548247168271816E-2</v>
      </c>
      <c r="P45" s="5">
        <v>0.29932469720375099</v>
      </c>
      <c r="Q45" s="5">
        <v>2.021498310982945E-2</v>
      </c>
      <c r="R45" s="5">
        <v>4.3710002732814328E-2</v>
      </c>
      <c r="S45" s="5">
        <v>4.0103543230973246E-2</v>
      </c>
      <c r="T45" s="5">
        <v>0.11623638411670789</v>
      </c>
      <c r="U45" s="5">
        <v>4.05224186560793E-2</v>
      </c>
      <c r="V45" s="5">
        <v>0.40580397381242489</v>
      </c>
      <c r="W45" s="5">
        <v>4.7020694875978937E-2</v>
      </c>
      <c r="X45" s="5">
        <v>0.80044324215932572</v>
      </c>
      <c r="Y45" s="5">
        <v>2.8243216625825067E-2</v>
      </c>
      <c r="Z45" s="5">
        <v>0.14705823788972289</v>
      </c>
      <c r="AA45" s="5">
        <v>1.6199898437715497E-2</v>
      </c>
      <c r="AB45" s="5">
        <v>0.10700552702654906</v>
      </c>
      <c r="AC45" s="5">
        <v>1.6402661882104704E-2</v>
      </c>
      <c r="AD45" s="5">
        <v>5.3061928143735395E-3</v>
      </c>
      <c r="AE45" s="5">
        <v>1.325616320373336E-2</v>
      </c>
      <c r="AF45" s="5">
        <v>0.39959547287325209</v>
      </c>
      <c r="AG45" s="5">
        <v>1.5072259277112702E-2</v>
      </c>
      <c r="AH45" s="5">
        <v>0.18776869540799346</v>
      </c>
      <c r="AI45" s="5">
        <v>1.2252038639931002E-2</v>
      </c>
      <c r="AJ45" s="5">
        <v>0.101839006873039</v>
      </c>
      <c r="AK45" s="5">
        <v>1.5299087438032552E-2</v>
      </c>
      <c r="AL45" s="5">
        <v>3.2848496220584618E-2</v>
      </c>
      <c r="AM45" s="5">
        <v>4.3282967644423399E-3</v>
      </c>
      <c r="AN45" s="5">
        <v>0.11890870580562776</v>
      </c>
      <c r="AO45" s="5">
        <v>2.3669291591255109E-2</v>
      </c>
      <c r="AP45" s="5">
        <v>3.2497684117431709E-2</v>
      </c>
      <c r="AQ45" s="5">
        <v>9.8267219445748156E-4</v>
      </c>
      <c r="AR45" s="5">
        <v>0.59686441000184542</v>
      </c>
      <c r="AS45" s="5"/>
      <c r="AT45" s="5"/>
      <c r="AU45" s="5"/>
      <c r="AV45" s="5"/>
      <c r="AW45" s="5"/>
      <c r="AX45" s="5"/>
      <c r="AY45" s="5"/>
      <c r="AZ45" s="5"/>
      <c r="BA45" s="5"/>
      <c r="BB45" s="5"/>
    </row>
    <row r="46" spans="1:54" x14ac:dyDescent="0.3">
      <c r="A46" s="5">
        <v>15590</v>
      </c>
      <c r="B46" s="5"/>
      <c r="C46" s="5">
        <v>2.085296119338814</v>
      </c>
      <c r="D46" s="5">
        <v>0.29225091339516773</v>
      </c>
      <c r="E46" s="5">
        <v>-1.5639042074843852E-2</v>
      </c>
      <c r="F46" s="5">
        <v>3.9890789591727198E-2</v>
      </c>
      <c r="G46" s="5">
        <v>8.64363362922475E-3</v>
      </c>
      <c r="H46" s="5">
        <v>0.27299516115186606</v>
      </c>
      <c r="I46" s="5">
        <v>-1.3498909572081949E-2</v>
      </c>
      <c r="J46" s="5">
        <v>0.11333283897438282</v>
      </c>
      <c r="K46" s="5">
        <v>-6.3369982840596768E-3</v>
      </c>
      <c r="L46" s="5">
        <v>1.9342975076595006E-2</v>
      </c>
      <c r="M46" s="5">
        <v>-2.4662797420556097E-2</v>
      </c>
      <c r="N46" s="5">
        <v>-0.25486944754415092</v>
      </c>
      <c r="O46" s="5">
        <v>2.1604643668978411E-2</v>
      </c>
      <c r="P46" s="5">
        <v>0.30021450797296489</v>
      </c>
      <c r="Q46" s="5">
        <v>2.0282289259820716E-2</v>
      </c>
      <c r="R46" s="5">
        <v>4.3871187742256901E-2</v>
      </c>
      <c r="S46" s="5">
        <v>4.0265841576907345E-2</v>
      </c>
      <c r="T46" s="5">
        <v>0.1167487163086434</v>
      </c>
      <c r="U46" s="5">
        <v>4.0715697858467945E-2</v>
      </c>
      <c r="V46" s="5">
        <v>0.40788697552882702</v>
      </c>
      <c r="W46" s="5">
        <v>4.7279200564018527E-2</v>
      </c>
      <c r="X46" s="5">
        <v>0.80513681935385883</v>
      </c>
      <c r="Y46" s="5">
        <v>2.8419202963766745E-2</v>
      </c>
      <c r="Z46" s="5">
        <v>0.14802879948149233</v>
      </c>
      <c r="AA46" s="5">
        <v>1.631281115331662E-2</v>
      </c>
      <c r="AB46" s="5">
        <v>0.10779110476409</v>
      </c>
      <c r="AC46" s="5">
        <v>1.6529198054374278E-2</v>
      </c>
      <c r="AD46" s="5">
        <v>5.3491128699950565E-3</v>
      </c>
      <c r="AE46" s="5">
        <v>1.3368368563010352E-2</v>
      </c>
      <c r="AF46" s="5">
        <v>0.40312851080791834</v>
      </c>
      <c r="AG46" s="5">
        <v>1.5211227265800742E-2</v>
      </c>
      <c r="AH46" s="5">
        <v>0.18957130170902931</v>
      </c>
      <c r="AI46" s="5">
        <v>1.2374333902727136E-2</v>
      </c>
      <c r="AJ46" s="5">
        <v>0.1028945249562285</v>
      </c>
      <c r="AK46" s="5">
        <v>1.5463537382311977E-2</v>
      </c>
      <c r="AL46" s="5">
        <v>3.3214261606437284E-2</v>
      </c>
      <c r="AM46" s="5">
        <v>4.3781688578081448E-3</v>
      </c>
      <c r="AN46" s="5">
        <v>0.12032505884527925</v>
      </c>
      <c r="AO46" s="5">
        <v>2.3960464452706793E-2</v>
      </c>
      <c r="AP46" s="5">
        <v>3.2910199893015017E-2</v>
      </c>
      <c r="AQ46" s="5">
        <v>9.9553264762780136E-4</v>
      </c>
      <c r="AR46" s="5">
        <v>0.60491152174267793</v>
      </c>
      <c r="AS46" s="5"/>
      <c r="AT46" s="5"/>
      <c r="AU46" s="5"/>
      <c r="AV46" s="5"/>
      <c r="AW46" s="5"/>
      <c r="AX46" s="5"/>
      <c r="AY46" s="5"/>
      <c r="AZ46" s="5"/>
      <c r="BA46" s="5"/>
      <c r="BB46" s="5"/>
    </row>
    <row r="47" spans="1:54" x14ac:dyDescent="0.3">
      <c r="A47" s="5">
        <v>15580</v>
      </c>
      <c r="B47" s="5"/>
      <c r="C47" s="5">
        <v>2.0992848217800582</v>
      </c>
      <c r="D47" s="5">
        <v>0.29187624019281522</v>
      </c>
      <c r="E47" s="5">
        <v>-1.5624343322781536E-2</v>
      </c>
      <c r="F47" s="5">
        <v>3.9866993413422966E-2</v>
      </c>
      <c r="G47" s="5">
        <v>8.6414555124138485E-3</v>
      </c>
      <c r="H47" s="5">
        <v>0.27302075699879624</v>
      </c>
      <c r="I47" s="5">
        <v>-1.3504858886920318E-2</v>
      </c>
      <c r="J47" s="5">
        <v>0.1134222490657707</v>
      </c>
      <c r="K47" s="5">
        <v>-6.3442119354553076E-3</v>
      </c>
      <c r="L47" s="5">
        <v>1.9371776813814058E-2</v>
      </c>
      <c r="M47" s="5">
        <v>-2.4708199538705247E-2</v>
      </c>
      <c r="N47" s="5">
        <v>-0.25542865291503236</v>
      </c>
      <c r="O47" s="5">
        <v>2.1659703581205978E-2</v>
      </c>
      <c r="P47" s="5">
        <v>0.30108640102056072</v>
      </c>
      <c r="Q47" s="5">
        <v>2.03484344417128E-2</v>
      </c>
      <c r="R47" s="5">
        <v>4.4029980212715446E-2</v>
      </c>
      <c r="S47" s="5">
        <v>4.0426063587431907E-2</v>
      </c>
      <c r="T47" s="5">
        <v>0.11725540623221638</v>
      </c>
      <c r="U47" s="5">
        <v>4.0907152149488521E-2</v>
      </c>
      <c r="V47" s="5">
        <v>0.40995323732451378</v>
      </c>
      <c r="W47" s="5">
        <v>4.7535957635359345E-2</v>
      </c>
      <c r="X47" s="5">
        <v>0.80980410796777103</v>
      </c>
      <c r="Y47" s="5">
        <v>2.8594392531033054E-2</v>
      </c>
      <c r="Z47" s="5">
        <v>0.14899593598953315</v>
      </c>
      <c r="AA47" s="5">
        <v>1.642543100368132E-2</v>
      </c>
      <c r="AB47" s="5">
        <v>0.10857533738899623</v>
      </c>
      <c r="AC47" s="5">
        <v>1.6655623274748343E-2</v>
      </c>
      <c r="AD47" s="5">
        <v>5.392029443597803E-3</v>
      </c>
      <c r="AE47" s="5">
        <v>1.3480650237602365E-2</v>
      </c>
      <c r="AF47" s="5">
        <v>0.40666653516524515</v>
      </c>
      <c r="AG47" s="5">
        <v>1.5350489349381952E-2</v>
      </c>
      <c r="AH47" s="5">
        <v>0.19137895173965599</v>
      </c>
      <c r="AI47" s="5">
        <v>1.2497052221019805E-2</v>
      </c>
      <c r="AJ47" s="5">
        <v>0.10395437322265966</v>
      </c>
      <c r="AK47" s="5">
        <v>1.5628765078444608E-2</v>
      </c>
      <c r="AL47" s="5">
        <v>3.3581980914461143E-2</v>
      </c>
      <c r="AM47" s="5">
        <v>4.4283372780078321E-3</v>
      </c>
      <c r="AN47" s="5">
        <v>0.12175066057591159</v>
      </c>
      <c r="AO47" s="5">
        <v>2.4253706906960867E-2</v>
      </c>
      <c r="AP47" s="5">
        <v>3.3325882272796634E-2</v>
      </c>
      <c r="AQ47" s="5">
        <v>1.0084990257665535E-3</v>
      </c>
      <c r="AR47" s="5">
        <v>0.61302936038949807</v>
      </c>
      <c r="AS47" s="5"/>
      <c r="AT47" s="5"/>
      <c r="AU47" s="5"/>
      <c r="AV47" s="5"/>
      <c r="AW47" s="5"/>
      <c r="AX47" s="5"/>
      <c r="AY47" s="5"/>
      <c r="AZ47" s="5"/>
      <c r="BA47" s="5"/>
      <c r="BB47" s="5"/>
    </row>
    <row r="48" spans="1:54" x14ac:dyDescent="0.3">
      <c r="A48" s="5">
        <v>15570</v>
      </c>
      <c r="B48" s="5"/>
      <c r="C48" s="5">
        <v>2.113266328900461</v>
      </c>
      <c r="D48" s="5">
        <v>0.29148131885740913</v>
      </c>
      <c r="E48" s="5">
        <v>-1.5608551828277103E-2</v>
      </c>
      <c r="F48" s="5">
        <v>3.9840395763118611E-2</v>
      </c>
      <c r="G48" s="5">
        <v>8.6386693299028462E-3</v>
      </c>
      <c r="H48" s="5">
        <v>0.27302718045727425</v>
      </c>
      <c r="I48" s="5">
        <v>-1.3509865030545121E-2</v>
      </c>
      <c r="J48" s="5">
        <v>0.1135038089257264</v>
      </c>
      <c r="K48" s="5">
        <v>-6.3509920233212709E-3</v>
      </c>
      <c r="L48" s="5">
        <v>1.9399276385132939E-2</v>
      </c>
      <c r="M48" s="5">
        <v>-2.4751974640133557E-2</v>
      </c>
      <c r="N48" s="5">
        <v>-0.25597145308473251</v>
      </c>
      <c r="O48" s="5">
        <v>2.1713413054296953E-2</v>
      </c>
      <c r="P48" s="5">
        <v>0.30194016495947518</v>
      </c>
      <c r="Q48" s="5">
        <v>2.0413403146053565E-2</v>
      </c>
      <c r="R48" s="5">
        <v>4.4186344061179869E-2</v>
      </c>
      <c r="S48" s="5">
        <v>4.0584173941119385E-2</v>
      </c>
      <c r="T48" s="5">
        <v>0.11775634547951423</v>
      </c>
      <c r="U48" s="5">
        <v>4.1096741781848557E-2</v>
      </c>
      <c r="V48" s="5">
        <v>0.41200234321334844</v>
      </c>
      <c r="W48" s="5">
        <v>4.7790916014169772E-2</v>
      </c>
      <c r="X48" s="5">
        <v>0.81444422737065003</v>
      </c>
      <c r="Y48" s="5">
        <v>2.8768753402776848E-2</v>
      </c>
      <c r="Z48" s="5">
        <v>0.14995947754013678</v>
      </c>
      <c r="AA48" s="5">
        <v>1.6537738967077973E-2</v>
      </c>
      <c r="AB48" s="5">
        <v>0.10935809787390387</v>
      </c>
      <c r="AC48" s="5">
        <v>1.6781917966120923E-2</v>
      </c>
      <c r="AD48" s="5">
        <v>5.434936204539732E-3</v>
      </c>
      <c r="AE48" s="5">
        <v>1.3592992514738514E-2</v>
      </c>
      <c r="AF48" s="5">
        <v>0.41020907846540566</v>
      </c>
      <c r="AG48" s="5">
        <v>1.5490028249801332E-2</v>
      </c>
      <c r="AH48" s="5">
        <v>0.19319143627047861</v>
      </c>
      <c r="AI48" s="5">
        <v>1.2620180444835021E-2</v>
      </c>
      <c r="AJ48" s="5">
        <v>0.10501844750168129</v>
      </c>
      <c r="AK48" s="5">
        <v>1.579475579852576E-2</v>
      </c>
      <c r="AL48" s="5">
        <v>3.3951624839138231E-2</v>
      </c>
      <c r="AM48" s="5">
        <v>4.4787985154103888E-3</v>
      </c>
      <c r="AN48" s="5">
        <v>0.12318542558121133</v>
      </c>
      <c r="AO48" s="5">
        <v>2.4549004418966229E-2</v>
      </c>
      <c r="AP48" s="5">
        <v>3.3744715085227937E-2</v>
      </c>
      <c r="AQ48" s="5">
        <v>1.0215709668320607E-3</v>
      </c>
      <c r="AR48" s="5">
        <v>0.62121779106090236</v>
      </c>
      <c r="AS48" s="5"/>
      <c r="AT48" s="5"/>
      <c r="AU48" s="5"/>
      <c r="AV48" s="5"/>
      <c r="AW48" s="5"/>
      <c r="AX48" s="5"/>
      <c r="AY48" s="5"/>
      <c r="AZ48" s="5"/>
      <c r="BA48" s="5"/>
      <c r="BB48" s="5"/>
    </row>
    <row r="49" spans="1:54" x14ac:dyDescent="0.3">
      <c r="A49" s="5">
        <v>15560</v>
      </c>
      <c r="B49" s="5"/>
      <c r="C49" s="5">
        <v>2.1272390311117304</v>
      </c>
      <c r="D49" s="5">
        <v>0.29106619316866172</v>
      </c>
      <c r="E49" s="5">
        <v>-1.559166880895064E-2</v>
      </c>
      <c r="F49" s="5">
        <v>3.981099685432761E-2</v>
      </c>
      <c r="G49" s="5">
        <v>8.6352744984699564E-3</v>
      </c>
      <c r="H49" s="5">
        <v>0.27301439320502691</v>
      </c>
      <c r="I49" s="5">
        <v>-1.3513925126253597E-2</v>
      </c>
      <c r="J49" s="5">
        <v>0.11357748620834847</v>
      </c>
      <c r="K49" s="5">
        <v>-6.3573362852471765E-3</v>
      </c>
      <c r="L49" s="5">
        <v>1.9425465518152548E-2</v>
      </c>
      <c r="M49" s="5">
        <v>-2.4794110465106774E-2</v>
      </c>
      <c r="N49" s="5">
        <v>-0.25649770404877081</v>
      </c>
      <c r="O49" s="5">
        <v>2.1765758452668864E-2</v>
      </c>
      <c r="P49" s="5">
        <v>0.30277559108349994</v>
      </c>
      <c r="Q49" s="5">
        <v>2.0477180021908334E-2</v>
      </c>
      <c r="R49" s="5">
        <v>4.4340243494880319E-2</v>
      </c>
      <c r="S49" s="5">
        <v>4.0740137531329858E-2</v>
      </c>
      <c r="T49" s="5">
        <v>0.11825142610675279</v>
      </c>
      <c r="U49" s="5">
        <v>4.1284427111846239E-2</v>
      </c>
      <c r="V49" s="5">
        <v>0.41403387763587018</v>
      </c>
      <c r="W49" s="5">
        <v>4.8044025600355769E-2</v>
      </c>
      <c r="X49" s="5">
        <v>0.81905629521960643</v>
      </c>
      <c r="Y49" s="5">
        <v>2.8942253546494146E-2</v>
      </c>
      <c r="Z49" s="5">
        <v>0.15091925344703278</v>
      </c>
      <c r="AA49" s="5">
        <v>1.6649715903967757E-2</v>
      </c>
      <c r="AB49" s="5">
        <v>0.11013925822381651</v>
      </c>
      <c r="AC49" s="5">
        <v>1.6908062373777202E-2</v>
      </c>
      <c r="AD49" s="5">
        <v>5.4778267552280536E-3</v>
      </c>
      <c r="AE49" s="5">
        <v>1.3705379490757891E-2</v>
      </c>
      <c r="AF49" s="5">
        <v>0.41375566676942332</v>
      </c>
      <c r="AG49" s="5">
        <v>1.5629826419250554E-2</v>
      </c>
      <c r="AH49" s="5">
        <v>0.19500854239442597</v>
      </c>
      <c r="AI49" s="5">
        <v>1.2743705164250756E-2</v>
      </c>
      <c r="AJ49" s="5">
        <v>0.10608664130336214</v>
      </c>
      <c r="AK49" s="5">
        <v>1.5961494443766138E-2</v>
      </c>
      <c r="AL49" s="5">
        <v>3.432316323386856E-2</v>
      </c>
      <c r="AM49" s="5">
        <v>4.5295489441947133E-3</v>
      </c>
      <c r="AN49" s="5">
        <v>0.12462926512232217</v>
      </c>
      <c r="AO49" s="5">
        <v>2.4846341770141424E-2</v>
      </c>
      <c r="AP49" s="5">
        <v>3.4166681195754604E-2</v>
      </c>
      <c r="AQ49" s="5">
        <v>1.0347480791211897E-3</v>
      </c>
      <c r="AR49" s="5">
        <v>0.62947666066512831</v>
      </c>
      <c r="AS49" s="5"/>
      <c r="AT49" s="5"/>
      <c r="AU49" s="5"/>
      <c r="AV49" s="5"/>
      <c r="AW49" s="5"/>
      <c r="AX49" s="5"/>
      <c r="AY49" s="5"/>
      <c r="AZ49" s="5"/>
      <c r="BA49" s="5"/>
      <c r="BB49" s="5"/>
    </row>
    <row r="50" spans="1:54" x14ac:dyDescent="0.3">
      <c r="A50" s="5">
        <v>15550</v>
      </c>
      <c r="B50" s="5"/>
      <c r="C50" s="5">
        <v>2.1412013040406581</v>
      </c>
      <c r="D50" s="5">
        <v>0.29063091123325413</v>
      </c>
      <c r="E50" s="5">
        <v>-1.5573695715280774E-2</v>
      </c>
      <c r="F50" s="5">
        <v>3.9778797493901077E-2</v>
      </c>
      <c r="G50" s="5">
        <v>8.6312705624567027E-3</v>
      </c>
      <c r="H50" s="5">
        <v>0.27298236088936878</v>
      </c>
      <c r="I50" s="5">
        <v>-1.3517036489325573E-2</v>
      </c>
      <c r="J50" s="5">
        <v>0.11364325013191542</v>
      </c>
      <c r="K50" s="5">
        <v>-6.3632425429773331E-3</v>
      </c>
      <c r="L50" s="5">
        <v>1.9450336185308177E-2</v>
      </c>
      <c r="M50" s="5">
        <v>-2.4834595048257073E-2</v>
      </c>
      <c r="N50" s="5">
        <v>-0.25700726463572693</v>
      </c>
      <c r="O50" s="5">
        <v>2.1816726361100203E-2</v>
      </c>
      <c r="P50" s="5">
        <v>0.30359247344537044</v>
      </c>
      <c r="Q50" s="5">
        <v>2.0539749882408621E-2</v>
      </c>
      <c r="R50" s="5">
        <v>4.4491643023787129E-2</v>
      </c>
      <c r="S50" s="5">
        <v>4.0893919478047887E-2</v>
      </c>
      <c r="T50" s="5">
        <v>0.11874054066936594</v>
      </c>
      <c r="U50" s="5">
        <v>4.1470168611770962E-2</v>
      </c>
      <c r="V50" s="5">
        <v>0.41604742558403257</v>
      </c>
      <c r="W50" s="5">
        <v>4.8295236283944762E-2</v>
      </c>
      <c r="X50" s="5">
        <v>0.82363942770053744</v>
      </c>
      <c r="Y50" s="5">
        <v>2.9114860830322463E-2</v>
      </c>
      <c r="Z50" s="5">
        <v>0.15187509225301224</v>
      </c>
      <c r="AA50" s="5">
        <v>1.6761342561361449E-2</v>
      </c>
      <c r="AB50" s="5">
        <v>0.11091868950301773</v>
      </c>
      <c r="AC50" s="5">
        <v>1.7034036569177385E-2</v>
      </c>
      <c r="AD50" s="5">
        <v>5.5206946322145824E-3</v>
      </c>
      <c r="AE50" s="5">
        <v>1.3817795073478675E-2</v>
      </c>
      <c r="AF50" s="5">
        <v>0.41730581973815395</v>
      </c>
      <c r="AG50" s="5">
        <v>1.5769866041872409E-2</v>
      </c>
      <c r="AH50" s="5">
        <v>0.19683005354088162</v>
      </c>
      <c r="AI50" s="5">
        <v>1.2867612709815512E-2</v>
      </c>
      <c r="AJ50" s="5">
        <v>0.10715884581746597</v>
      </c>
      <c r="AK50" s="5">
        <v>1.6128965543616668E-2</v>
      </c>
      <c r="AL50" s="5">
        <v>3.4696565107449832E-2</v>
      </c>
      <c r="AM50" s="5">
        <v>4.5805848216586547E-3</v>
      </c>
      <c r="AN50" s="5">
        <v>0.12608208711235</v>
      </c>
      <c r="AO50" s="5">
        <v>2.5145703051954432E-2</v>
      </c>
      <c r="AP50" s="5">
        <v>3.4591762496102456E-2</v>
      </c>
      <c r="AQ50" s="5">
        <v>1.048029940886711E-3</v>
      </c>
      <c r="AR50" s="5">
        <v>0.6378057976315199</v>
      </c>
      <c r="AS50" s="5"/>
      <c r="AT50" s="5"/>
      <c r="AU50" s="5"/>
      <c r="AV50" s="5"/>
      <c r="AW50" s="5"/>
      <c r="AX50" s="5"/>
      <c r="AY50" s="5"/>
      <c r="AZ50" s="5"/>
      <c r="BA50" s="5"/>
      <c r="BB50" s="5"/>
    </row>
    <row r="51" spans="1:54" x14ac:dyDescent="0.3">
      <c r="A51" s="5">
        <v>15540</v>
      </c>
      <c r="B51" s="5"/>
      <c r="C51" s="5">
        <v>2.1551515087195483</v>
      </c>
      <c r="D51" s="5">
        <v>0.29017552548177961</v>
      </c>
      <c r="E51" s="5">
        <v>-1.5554634230840919E-2</v>
      </c>
      <c r="F51" s="5">
        <v>3.9743799083651228E-2</v>
      </c>
      <c r="G51" s="5">
        <v>8.6266571943395473E-3</v>
      </c>
      <c r="H51" s="5">
        <v>0.27293105315211152</v>
      </c>
      <c r="I51" s="5">
        <v>-1.3519196628587285E-2</v>
      </c>
      <c r="J51" s="5">
        <v>0.11370107149472657</v>
      </c>
      <c r="K51" s="5">
        <v>-6.3687087034425948E-3</v>
      </c>
      <c r="L51" s="5">
        <v>1.9473880607444784E-2</v>
      </c>
      <c r="M51" s="5">
        <v>-2.4873416723654167E-2</v>
      </c>
      <c r="N51" s="5">
        <v>-0.25749999656458183</v>
      </c>
      <c r="O51" s="5">
        <v>2.1866303589975128E-2</v>
      </c>
      <c r="P51" s="5">
        <v>0.30439060893445269</v>
      </c>
      <c r="Q51" s="5">
        <v>2.060109771028611E-2</v>
      </c>
      <c r="R51" s="5">
        <v>4.4640507473105349E-2</v>
      </c>
      <c r="S51" s="5">
        <v>4.1045485139740046E-2</v>
      </c>
      <c r="T51" s="5">
        <v>0.11922358225723309</v>
      </c>
      <c r="U51" s="5">
        <v>4.1653926882378879E-2</v>
      </c>
      <c r="V51" s="5">
        <v>0.41804257272697382</v>
      </c>
      <c r="W51" s="5">
        <v>4.8544497959619785E-2</v>
      </c>
      <c r="X51" s="5">
        <v>0.82819273977247776</v>
      </c>
      <c r="Y51" s="5">
        <v>2.9286543031466421E-2</v>
      </c>
      <c r="Z51" s="5">
        <v>0.1528268217723015</v>
      </c>
      <c r="AA51" s="5">
        <v>1.6872599577269245E-2</v>
      </c>
      <c r="AB51" s="5">
        <v>0.11169626186265762</v>
      </c>
      <c r="AC51" s="5">
        <v>1.715982045385182E-2</v>
      </c>
      <c r="AD51" s="5">
        <v>5.5635333073294473E-3</v>
      </c>
      <c r="AE51" s="5">
        <v>1.393022298466857E-2</v>
      </c>
      <c r="AF51" s="5">
        <v>0.42085905069444446</v>
      </c>
      <c r="AG51" s="5">
        <v>1.5910129035588905E-2</v>
      </c>
      <c r="AH51" s="5">
        <v>0.19865574949138085</v>
      </c>
      <c r="AI51" s="5">
        <v>1.2991889153070077E-2</v>
      </c>
      <c r="AJ51" s="5">
        <v>0.1082349499132863</v>
      </c>
      <c r="AK51" s="5">
        <v>1.6297153255019164E-2</v>
      </c>
      <c r="AL51" s="5">
        <v>3.5071798620820598E-2</v>
      </c>
      <c r="AM51" s="5">
        <v>4.6319022875608191E-3</v>
      </c>
      <c r="AN51" s="5">
        <v>0.12754379609169897</v>
      </c>
      <c r="AO51" s="5">
        <v>2.5447071659654191E-2</v>
      </c>
      <c r="AP51" s="5">
        <v>3.501993989374589E-2</v>
      </c>
      <c r="AQ51" s="5">
        <v>1.0614160999592463E-3</v>
      </c>
      <c r="AR51" s="5">
        <v>0.64620501164413369</v>
      </c>
      <c r="AS51" s="5"/>
      <c r="AT51" s="5"/>
      <c r="AU51" s="5"/>
      <c r="AV51" s="5"/>
      <c r="AW51" s="5"/>
      <c r="AX51" s="5"/>
      <c r="AY51" s="5"/>
      <c r="AZ51" s="5"/>
      <c r="BA51" s="5"/>
      <c r="BB51" s="5"/>
    </row>
    <row r="52" spans="1:54" x14ac:dyDescent="0.3">
      <c r="A52" s="5">
        <v>15530</v>
      </c>
      <c r="B52" s="5"/>
      <c r="C52" s="5">
        <v>2.1690879917830688</v>
      </c>
      <c r="D52" s="5">
        <v>0.28970009266414809</v>
      </c>
      <c r="E52" s="5">
        <v>-1.5534486272453824E-2</v>
      </c>
      <c r="F52" s="5">
        <v>3.9706003621770014E-2</v>
      </c>
      <c r="G52" s="5">
        <v>8.6214341952584699E-3</v>
      </c>
      <c r="H52" s="5">
        <v>0.27286044365316819</v>
      </c>
      <c r="I52" s="5">
        <v>-1.3520403247914195E-2</v>
      </c>
      <c r="J52" s="5">
        <v>0.11375092269046452</v>
      </c>
      <c r="K52" s="5">
        <v>-6.3737327597677019E-3</v>
      </c>
      <c r="L52" s="5">
        <v>1.9496091257325293E-2</v>
      </c>
      <c r="M52" s="5">
        <v>-2.491056412980178E-2</v>
      </c>
      <c r="N52" s="5">
        <v>-0.25797576450141435</v>
      </c>
      <c r="O52" s="5">
        <v>2.1914477180484924E-2</v>
      </c>
      <c r="P52" s="5">
        <v>0.30516979735399491</v>
      </c>
      <c r="Q52" s="5">
        <v>2.0661208663389136E-2</v>
      </c>
      <c r="R52" s="5">
        <v>4.4786801995758997E-2</v>
      </c>
      <c r="S52" s="5">
        <v>4.119480012522906E-2</v>
      </c>
      <c r="T52" s="5">
        <v>0.11970044453003063</v>
      </c>
      <c r="U52" s="5">
        <v>4.1835662665438401E-2</v>
      </c>
      <c r="V52" s="5">
        <v>0.42001890553776411</v>
      </c>
      <c r="W52" s="5">
        <v>4.8791760541399193E-2</v>
      </c>
      <c r="X52" s="5">
        <v>0.83271534541498027</v>
      </c>
      <c r="Y52" s="5">
        <v>2.9457267844748874E-2</v>
      </c>
      <c r="Z52" s="5">
        <v>0.15377426913368344</v>
      </c>
      <c r="AA52" s="5">
        <v>1.6983467485242106E-2</v>
      </c>
      <c r="AB52" s="5">
        <v>0.11247184456900532</v>
      </c>
      <c r="AC52" s="5">
        <v>1.7285393763407264E-2</v>
      </c>
      <c r="AD52" s="5">
        <v>5.6063361888533643E-3</v>
      </c>
      <c r="AE52" s="5">
        <v>1.4042646762616764E-2</v>
      </c>
      <c r="AF52" s="5">
        <v>0.42441486668849199</v>
      </c>
      <c r="AG52" s="5">
        <v>1.6050597054053966E-2</v>
      </c>
      <c r="AH52" s="5">
        <v>0.20048540639689563</v>
      </c>
      <c r="AI52" s="5">
        <v>1.3116520307173873E-2</v>
      </c>
      <c r="AJ52" s="5">
        <v>0.10931484014034328</v>
      </c>
      <c r="AK52" s="5">
        <v>1.6466041361786053E-2</v>
      </c>
      <c r="AL52" s="5">
        <v>3.544883108406937E-2</v>
      </c>
      <c r="AM52" s="5">
        <v>4.6834973634960596E-3</v>
      </c>
      <c r="AN52" s="5">
        <v>0.12901429320428007</v>
      </c>
      <c r="AO52" s="5">
        <v>2.5750430286159191E-2</v>
      </c>
      <c r="AP52" s="5">
        <v>3.5451193301565695E-2</v>
      </c>
      <c r="AQ52" s="5">
        <v>1.0749060733740369E-3</v>
      </c>
      <c r="AR52" s="5">
        <v>0.65467409337763827</v>
      </c>
      <c r="AS52" s="5"/>
      <c r="AT52" s="5"/>
      <c r="AU52" s="5"/>
      <c r="AV52" s="5"/>
      <c r="AW52" s="5"/>
      <c r="AX52" s="5"/>
      <c r="AY52" s="5"/>
      <c r="AZ52" s="5"/>
      <c r="BA52" s="5"/>
      <c r="BB52" s="5"/>
    </row>
    <row r="53" spans="1:54" x14ac:dyDescent="0.3">
      <c r="A53" s="5">
        <v>15520</v>
      </c>
      <c r="B53" s="5"/>
      <c r="C53" s="5">
        <v>2.183009085671499</v>
      </c>
      <c r="D53" s="5">
        <v>0.28920467384344428</v>
      </c>
      <c r="E53" s="5">
        <v>-1.5513253990263893E-2</v>
      </c>
      <c r="F53" s="5">
        <v>3.9665413704041572E-2</v>
      </c>
      <c r="G53" s="5">
        <v>8.6156014955020028E-3</v>
      </c>
      <c r="H53" s="5">
        <v>0.27277051009283532</v>
      </c>
      <c r="I53" s="5">
        <v>-1.3520654247671599E-2</v>
      </c>
      <c r="J53" s="5">
        <v>0.11379277772306917</v>
      </c>
      <c r="K53" s="5">
        <v>-6.3783127922534821E-3</v>
      </c>
      <c r="L53" s="5">
        <v>1.9516960863069619E-2</v>
      </c>
      <c r="M53" s="5">
        <v>-2.4946026214556872E-2</v>
      </c>
      <c r="N53" s="5">
        <v>-0.25843443611541861</v>
      </c>
      <c r="O53" s="5">
        <v>2.1961234409783155E-2</v>
      </c>
      <c r="P53" s="5">
        <v>0.30592984149790847</v>
      </c>
      <c r="Q53" s="5">
        <v>2.0720068080179184E-2</v>
      </c>
      <c r="R53" s="5">
        <v>4.4930492084859143E-2</v>
      </c>
      <c r="S53" s="5">
        <v>4.1341830305579044E-2</v>
      </c>
      <c r="T53" s="5">
        <v>0.12017102175269276</v>
      </c>
      <c r="U53" s="5">
        <v>4.2015336856341949E-2</v>
      </c>
      <c r="V53" s="5">
        <v>0.4219760114210902</v>
      </c>
      <c r="W53" s="5">
        <v>4.9036973977457238E-2</v>
      </c>
      <c r="X53" s="5">
        <v>0.83720635787842723</v>
      </c>
      <c r="Y53" s="5">
        <v>2.962700289128405E-2</v>
      </c>
      <c r="Z53" s="5">
        <v>0.15471726082435364</v>
      </c>
      <c r="AA53" s="5">
        <v>1.7093926719004265E-2</v>
      </c>
      <c r="AB53" s="5">
        <v>0.11324530603236749</v>
      </c>
      <c r="AC53" s="5">
        <v>1.7410736071643899E-2</v>
      </c>
      <c r="AD53" s="5">
        <v>5.6490966227282901E-3</v>
      </c>
      <c r="AE53" s="5">
        <v>1.415504976480784E-2</v>
      </c>
      <c r="AF53" s="5">
        <v>0.42797276856642225</v>
      </c>
      <c r="AG53" s="5">
        <v>1.6191251488731857E-2</v>
      </c>
      <c r="AH53" s="5">
        <v>0.20231879679672327</v>
      </c>
      <c r="AI53" s="5">
        <v>1.3241491727637297E-2</v>
      </c>
      <c r="AJ53" s="5">
        <v>0.11039840072996705</v>
      </c>
      <c r="AK53" s="5">
        <v>1.6635613274110013E-2</v>
      </c>
      <c r="AL53" s="5">
        <v>3.5827628953718403E-2</v>
      </c>
      <c r="AM53" s="5">
        <v>4.7353659523054047E-3</v>
      </c>
      <c r="AN53" s="5">
        <v>0.13049347617460363</v>
      </c>
      <c r="AO53" s="5">
        <v>2.6055760916108301E-2</v>
      </c>
      <c r="AP53" s="5">
        <v>3.5885501627706491E-2</v>
      </c>
      <c r="AQ53" s="5">
        <v>1.0884993470028439E-3</v>
      </c>
      <c r="AR53" s="5">
        <v>0.66321281423565548</v>
      </c>
      <c r="AS53" s="5"/>
      <c r="AT53" s="5"/>
      <c r="AU53" s="5"/>
      <c r="AV53" s="5"/>
      <c r="AW53" s="5"/>
      <c r="AX53" s="5"/>
      <c r="AY53" s="5"/>
      <c r="AZ53" s="5"/>
      <c r="BA53" s="5"/>
      <c r="BB53" s="5"/>
    </row>
    <row r="54" spans="1:54" x14ac:dyDescent="0.3">
      <c r="A54" s="5">
        <v>15510</v>
      </c>
      <c r="B54" s="5"/>
      <c r="C54" s="5">
        <v>2.1969131088404383</v>
      </c>
      <c r="D54" s="5">
        <v>0.28868933438823696</v>
      </c>
      <c r="E54" s="5">
        <v>-1.5490939767726855E-2</v>
      </c>
      <c r="F54" s="5">
        <v>3.962203252484657E-2</v>
      </c>
      <c r="G54" s="5">
        <v>8.6091591549483162E-3</v>
      </c>
      <c r="H54" s="5">
        <v>0.27266123423273392</v>
      </c>
      <c r="I54" s="5">
        <v>-1.3519947726092118E-2</v>
      </c>
      <c r="J54" s="5">
        <v>0.11382661222111397</v>
      </c>
      <c r="K54" s="5">
        <v>-6.382446969333334E-3</v>
      </c>
      <c r="L54" s="5">
        <v>1.9536482411522695E-2</v>
      </c>
      <c r="M54" s="5">
        <v>-2.4979792239968698E-2</v>
      </c>
      <c r="N54" s="5">
        <v>-0.25887588213421625</v>
      </c>
      <c r="O54" s="5">
        <v>2.2006562796092248E-2</v>
      </c>
      <c r="P54" s="5">
        <v>0.30667054722703341</v>
      </c>
      <c r="Q54" s="5">
        <v>2.0777661485204803E-2</v>
      </c>
      <c r="R54" s="5">
        <v>4.507154358615021E-2</v>
      </c>
      <c r="S54" s="5">
        <v>4.1486541825986212E-2</v>
      </c>
      <c r="T54" s="5">
        <v>0.12063520883096698</v>
      </c>
      <c r="U54" s="5">
        <v>4.219291051677819E-2</v>
      </c>
      <c r="V54" s="5">
        <v>0.42391347884182851</v>
      </c>
      <c r="W54" s="5">
        <v>4.9280088265080242E-2</v>
      </c>
      <c r="X54" s="5">
        <v>0.84166488993720512</v>
      </c>
      <c r="Y54" s="5">
        <v>2.9795715727271733E-2</v>
      </c>
      <c r="Z54" s="5">
        <v>0.15565562273449746</v>
      </c>
      <c r="AA54" s="5">
        <v>1.7203957617176035E-2</v>
      </c>
      <c r="AB54" s="5">
        <v>0.11401651383666464</v>
      </c>
      <c r="AC54" s="5">
        <v>1.7535826794782754E-2</v>
      </c>
      <c r="AD54" s="5">
        <v>5.6918078938064586E-3</v>
      </c>
      <c r="AE54" s="5">
        <v>1.4267415170697411E-2</v>
      </c>
      <c r="AF54" s="5">
        <v>0.43153225104208942</v>
      </c>
      <c r="AG54" s="5">
        <v>1.6332073471102125E-2</v>
      </c>
      <c r="AH54" s="5">
        <v>0.2041556896389928</v>
      </c>
      <c r="AI54" s="5">
        <v>1.3366788713161252E-2</v>
      </c>
      <c r="AJ54" s="5">
        <v>0.11148551359777051</v>
      </c>
      <c r="AK54" s="5">
        <v>1.6805852028207599E-2</v>
      </c>
      <c r="AL54" s="5">
        <v>3.6208157830286483E-2</v>
      </c>
      <c r="AM54" s="5">
        <v>4.787503837521509E-3</v>
      </c>
      <c r="AN54" s="5">
        <v>0.13198123928579511</v>
      </c>
      <c r="AO54" s="5">
        <v>2.6363044820080572E-2</v>
      </c>
      <c r="AP54" s="5">
        <v>3.6322842765639483E-2</v>
      </c>
      <c r="AQ54" s="5">
        <v>1.1021953751911714E-3</v>
      </c>
      <c r="AR54" s="5">
        <v>0.67182092609174959</v>
      </c>
      <c r="AS54" s="5"/>
      <c r="AT54" s="5"/>
      <c r="AU54" s="5"/>
      <c r="AV54" s="5"/>
      <c r="AW54" s="5"/>
      <c r="AX54" s="5"/>
      <c r="AY54" s="5"/>
      <c r="AZ54" s="5"/>
      <c r="BA54" s="5"/>
      <c r="BB54" s="5"/>
    </row>
    <row r="55" spans="1:54" x14ac:dyDescent="0.3">
      <c r="A55" s="5">
        <v>15500</v>
      </c>
      <c r="B55" s="5"/>
      <c r="C55" s="5">
        <v>2.2107983659769728</v>
      </c>
      <c r="D55" s="5">
        <v>0.28815414396333605</v>
      </c>
      <c r="E55" s="5">
        <v>-1.546754622151655E-2</v>
      </c>
      <c r="F55" s="5">
        <v>3.957586387795755E-2</v>
      </c>
      <c r="G55" s="5">
        <v>8.6021073634619284E-3</v>
      </c>
      <c r="H55" s="5">
        <v>0.27253260191539591</v>
      </c>
      <c r="I55" s="5">
        <v>-1.3518281980589148E-2</v>
      </c>
      <c r="J55" s="5">
        <v>0.11385240345167473</v>
      </c>
      <c r="K55" s="5">
        <v>-6.3861335485034089E-3</v>
      </c>
      <c r="L55" s="5">
        <v>1.955464915154943E-2</v>
      </c>
      <c r="M55" s="5">
        <v>-2.5011851787035216E-2</v>
      </c>
      <c r="N55" s="5">
        <v>-0.2592999763984335</v>
      </c>
      <c r="O55" s="5">
        <v>2.2050450103758612E-2</v>
      </c>
      <c r="P55" s="5">
        <v>0.30739172354486066</v>
      </c>
      <c r="Q55" s="5">
        <v>2.0833974594550338E-2</v>
      </c>
      <c r="R55" s="5">
        <v>4.5209922710429076E-2</v>
      </c>
      <c r="S55" s="5">
        <v>4.1628901117671271E-2</v>
      </c>
      <c r="T55" s="5">
        <v>0.12109290134705045</v>
      </c>
      <c r="U55" s="5">
        <v>4.2368344887459934E-2</v>
      </c>
      <c r="V55" s="5">
        <v>0.42583089745446062</v>
      </c>
      <c r="W55" s="5">
        <v>4.9521053465753521E-2</v>
      </c>
      <c r="X55" s="5">
        <v>0.84609005414567684</v>
      </c>
      <c r="Y55" s="5">
        <v>2.9963373852908832E-2</v>
      </c>
      <c r="Z55" s="5">
        <v>0.15658918020258511</v>
      </c>
      <c r="AA55" s="5">
        <v>1.7313540428085535E-2</v>
      </c>
      <c r="AB55" s="5">
        <v>0.11478533476966615</v>
      </c>
      <c r="AC55" s="5">
        <v>1.7660645195803137E-2</v>
      </c>
      <c r="AD55" s="5">
        <v>5.7344632271380024E-3</v>
      </c>
      <c r="AE55" s="5">
        <v>1.4379725984590527E-2</v>
      </c>
      <c r="AF55" s="5">
        <v>0.4350928027721313</v>
      </c>
      <c r="AG55" s="5">
        <v>1.6473043874991936E-2</v>
      </c>
      <c r="AH55" s="5">
        <v>0.20599585030280737</v>
      </c>
      <c r="AI55" s="5">
        <v>1.3492396306585275E-2</v>
      </c>
      <c r="AJ55" s="5">
        <v>0.11257605834703477</v>
      </c>
      <c r="AK55" s="5">
        <v>1.6976740286097532E-2</v>
      </c>
      <c r="AL55" s="5">
        <v>3.6590382456135877E-2</v>
      </c>
      <c r="AM55" s="5">
        <v>4.8399066828501919E-3</v>
      </c>
      <c r="AN55" s="5">
        <v>0.13347747335854748</v>
      </c>
      <c r="AO55" s="5">
        <v>2.6672262548988152E-2</v>
      </c>
      <c r="AP55" s="5">
        <v>3.6763193584440856E-2</v>
      </c>
      <c r="AQ55" s="5">
        <v>1.1159935804011174E-3</v>
      </c>
      <c r="AR55" s="5">
        <v>0.68049816103318617</v>
      </c>
      <c r="AS55" s="5"/>
      <c r="AT55" s="5"/>
      <c r="AU55" s="5"/>
      <c r="AV55" s="5"/>
      <c r="AW55" s="5"/>
      <c r="AX55" s="5"/>
      <c r="AY55" s="5"/>
      <c r="AZ55" s="5"/>
      <c r="BA55" s="5"/>
      <c r="BB55" s="5"/>
    </row>
    <row r="56" spans="1:54" x14ac:dyDescent="0.3">
      <c r="A56" s="5">
        <v>15490</v>
      </c>
      <c r="B56" s="5"/>
      <c r="C56" s="5">
        <v>2.2246631482223234</v>
      </c>
      <c r="D56" s="5">
        <v>0.28759917651899553</v>
      </c>
      <c r="E56" s="5">
        <v>-1.5443076201348304E-2</v>
      </c>
      <c r="F56" s="5">
        <v>3.9526912157123353E-2</v>
      </c>
      <c r="G56" s="5">
        <v>8.5944464412456255E-3</v>
      </c>
      <c r="H56" s="5">
        <v>0.27238460308247736</v>
      </c>
      <c r="I56" s="5">
        <v>-1.3515655509005209E-2</v>
      </c>
      <c r="J56" s="5">
        <v>0.11387013033368257</v>
      </c>
      <c r="K56" s="5">
        <v>-6.3893708772259057E-3</v>
      </c>
      <c r="L56" s="5">
        <v>1.9571454597254637E-2</v>
      </c>
      <c r="M56" s="5">
        <v>-2.5042194760374076E-2</v>
      </c>
      <c r="N56" s="5">
        <v>-0.25970659591551126</v>
      </c>
      <c r="O56" s="5">
        <v>2.2092884348253915E-2</v>
      </c>
      <c r="P56" s="5">
        <v>0.3080931826726645</v>
      </c>
      <c r="Q56" s="5">
        <v>2.0888993321256936E-2</v>
      </c>
      <c r="R56" s="5">
        <v>4.5345596045930983E-2</v>
      </c>
      <c r="S56" s="5">
        <v>4.1768874909766593E-2</v>
      </c>
      <c r="T56" s="5">
        <v>0.12154399559529053</v>
      </c>
      <c r="U56" s="5">
        <v>4.2541601400902955E-2</v>
      </c>
      <c r="V56" s="5">
        <v>0.42772785823328219</v>
      </c>
      <c r="W56" s="5">
        <v>4.9759819720373605E-2</v>
      </c>
      <c r="X56" s="5">
        <v>0.85048096309684507</v>
      </c>
      <c r="Y56" s="5">
        <v>3.0129944721416162E-2</v>
      </c>
      <c r="Z56" s="5">
        <v>0.15751775806136309</v>
      </c>
      <c r="AA56" s="5">
        <v>1.7422655314668467E-2</v>
      </c>
      <c r="AB56" s="5">
        <v>0.11555163485387236</v>
      </c>
      <c r="AC56" s="5">
        <v>1.778517038888949E-2</v>
      </c>
      <c r="AD56" s="5">
        <v>5.7770557892967336E-3</v>
      </c>
      <c r="AE56" s="5">
        <v>1.4491965038621926E-2</v>
      </c>
      <c r="AF56" s="5">
        <v>0.43865390643427749</v>
      </c>
      <c r="AG56" s="5">
        <v>1.6614143319036732E-2</v>
      </c>
      <c r="AH56" s="5">
        <v>0.2078390406220337</v>
      </c>
      <c r="AI56" s="5">
        <v>1.3618299295945432E-2</v>
      </c>
      <c r="AJ56" s="5">
        <v>0.11366991227300989</v>
      </c>
      <c r="AK56" s="5">
        <v>1.7148260335517418E-2</v>
      </c>
      <c r="AL56" s="5">
        <v>3.697426671361153E-2</v>
      </c>
      <c r="AM56" s="5">
        <v>4.8925700316891311E-3</v>
      </c>
      <c r="AN56" s="5">
        <v>0.13498206573104926</v>
      </c>
      <c r="AO56" s="5">
        <v>2.6983393928649069E-2</v>
      </c>
      <c r="AP56" s="5">
        <v>3.7206529919292762E-2</v>
      </c>
      <c r="AQ56" s="5">
        <v>1.1298933528601552E-3</v>
      </c>
      <c r="AR56" s="5">
        <v>0.68924423110766386</v>
      </c>
      <c r="AS56" s="5"/>
      <c r="AT56" s="5"/>
      <c r="AU56" s="5"/>
      <c r="AV56" s="5"/>
      <c r="AW56" s="5"/>
      <c r="AX56" s="5"/>
      <c r="AY56" s="5"/>
      <c r="AZ56" s="5"/>
      <c r="BA56" s="5"/>
      <c r="BB56" s="5"/>
    </row>
    <row r="57" spans="1:54" x14ac:dyDescent="0.3">
      <c r="A57" s="5">
        <v>15480</v>
      </c>
      <c r="B57" s="5"/>
      <c r="C57" s="5">
        <v>2.2385057334009897</v>
      </c>
      <c r="D57" s="5">
        <v>0.2870245102785593</v>
      </c>
      <c r="E57" s="5">
        <v>-1.5417532789718765E-2</v>
      </c>
      <c r="F57" s="5">
        <v>3.9475182356441825E-2</v>
      </c>
      <c r="G57" s="5">
        <v>8.5861768391472318E-3</v>
      </c>
      <c r="H57" s="5">
        <v>0.27221723179158497</v>
      </c>
      <c r="I57" s="5">
        <v>-1.3512067010794396E-2</v>
      </c>
      <c r="J57" s="5">
        <v>0.11387977345075109</v>
      </c>
      <c r="K57" s="5">
        <v>-6.3921573938049338E-3</v>
      </c>
      <c r="L57" s="5">
        <v>1.9586892531126117E-2</v>
      </c>
      <c r="M57" s="5">
        <v>-2.5070811392805557E-2</v>
      </c>
      <c r="N57" s="5">
        <v>-0.26009562091272337</v>
      </c>
      <c r="O57" s="5">
        <v>2.2133853801119718E-2</v>
      </c>
      <c r="P57" s="5">
        <v>0.30877474012401318</v>
      </c>
      <c r="Q57" s="5">
        <v>2.0942703780713157E-2</v>
      </c>
      <c r="R57" s="5">
        <v>4.5478530570676808E-2</v>
      </c>
      <c r="S57" s="5">
        <v>4.190643024119442E-2</v>
      </c>
      <c r="T57" s="5">
        <v>0.12198838861793748</v>
      </c>
      <c r="U57" s="5">
        <v>4.2712641694250715E-2</v>
      </c>
      <c r="V57" s="5">
        <v>0.42960395360335879</v>
      </c>
      <c r="W57" s="5">
        <v>4.999633726458054E-2</v>
      </c>
      <c r="X57" s="5">
        <v>0.85483672968363522</v>
      </c>
      <c r="Y57" s="5">
        <v>3.0295395748178366E-2</v>
      </c>
      <c r="Z57" s="5">
        <v>0.15844118068454013</v>
      </c>
      <c r="AA57" s="5">
        <v>1.7531282359455197E-2</v>
      </c>
      <c r="AB57" s="5">
        <v>0.11631527937804167</v>
      </c>
      <c r="AC57" s="5">
        <v>1.790938134398723E-2</v>
      </c>
      <c r="AD57" s="5">
        <v>5.8195786897442588E-3</v>
      </c>
      <c r="AE57" s="5">
        <v>1.4604114995839048E-2</v>
      </c>
      <c r="AF57" s="5">
        <v>0.44221503880892649</v>
      </c>
      <c r="AG57" s="5">
        <v>1.6755352169269835E-2</v>
      </c>
      <c r="AH57" s="5">
        <v>0.20968501891075539</v>
      </c>
      <c r="AI57" s="5">
        <v>1.37444822156432E-2</v>
      </c>
      <c r="AJ57" s="5">
        <v>0.11476695036815376</v>
      </c>
      <c r="AK57" s="5">
        <v>1.732039408998013E-2</v>
      </c>
      <c r="AL57" s="5">
        <v>3.7359773623474854E-2</v>
      </c>
      <c r="AM57" s="5">
        <v>4.9454893066844894E-3</v>
      </c>
      <c r="AN57" s="5">
        <v>0.13649490023990021</v>
      </c>
      <c r="AO57" s="5">
        <v>2.7296418054545246E-2</v>
      </c>
      <c r="AP57" s="5">
        <v>3.76528265622171E-2</v>
      </c>
      <c r="AQ57" s="5">
        <v>1.1438940502160422E-3</v>
      </c>
      <c r="AR57" s="5">
        <v>0.69805882807318276</v>
      </c>
      <c r="AS57" s="5"/>
      <c r="AT57" s="5"/>
      <c r="AU57" s="5"/>
      <c r="AV57" s="5"/>
      <c r="AW57" s="5"/>
      <c r="AX57" s="5"/>
      <c r="AY57" s="5"/>
      <c r="AZ57" s="5"/>
      <c r="BA57" s="5"/>
      <c r="BB57" s="5"/>
    </row>
    <row r="58" spans="1:54" x14ac:dyDescent="0.3">
      <c r="A58" s="5">
        <v>15470</v>
      </c>
      <c r="B58" s="5"/>
      <c r="C58" s="5">
        <v>2.2523243862564031</v>
      </c>
      <c r="D58" s="5">
        <v>0.2864302277245504</v>
      </c>
      <c r="E58" s="5">
        <v>-1.53909193015619E-2</v>
      </c>
      <c r="F58" s="5">
        <v>3.9420680070519375E-2</v>
      </c>
      <c r="G58" s="5">
        <v>8.5772991389208852E-3</v>
      </c>
      <c r="H58" s="5">
        <v>0.27203048623170034</v>
      </c>
      <c r="I58" s="5">
        <v>-1.3507515388138019E-2</v>
      </c>
      <c r="J58" s="5">
        <v>0.11388131506347032</v>
      </c>
      <c r="K58" s="5">
        <v>-6.3944916282343721E-3</v>
      </c>
      <c r="L58" s="5">
        <v>1.9600957007098962E-2</v>
      </c>
      <c r="M58" s="5">
        <v>-2.50976922498449E-2</v>
      </c>
      <c r="N58" s="5">
        <v>-0.26046693488936962</v>
      </c>
      <c r="O58" s="5">
        <v>2.2173346994853023E-2</v>
      </c>
      <c r="P58" s="5">
        <v>0.30943621477861871</v>
      </c>
      <c r="Q58" s="5">
        <v>2.0995092296012603E-2</v>
      </c>
      <c r="R58" s="5">
        <v>4.5608693664775803E-2</v>
      </c>
      <c r="S58" s="5">
        <v>4.204153447252993E-2</v>
      </c>
      <c r="T58" s="5">
        <v>0.12242597824093064</v>
      </c>
      <c r="U58" s="5">
        <v>4.2881427622138937E-2</v>
      </c>
      <c r="V58" s="5">
        <v>0.43145877757217138</v>
      </c>
      <c r="W58" s="5">
        <v>5.0230556444204509E-2</v>
      </c>
      <c r="X58" s="5">
        <v>0.85915646736272322</v>
      </c>
      <c r="Y58" s="5">
        <v>3.0459694319992854E-2</v>
      </c>
      <c r="Z58" s="5">
        <v>0.1593592720341454</v>
      </c>
      <c r="AA58" s="5">
        <v>1.7639401569643432E-2</v>
      </c>
      <c r="AB58" s="5">
        <v>0.11707613292935852</v>
      </c>
      <c r="AC58" s="5">
        <v>1.8033256891466912E-2</v>
      </c>
      <c r="AD58" s="5">
        <v>5.8620249822323289E-3</v>
      </c>
      <c r="AE58" s="5">
        <v>1.4716158353387392E-2</v>
      </c>
      <c r="AF58" s="5">
        <v>0.4457756708640031</v>
      </c>
      <c r="AG58" s="5">
        <v>1.6896650541841855E-2</v>
      </c>
      <c r="AH58" s="5">
        <v>0.21153353999040422</v>
      </c>
      <c r="AI58" s="5">
        <v>1.3870929347726541E-2</v>
      </c>
      <c r="AJ58" s="5">
        <v>0.11586704532831127</v>
      </c>
      <c r="AK58" s="5">
        <v>1.7493123088972294E-2</v>
      </c>
      <c r="AL58" s="5">
        <v>3.7746865343641321E-2</v>
      </c>
      <c r="AM58" s="5">
        <v>4.9986598093262396E-3</v>
      </c>
      <c r="AN58" s="5">
        <v>0.13801585720205525</v>
      </c>
      <c r="AO58" s="5">
        <v>2.7611313286771362E-2</v>
      </c>
      <c r="AP58" s="5">
        <v>3.8102057253048278E-2</v>
      </c>
      <c r="AQ58" s="5">
        <v>1.1579949971981687E-3</v>
      </c>
      <c r="AR58" s="5">
        <v>0.70694162315120868</v>
      </c>
      <c r="AS58" s="5"/>
      <c r="AT58" s="5"/>
      <c r="AU58" s="5"/>
      <c r="AV58" s="5"/>
      <c r="AW58" s="5"/>
      <c r="AX58" s="5"/>
      <c r="AY58" s="5"/>
      <c r="AZ58" s="5"/>
      <c r="BA58" s="5"/>
      <c r="BB58" s="5"/>
    </row>
    <row r="59" spans="1:54" x14ac:dyDescent="0.3">
      <c r="A59" s="5">
        <v>15460</v>
      </c>
      <c r="B59" s="5"/>
      <c r="C59" s="5">
        <v>2.2661173586931049</v>
      </c>
      <c r="D59" s="5">
        <v>0.28581641558320281</v>
      </c>
      <c r="E59" s="5">
        <v>-1.5363239283820902E-2</v>
      </c>
      <c r="F59" s="5">
        <v>3.9363411494416529E-2</v>
      </c>
      <c r="G59" s="5">
        <v>8.5678140534424189E-3</v>
      </c>
      <c r="H59" s="5">
        <v>0.27182436873718857</v>
      </c>
      <c r="I59" s="5">
        <v>-1.3501999746992493E-2</v>
      </c>
      <c r="J59" s="5">
        <v>0.11387473912115724</v>
      </c>
      <c r="K59" s="5">
        <v>-6.3963722030171855E-3</v>
      </c>
      <c r="L59" s="5">
        <v>1.9613642353539202E-2</v>
      </c>
      <c r="M59" s="5">
        <v>-2.5122828234101287E-2</v>
      </c>
      <c r="N59" s="5">
        <v>-0.2608204246681175</v>
      </c>
      <c r="O59" s="5">
        <v>2.2211352727729974E-2</v>
      </c>
      <c r="P59" s="5">
        <v>0.31007742895548651</v>
      </c>
      <c r="Q59" s="5">
        <v>2.1046145403275936E-2</v>
      </c>
      <c r="R59" s="5">
        <v>4.5736053122677964E-2</v>
      </c>
      <c r="S59" s="5">
        <v>4.2174155297843768E-2</v>
      </c>
      <c r="T59" s="5">
        <v>0.12285666310970485</v>
      </c>
      <c r="U59" s="5">
        <v>4.3047921269595793E-2</v>
      </c>
      <c r="V59" s="5">
        <v>0.43329192586191062</v>
      </c>
      <c r="W59" s="5">
        <v>5.0462427730821754E-2</v>
      </c>
      <c r="X59" s="5">
        <v>0.86343929042078993</v>
      </c>
      <c r="Y59" s="5">
        <v>3.0622807804426479E-2</v>
      </c>
      <c r="Z59" s="5">
        <v>0.16027185570855465</v>
      </c>
      <c r="AA59" s="5">
        <v>1.7746992882255438E-2</v>
      </c>
      <c r="AB59" s="5">
        <v>0.11783405942623108</v>
      </c>
      <c r="AC59" s="5">
        <v>1.8156775726895811E-2</v>
      </c>
      <c r="AD59" s="5">
        <v>5.9043876662431384E-3</v>
      </c>
      <c r="AE59" s="5">
        <v>1.4828077445798402E-2</v>
      </c>
      <c r="AF59" s="5">
        <v>0.44933526784309963</v>
      </c>
      <c r="AG59" s="5">
        <v>1.7038018305870331E-2</v>
      </c>
      <c r="AH59" s="5">
        <v>0.21338435521857485</v>
      </c>
      <c r="AI59" s="5">
        <v>1.3997624723284256E-2</v>
      </c>
      <c r="AJ59" s="5">
        <v>0.11697006755985562</v>
      </c>
      <c r="AK59" s="5">
        <v>1.7666428498297769E-2</v>
      </c>
      <c r="AL59" s="5">
        <v>3.8135503168223735E-2</v>
      </c>
      <c r="AM59" s="5">
        <v>5.052076719583241E-3</v>
      </c>
      <c r="AN59" s="5">
        <v>0.1395448133978075</v>
      </c>
      <c r="AO59" s="5">
        <v>2.792805724517981E-2</v>
      </c>
      <c r="AP59" s="5">
        <v>3.8554194670655198E-2</v>
      </c>
      <c r="AQ59" s="5">
        <v>1.1721954852856506E-3</v>
      </c>
      <c r="AR59" s="5">
        <v>0.71589226678335249</v>
      </c>
      <c r="AS59" s="5"/>
      <c r="AT59" s="5"/>
      <c r="AU59" s="5"/>
      <c r="AV59" s="5"/>
      <c r="AW59" s="5"/>
      <c r="AX59" s="5"/>
      <c r="AY59" s="5"/>
      <c r="AZ59" s="5"/>
      <c r="BA59" s="5"/>
      <c r="BB59" s="5"/>
    </row>
    <row r="60" spans="1:54" x14ac:dyDescent="0.3">
      <c r="A60" s="5">
        <v>15450</v>
      </c>
      <c r="B60" s="5"/>
      <c r="C60" s="5">
        <v>2.2798828900254438</v>
      </c>
      <c r="D60" s="5">
        <v>0.28518316480743666</v>
      </c>
      <c r="E60" s="5">
        <v>-1.5334496514935899E-2</v>
      </c>
      <c r="F60" s="5">
        <v>3.9303383423378371E-2</v>
      </c>
      <c r="G60" s="5">
        <v>8.5577224268786316E-3</v>
      </c>
      <c r="H60" s="5">
        <v>0.27159888580037661</v>
      </c>
      <c r="I60" s="5">
        <v>-1.3495519398068761E-2</v>
      </c>
      <c r="J60" s="5">
        <v>0.11386003127305651</v>
      </c>
      <c r="K60" s="5">
        <v>-6.3977978339556495E-3</v>
      </c>
      <c r="L60" s="5">
        <v>1.9624943176144997E-2</v>
      </c>
      <c r="M60" s="5">
        <v>-2.5146210589581108E-2</v>
      </c>
      <c r="N60" s="5">
        <v>-0.26115598044546284</v>
      </c>
      <c r="O60" s="5">
        <v>2.2247860068565373E-2</v>
      </c>
      <c r="P60" s="5">
        <v>0.31069820848532881</v>
      </c>
      <c r="Q60" s="5">
        <v>2.1095849856934544E-2</v>
      </c>
      <c r="R60" s="5">
        <v>4.5860577165370238E-2</v>
      </c>
      <c r="S60" s="5">
        <v>4.2304260756519219E-2</v>
      </c>
      <c r="T60" s="5">
        <v>0.12328034272500085</v>
      </c>
      <c r="U60" s="5">
        <v>4.3212084964971996E-2</v>
      </c>
      <c r="V60" s="5">
        <v>0.43510299604235891</v>
      </c>
      <c r="W60" s="5">
        <v>5.0691901737413267E-2</v>
      </c>
      <c r="X60" s="5">
        <v>0.86768431424313375</v>
      </c>
      <c r="Y60" s="5">
        <v>3.0784703559275695E-2</v>
      </c>
      <c r="Z60" s="5">
        <v>0.16117875499116277</v>
      </c>
      <c r="AA60" s="5">
        <v>1.7854036169378966E-2</v>
      </c>
      <c r="AB60" s="5">
        <v>0.11858892215171601</v>
      </c>
      <c r="AC60" s="5">
        <v>1.8279916415916728E-2</v>
      </c>
      <c r="AD60" s="5">
        <v>5.9466596884675746E-3</v>
      </c>
      <c r="AE60" s="5">
        <v>1.4939854448379494E-2</v>
      </c>
      <c r="AF60" s="5">
        <v>0.45289328935691292</v>
      </c>
      <c r="AG60" s="5">
        <v>1.7179435086420471E-2</v>
      </c>
      <c r="AH60" s="5">
        <v>0.21523721251954572</v>
      </c>
      <c r="AI60" s="5">
        <v>1.4124552123954717E-2</v>
      </c>
      <c r="AJ60" s="5">
        <v>0.1180758851877933</v>
      </c>
      <c r="AK60" s="5">
        <v>1.7840291110566987E-2</v>
      </c>
      <c r="AL60" s="5">
        <v>3.8525647526890208E-2</v>
      </c>
      <c r="AM60" s="5">
        <v>5.1057350955786129E-3</v>
      </c>
      <c r="AN60" s="5">
        <v>0.14108164205485091</v>
      </c>
      <c r="AO60" s="5">
        <v>2.8246626804728871E-2</v>
      </c>
      <c r="AP60" s="5">
        <v>3.9009210424419606E-2</v>
      </c>
      <c r="AQ60" s="5">
        <v>1.1864947723823781E-3</v>
      </c>
      <c r="AR60" s="5">
        <v>0.72491038839168109</v>
      </c>
      <c r="AS60" s="5"/>
      <c r="AT60" s="5"/>
      <c r="AU60" s="5"/>
      <c r="AV60" s="5"/>
      <c r="AW60" s="5"/>
      <c r="AX60" s="5"/>
      <c r="AY60" s="5"/>
      <c r="AZ60" s="5"/>
      <c r="BA60" s="5"/>
      <c r="BB60" s="5"/>
    </row>
    <row r="61" spans="1:54" x14ac:dyDescent="0.3">
      <c r="A61" s="5">
        <v>15440</v>
      </c>
      <c r="B61" s="5"/>
      <c r="C61" s="5">
        <v>2.2936192072328172</v>
      </c>
      <c r="D61" s="5">
        <v>0.28453057055827913</v>
      </c>
      <c r="E61" s="5">
        <v>-1.5304695004247392E-2</v>
      </c>
      <c r="F61" s="5">
        <v>3.9240603252349245E-2</v>
      </c>
      <c r="G61" s="5">
        <v>8.5470252348100531E-3</v>
      </c>
      <c r="H61" s="5">
        <v>0.27135404808269026</v>
      </c>
      <c r="I61" s="5">
        <v>-1.3488073857742394E-2</v>
      </c>
      <c r="J61" s="5">
        <v>0.11383717887898162</v>
      </c>
      <c r="K61" s="5">
        <v>-6.3987673309120127E-3</v>
      </c>
      <c r="L61" s="5">
        <v>1.9634854360763558E-2</v>
      </c>
      <c r="M61" s="5">
        <v>-2.5167830905892814E-2</v>
      </c>
      <c r="N61" s="5">
        <v>-0.26147349584128177</v>
      </c>
      <c r="O61" s="5">
        <v>2.228285836140511E-2</v>
      </c>
      <c r="P61" s="5">
        <v>0.31129838278220484</v>
      </c>
      <c r="Q61" s="5">
        <v>2.1144192634973448E-2</v>
      </c>
      <c r="R61" s="5">
        <v>4.5982234452510873E-2</v>
      </c>
      <c r="S61" s="5">
        <v>4.2431819245038242E-2</v>
      </c>
      <c r="T61" s="5">
        <v>0.12369691747866399</v>
      </c>
      <c r="U61" s="5">
        <v>4.337388129289476E-2</v>
      </c>
      <c r="V61" s="5">
        <v>0.43689158766431363</v>
      </c>
      <c r="W61" s="5">
        <v>5.0918929234120856E-2</v>
      </c>
      <c r="X61" s="5">
        <v>0.87189065558454681</v>
      </c>
      <c r="Y61" s="5">
        <v>3.0945348942127769E-2</v>
      </c>
      <c r="Z61" s="5">
        <v>0.16207979289969482</v>
      </c>
      <c r="AA61" s="5">
        <v>1.7960511243489827E-2</v>
      </c>
      <c r="AB61" s="5">
        <v>0.11934058378756005</v>
      </c>
      <c r="AC61" s="5">
        <v>1.8402657399232494E-2</v>
      </c>
      <c r="AD61" s="5">
        <v>5.9888339443211645E-3</v>
      </c>
      <c r="AE61" s="5">
        <v>1.5051471380706703E-2</v>
      </c>
      <c r="AF61" s="5">
        <v>0.45644918947797447</v>
      </c>
      <c r="AG61" s="5">
        <v>1.7320880267617297E-2</v>
      </c>
      <c r="AH61" s="5">
        <v>0.21709185641650947</v>
      </c>
      <c r="AI61" s="5">
        <v>1.4251695083550056E-2</v>
      </c>
      <c r="AJ61" s="5">
        <v>0.11918436406485486</v>
      </c>
      <c r="AK61" s="5">
        <v>1.8014691345835734E-2</v>
      </c>
      <c r="AL61" s="5">
        <v>3.8917257984538954E-2</v>
      </c>
      <c r="AM61" s="5">
        <v>5.159629873306446E-3</v>
      </c>
      <c r="AN61" s="5">
        <v>0.14262621283343396</v>
      </c>
      <c r="AO61" s="5">
        <v>2.8566998091037708E-2</v>
      </c>
      <c r="AP61" s="5">
        <v>3.9467075045981216E-2</v>
      </c>
      <c r="AQ61" s="5">
        <v>1.2008920824993241E-3</v>
      </c>
      <c r="AR61" s="5">
        <v>0.73399559614289367</v>
      </c>
      <c r="AS61" s="5"/>
      <c r="AT61" s="5"/>
      <c r="AU61" s="5"/>
      <c r="AV61" s="5"/>
      <c r="AW61" s="5"/>
      <c r="AX61" s="5"/>
      <c r="AY61" s="5"/>
      <c r="AZ61" s="5"/>
      <c r="BA61" s="5"/>
      <c r="BB61" s="5"/>
    </row>
    <row r="62" spans="1:54" x14ac:dyDescent="0.3">
      <c r="A62" s="5">
        <v>15430</v>
      </c>
      <c r="B62" s="5"/>
      <c r="C62" s="5">
        <v>2.307324525221444</v>
      </c>
      <c r="D62" s="5">
        <v>0.28385873218473057</v>
      </c>
      <c r="E62" s="5">
        <v>-1.5273838991315094E-2</v>
      </c>
      <c r="F62" s="5">
        <v>3.9175078975270713E-2</v>
      </c>
      <c r="G62" s="5">
        <v>8.5357235843070024E-3</v>
      </c>
      <c r="H62" s="5">
        <v>0.27108987042433619</v>
      </c>
      <c r="I62" s="5">
        <v>-1.3479662848893553E-2</v>
      </c>
      <c r="J62" s="5">
        <v>0.11380617101938965</v>
      </c>
      <c r="K62" s="5">
        <v>-6.3992795985389787E-3</v>
      </c>
      <c r="L62" s="5">
        <v>1.9643371076122029E-2</v>
      </c>
      <c r="M62" s="5">
        <v>-2.5187681122350862E-2</v>
      </c>
      <c r="N62" s="5">
        <v>-0.2617728679474437</v>
      </c>
      <c r="O62" s="5">
        <v>2.2316337230149249E-2</v>
      </c>
      <c r="P62" s="5">
        <v>0.31187778491434714</v>
      </c>
      <c r="Q62" s="5">
        <v>2.1191160944130531E-2</v>
      </c>
      <c r="R62" s="5">
        <v>4.6100994094495654E-2</v>
      </c>
      <c r="S62" s="5">
        <v>4.2556799528730531E-2</v>
      </c>
      <c r="T62" s="5">
        <v>0.12410628868941498</v>
      </c>
      <c r="U62" s="5">
        <v>4.3533273107241109E-2</v>
      </c>
      <c r="V62" s="5">
        <v>0.43865730239349238</v>
      </c>
      <c r="W62" s="5">
        <v>5.1143461164094593E-2</v>
      </c>
      <c r="X62" s="5">
        <v>0.8760574328423445</v>
      </c>
      <c r="Y62" s="5">
        <v>3.1104711320020229E-2</v>
      </c>
      <c r="Z62" s="5">
        <v>0.16297479223613867</v>
      </c>
      <c r="AA62" s="5">
        <v>1.8066397862855261E-2</v>
      </c>
      <c r="AB62" s="5">
        <v>0.1200889064488547</v>
      </c>
      <c r="AC62" s="5">
        <v>1.8524976997695806E-2</v>
      </c>
      <c r="AD62" s="5">
        <v>6.0309032794976739E-3</v>
      </c>
      <c r="AE62" s="5">
        <v>1.5162910110218964E-2</v>
      </c>
      <c r="AF62" s="5">
        <v>0.46000241683868853</v>
      </c>
      <c r="AG62" s="5">
        <v>1.7462332995889764E-2</v>
      </c>
      <c r="AH62" s="5">
        <v>0.21894802806552555</v>
      </c>
      <c r="AI62" s="5">
        <v>1.4379036889796738E-2</v>
      </c>
      <c r="AJ62" s="5">
        <v>0.12029536778157135</v>
      </c>
      <c r="AK62" s="5">
        <v>1.81896092523939E-2</v>
      </c>
      <c r="AL62" s="5">
        <v>3.9310293241297735E-2</v>
      </c>
      <c r="AM62" s="5">
        <v>5.213755866390583E-3</v>
      </c>
      <c r="AN62" s="5">
        <v>0.14417839181264314</v>
      </c>
      <c r="AO62" s="5">
        <v>2.8889146476155501E-2</v>
      </c>
      <c r="AP62" s="5">
        <v>3.9927757981255786E-2</v>
      </c>
      <c r="AQ62" s="5">
        <v>1.2153866054444369E-3</v>
      </c>
      <c r="AR62" s="5">
        <v>0.74314747671649894</v>
      </c>
      <c r="AS62" s="5"/>
      <c r="AT62" s="5"/>
      <c r="AU62" s="5"/>
      <c r="AV62" s="5"/>
      <c r="AW62" s="5"/>
      <c r="AX62" s="5"/>
      <c r="AY62" s="5"/>
      <c r="AZ62" s="5"/>
      <c r="BA62" s="5"/>
      <c r="BB62" s="5"/>
    </row>
    <row r="63" spans="1:54" x14ac:dyDescent="0.3">
      <c r="A63" s="5">
        <v>15420</v>
      </c>
      <c r="B63" s="5"/>
      <c r="C63" s="5">
        <v>2.3209970470926704</v>
      </c>
      <c r="D63" s="5">
        <v>0.28316775320208343</v>
      </c>
      <c r="E63" s="5">
        <v>-1.5241932945152498E-2</v>
      </c>
      <c r="F63" s="5">
        <v>3.9106819184162367E-2</v>
      </c>
      <c r="G63" s="5">
        <v>8.5238187139586551E-3</v>
      </c>
      <c r="H63" s="5">
        <v>0.27080637185251816</v>
      </c>
      <c r="I63" s="5">
        <v>-1.3470286301676191E-2</v>
      </c>
      <c r="J63" s="5">
        <v>0.11376699850488162</v>
      </c>
      <c r="K63" s="5">
        <v>-6.3993336369796341E-3</v>
      </c>
      <c r="L63" s="5">
        <v>1.9650488776470541E-2</v>
      </c>
      <c r="M63" s="5">
        <v>-2.5205753531976398E-2</v>
      </c>
      <c r="N63" s="5">
        <v>-0.2620539973754607</v>
      </c>
      <c r="O63" s="5">
        <v>2.234828658310304E-2</v>
      </c>
      <c r="P63" s="5">
        <v>0.31243625167414057</v>
      </c>
      <c r="Q63" s="5">
        <v>2.1236742225049655E-2</v>
      </c>
      <c r="R63" s="5">
        <v>4.621682566445056E-2</v>
      </c>
      <c r="S63" s="5">
        <v>4.2679170753480787E-2</v>
      </c>
      <c r="T63" s="5">
        <v>0.12450835863857715</v>
      </c>
      <c r="U63" s="5">
        <v>4.3690223544124489E-2</v>
      </c>
      <c r="V63" s="5">
        <v>0.44039974414487093</v>
      </c>
      <c r="W63" s="5">
        <v>5.1365448659425404E-2</v>
      </c>
      <c r="X63" s="5">
        <v>0.88018376633145634</v>
      </c>
      <c r="Y63" s="5">
        <v>3.1262758079194208E-2</v>
      </c>
      <c r="Z63" s="5">
        <v>0.16386357563728041</v>
      </c>
      <c r="AA63" s="5">
        <v>1.8171675737016259E-2</v>
      </c>
      <c r="AB63" s="5">
        <v>0.12083375171929119</v>
      </c>
      <c r="AC63" s="5">
        <v>1.8646853417503165E-2</v>
      </c>
      <c r="AD63" s="5">
        <v>6.0728604915599328E-3</v>
      </c>
      <c r="AE63" s="5">
        <v>1.5274152355914353E-2</v>
      </c>
      <c r="AF63" s="5">
        <v>0.46355241473265957</v>
      </c>
      <c r="AG63" s="5">
        <v>1.7603772183347237E-2</v>
      </c>
      <c r="AH63" s="5">
        <v>0.22080546529120584</v>
      </c>
      <c r="AI63" s="5">
        <v>1.4506560586193526E-2</v>
      </c>
      <c r="AJ63" s="5">
        <v>0.12140875767735773</v>
      </c>
      <c r="AK63" s="5">
        <v>1.8365024507707751E-2</v>
      </c>
      <c r="AL63" s="5">
        <v>3.9704711132852212E-2</v>
      </c>
      <c r="AM63" s="5">
        <v>5.2681077658862166E-3</v>
      </c>
      <c r="AN63" s="5">
        <v>0.14573804147782884</v>
      </c>
      <c r="AO63" s="5">
        <v>2.9213046574549567E-2</v>
      </c>
      <c r="AP63" s="5">
        <v>4.039122758273643E-2</v>
      </c>
      <c r="AQ63" s="5">
        <v>1.229977496520315E-3</v>
      </c>
      <c r="AR63" s="5">
        <v>0.75236559507722833</v>
      </c>
      <c r="AS63" s="5"/>
      <c r="AT63" s="5"/>
      <c r="AU63" s="5"/>
      <c r="AV63" s="5"/>
      <c r="AW63" s="5"/>
      <c r="AX63" s="5"/>
      <c r="AY63" s="5"/>
      <c r="AZ63" s="5"/>
      <c r="BA63" s="5"/>
      <c r="BB63" s="5"/>
    </row>
    <row r="64" spans="1:54" x14ac:dyDescent="0.3">
      <c r="A64" s="5">
        <v>15410</v>
      </c>
      <c r="B64" s="5"/>
      <c r="C64" s="5">
        <v>2.3346349644178339</v>
      </c>
      <c r="D64" s="5">
        <v>0.28245774126869361</v>
      </c>
      <c r="E64" s="5">
        <v>-1.5208981563376855E-2</v>
      </c>
      <c r="F64" s="5">
        <v>3.9035833067984908E-2</v>
      </c>
      <c r="G64" s="5">
        <v>8.5113119938548983E-3</v>
      </c>
      <c r="H64" s="5">
        <v>0.27050357558817695</v>
      </c>
      <c r="I64" s="5">
        <v>-1.3459944354215663E-2</v>
      </c>
      <c r="J64" s="5">
        <v>0.11371965388512124</v>
      </c>
      <c r="K64" s="5">
        <v>-6.3989285425362407E-3</v>
      </c>
      <c r="L64" s="5">
        <v>1.9656203204135848E-2</v>
      </c>
      <c r="M64" s="5">
        <v>-2.5222040785392096E-2</v>
      </c>
      <c r="N64" s="5">
        <v>-0.26231678830314237</v>
      </c>
      <c r="O64" s="5">
        <v>2.2378696617453373E-2</v>
      </c>
      <c r="P64" s="5">
        <v>0.31297362364721376</v>
      </c>
      <c r="Q64" s="5">
        <v>2.128092415738498E-2</v>
      </c>
      <c r="R64" s="5">
        <v>4.6329699210144584E-2</v>
      </c>
      <c r="S64" s="5">
        <v>4.2798902457388377E-2</v>
      </c>
      <c r="T64" s="5">
        <v>0.1249030306057437</v>
      </c>
      <c r="U64" s="5">
        <v>4.3844696034888678E-2</v>
      </c>
      <c r="V64" s="5">
        <v>0.44211851921739542</v>
      </c>
      <c r="W64" s="5">
        <v>5.1584843057156715E-2</v>
      </c>
      <c r="X64" s="5">
        <v>0.884268778561494</v>
      </c>
      <c r="Y64" s="5">
        <v>3.1419456634939953E-2</v>
      </c>
      <c r="Z64" s="5">
        <v>0.16474596562583566</v>
      </c>
      <c r="AA64" s="5">
        <v>1.8276324532347881E-2</v>
      </c>
      <c r="AB64" s="5">
        <v>0.12157498068701011</v>
      </c>
      <c r="AC64" s="5">
        <v>1.8768264755492065E-2</v>
      </c>
      <c r="AD64" s="5">
        <v>6.1146983315678071E-3</v>
      </c>
      <c r="AE64" s="5">
        <v>1.5385179692147793E-2</v>
      </c>
      <c r="AF64" s="5">
        <v>0.46709862121933432</v>
      </c>
      <c r="AG64" s="5">
        <v>1.7745176511288714E-2</v>
      </c>
      <c r="AH64" s="5">
        <v>0.22266390262414051</v>
      </c>
      <c r="AI64" s="5">
        <v>1.4634248973987796E-2</v>
      </c>
      <c r="AJ64" s="5">
        <v>0.12252439285260389</v>
      </c>
      <c r="AK64" s="5">
        <v>1.8540916419516447E-2</v>
      </c>
      <c r="AL64" s="5">
        <v>4.0100468631107347E-2</v>
      </c>
      <c r="AM64" s="5">
        <v>5.3226801401253243E-3</v>
      </c>
      <c r="AN64" s="5">
        <v>0.14730502070921206</v>
      </c>
      <c r="AO64" s="5">
        <v>2.9538672239318553E-2</v>
      </c>
      <c r="AP64" s="5">
        <v>4.0857451102085621E-2</v>
      </c>
      <c r="AQ64" s="5">
        <v>1.2446638762300126E-3</v>
      </c>
      <c r="AR64" s="5">
        <v>0.76164949425180817</v>
      </c>
      <c r="AS64" s="5"/>
      <c r="AT64" s="5"/>
      <c r="AU64" s="5"/>
      <c r="AV64" s="5"/>
      <c r="AW64" s="5"/>
      <c r="AX64" s="5"/>
      <c r="AY64" s="5"/>
      <c r="AZ64" s="5"/>
      <c r="BA64" s="5"/>
      <c r="BB64" s="5"/>
    </row>
    <row r="65" spans="1:54" x14ac:dyDescent="0.3">
      <c r="A65" s="5">
        <v>15400</v>
      </c>
      <c r="B65" s="5"/>
      <c r="C65" s="5">
        <v>2.3482364575196315</v>
      </c>
      <c r="D65" s="5">
        <v>0.28172880816121071</v>
      </c>
      <c r="E65" s="5">
        <v>-1.5174989771274794E-2</v>
      </c>
      <c r="F65" s="5">
        <v>3.8962130411284948E-2</v>
      </c>
      <c r="G65" s="5">
        <v>8.4982049255207699E-3</v>
      </c>
      <c r="H65" s="5">
        <v>0.27018150905124239</v>
      </c>
      <c r="I65" s="5">
        <v>-1.3448637353234153E-2</v>
      </c>
      <c r="J65" s="5">
        <v>0.11366413145716452</v>
      </c>
      <c r="K65" s="5">
        <v>-6.3980635083074515E-3</v>
      </c>
      <c r="L65" s="5">
        <v>1.9660510391983653E-2</v>
      </c>
      <c r="M65" s="5">
        <v>-2.5236535894608787E-2</v>
      </c>
      <c r="N65" s="5">
        <v>-0.26256114852023033</v>
      </c>
      <c r="O65" s="5">
        <v>2.240755782366817E-2</v>
      </c>
      <c r="P65" s="5">
        <v>0.31348974528060547</v>
      </c>
      <c r="Q65" s="5">
        <v>2.13236946648536E-2</v>
      </c>
      <c r="R65" s="5">
        <v>4.643958526581695E-2</v>
      </c>
      <c r="S65" s="5">
        <v>4.2915964582373213E-2</v>
      </c>
      <c r="T65" s="5">
        <v>0.12529020890436779</v>
      </c>
      <c r="U65" s="5">
        <v>4.399665431910408E-2</v>
      </c>
      <c r="V65" s="5">
        <v>0.44381323642901133</v>
      </c>
      <c r="W65" s="5">
        <v>5.1801595915368606E-2</v>
      </c>
      <c r="X65" s="5">
        <v>0.88831159451566355</v>
      </c>
      <c r="Y65" s="5">
        <v>3.1574774441529424E-2</v>
      </c>
      <c r="Z65" s="5">
        <v>0.16562178466214952</v>
      </c>
      <c r="AA65" s="5">
        <v>1.8380323877695226E-2</v>
      </c>
      <c r="AB65" s="5">
        <v>0.122312453981038</v>
      </c>
      <c r="AC65" s="5">
        <v>1.8889189004540206E-2</v>
      </c>
      <c r="AD65" s="5">
        <v>6.1564095057430879E-3</v>
      </c>
      <c r="AE65" s="5">
        <v>1.5495973552529799E-2</v>
      </c>
      <c r="AF65" s="5">
        <v>0.47064046923193337</v>
      </c>
      <c r="AG65" s="5">
        <v>1.7886524433844943E-2</v>
      </c>
      <c r="AH65" s="5">
        <v>0.22452307134007396</v>
      </c>
      <c r="AI65" s="5">
        <v>1.476208461427087E-2</v>
      </c>
      <c r="AJ65" s="5">
        <v>0.12364213018179189</v>
      </c>
      <c r="AK65" s="5">
        <v>1.8717263927085195E-2</v>
      </c>
      <c r="AL65" s="5">
        <v>4.0497521845189462E-2</v>
      </c>
      <c r="AM65" s="5">
        <v>5.3774674346064033E-3</v>
      </c>
      <c r="AN65" s="5">
        <v>0.14887918477168294</v>
      </c>
      <c r="AO65" s="5">
        <v>2.9865996558635432E-2</v>
      </c>
      <c r="AP65" s="5">
        <v>4.1326394683027914E-2</v>
      </c>
      <c r="AQ65" s="5">
        <v>1.2594448299912044E-3</v>
      </c>
      <c r="AR65" s="5">
        <v>0.77099869511032038</v>
      </c>
      <c r="AS65" s="5"/>
      <c r="AT65" s="5"/>
      <c r="AU65" s="5"/>
      <c r="AV65" s="5"/>
      <c r="AW65" s="5"/>
      <c r="AX65" s="5"/>
      <c r="AY65" s="5"/>
      <c r="AZ65" s="5"/>
      <c r="BA65" s="5"/>
      <c r="BB65" s="5"/>
    </row>
    <row r="66" spans="1:54" x14ac:dyDescent="0.3">
      <c r="A66" s="5">
        <v>15390</v>
      </c>
      <c r="B66" s="5"/>
      <c r="C66" s="5">
        <v>2.3617996957600362</v>
      </c>
      <c r="D66" s="5">
        <v>0.28098106974827308</v>
      </c>
      <c r="E66" s="5">
        <v>-1.5139962720783561E-2</v>
      </c>
      <c r="F66" s="5">
        <v>3.888572159262145E-2</v>
      </c>
      <c r="G66" s="5">
        <v>8.4844991418033065E-3</v>
      </c>
      <c r="H66" s="5">
        <v>0.269840203864391</v>
      </c>
      <c r="I66" s="5">
        <v>-1.3436365854603205E-2</v>
      </c>
      <c r="J66" s="5">
        <v>0.11360042727319415</v>
      </c>
      <c r="K66" s="5">
        <v>-6.3967378247934761E-3</v>
      </c>
      <c r="L66" s="5">
        <v>1.9663406665788256E-2</v>
      </c>
      <c r="M66" s="5">
        <v>-2.5249232236701547E-2</v>
      </c>
      <c r="N66" s="5">
        <v>-0.26278698947298534</v>
      </c>
      <c r="O66" s="5">
        <v>2.2434860989816226E-2</v>
      </c>
      <c r="P66" s="5">
        <v>0.31398446494997184</v>
      </c>
      <c r="Q66" s="5">
        <v>2.1365041920234296E-2</v>
      </c>
      <c r="R66" s="5">
        <v>4.6546454863912727E-2</v>
      </c>
      <c r="S66" s="5">
        <v>4.3030327485723413E-2</v>
      </c>
      <c r="T66" s="5">
        <v>0.12566979891726121</v>
      </c>
      <c r="U66" s="5">
        <v>4.4146062457560191E-2</v>
      </c>
      <c r="V66" s="5">
        <v>0.44548350725195818</v>
      </c>
      <c r="W66" s="5">
        <v>5.2015659029328441E-2</v>
      </c>
      <c r="X66" s="5">
        <v>0.89231134193143569</v>
      </c>
      <c r="Y66" s="5">
        <v>3.1728679002233993E-2</v>
      </c>
      <c r="Z66" s="5">
        <v>0.16649085519645929</v>
      </c>
      <c r="AA66" s="5">
        <v>1.8483653370083897E-2</v>
      </c>
      <c r="AB66" s="5">
        <v>0.12304603180829768</v>
      </c>
      <c r="AC66" s="5">
        <v>1.9009604059065665E-2</v>
      </c>
      <c r="AD66" s="5">
        <v>6.1979866771708818E-3</v>
      </c>
      <c r="AE66" s="5">
        <v>1.5606515233925996E-2</v>
      </c>
      <c r="AF66" s="5">
        <v>0.47417738668868292</v>
      </c>
      <c r="AG66" s="5">
        <v>1.802779418175382E-2</v>
      </c>
      <c r="AH66" s="5">
        <v>0.22638269950083606</v>
      </c>
      <c r="AI66" s="5">
        <v>1.4890049830193385E-2</v>
      </c>
      <c r="AJ66" s="5">
        <v>0.12476182432764074</v>
      </c>
      <c r="AK66" s="5">
        <v>1.8894045602617475E-2</v>
      </c>
      <c r="AL66" s="5">
        <v>4.0895826022790537E-2</v>
      </c>
      <c r="AM66" s="5">
        <v>5.4324639719295692E-3</v>
      </c>
      <c r="AN66" s="5">
        <v>0.15046038530582986</v>
      </c>
      <c r="AO66" s="5">
        <v>3.0194991852427654E-2</v>
      </c>
      <c r="AP66" s="5">
        <v>4.179802335455006E-2</v>
      </c>
      <c r="AQ66" s="5">
        <v>1.2743194078590676E-3</v>
      </c>
      <c r="AR66" s="5">
        <v>0.78041269615231668</v>
      </c>
      <c r="AS66" s="5"/>
      <c r="AT66" s="5"/>
      <c r="AU66" s="5"/>
      <c r="AV66" s="5"/>
      <c r="AW66" s="5"/>
      <c r="AX66" s="5"/>
      <c r="AY66" s="5"/>
      <c r="AZ66" s="5"/>
      <c r="BA66" s="5"/>
      <c r="BB66" s="5"/>
    </row>
    <row r="67" spans="1:54" x14ac:dyDescent="0.3">
      <c r="A67" s="5">
        <v>15380</v>
      </c>
      <c r="B67" s="5"/>
      <c r="C67" s="5">
        <v>2.3753228378347155</v>
      </c>
      <c r="D67" s="5">
        <v>0.28021464596267298</v>
      </c>
      <c r="E67" s="5">
        <v>-1.5103905789388142E-2</v>
      </c>
      <c r="F67" s="5">
        <v>3.8806617582773456E-2</v>
      </c>
      <c r="G67" s="5">
        <v>8.4701964067106107E-3</v>
      </c>
      <c r="H67" s="5">
        <v>0.26947969585529696</v>
      </c>
      <c r="I67" s="5">
        <v>-1.3423130623822832E-2</v>
      </c>
      <c r="J67" s="5">
        <v>0.11352853914765119</v>
      </c>
      <c r="K67" s="5">
        <v>-6.3949508804687751E-3</v>
      </c>
      <c r="L67" s="5">
        <v>1.9664888646507644E-2</v>
      </c>
      <c r="M67" s="5">
        <v>-2.5260123557372876E-2</v>
      </c>
      <c r="N67" s="5">
        <v>-0.26299422630769986</v>
      </c>
      <c r="O67" s="5">
        <v>2.2460597205804983E-2</v>
      </c>
      <c r="P67" s="5">
        <v>0.31445763502579466</v>
      </c>
      <c r="Q67" s="5">
        <v>2.1404954350309389E-2</v>
      </c>
      <c r="R67" s="5">
        <v>4.6650279546720942E-2</v>
      </c>
      <c r="S67" s="5">
        <v>4.3141961951578024E-2</v>
      </c>
      <c r="T67" s="5">
        <v>0.12604170713198243</v>
      </c>
      <c r="U67" s="5">
        <v>4.4292884845248251E-2</v>
      </c>
      <c r="V67" s="5">
        <v>0.44712894594826269</v>
      </c>
      <c r="W67" s="5">
        <v>5.2226984447701019E-2</v>
      </c>
      <c r="X67" s="5">
        <v>0.89626715158287618</v>
      </c>
      <c r="Y67" s="5">
        <v>3.1881137879422719E-2</v>
      </c>
      <c r="Z67" s="5">
        <v>0.16735299972169354</v>
      </c>
      <c r="AA67" s="5">
        <v>1.8586292580503427E-2</v>
      </c>
      <c r="AB67" s="5">
        <v>0.12377557399118636</v>
      </c>
      <c r="AC67" s="5">
        <v>1.9129487720626719E-2</v>
      </c>
      <c r="AD67" s="5">
        <v>6.2394224675372638E-3</v>
      </c>
      <c r="AE67" s="5">
        <v>1.5716785900556619E-2</v>
      </c>
      <c r="AF67" s="5">
        <v>0.47770879660733379</v>
      </c>
      <c r="AG67" s="5">
        <v>1.8168963766269069E-2</v>
      </c>
      <c r="AH67" s="5">
        <v>0.22824251199704021</v>
      </c>
      <c r="AI67" s="5">
        <v>1.5018126709301494E-2</v>
      </c>
      <c r="AJ67" s="5">
        <v>0.12588332775629624</v>
      </c>
      <c r="AK67" s="5">
        <v>1.9071239652826751E-2</v>
      </c>
      <c r="AL67" s="5">
        <v>4.1295335551863419E-2</v>
      </c>
      <c r="AM67" s="5">
        <v>5.4876639517776361E-3</v>
      </c>
      <c r="AN67" s="5">
        <v>0.15204847032021102</v>
      </c>
      <c r="AO67" s="5">
        <v>3.0525629669297848E-2</v>
      </c>
      <c r="AP67" s="5">
        <v>4.2272301024418431E-2</v>
      </c>
      <c r="AQ67" s="5">
        <v>1.2892866242580788E-3</v>
      </c>
      <c r="AR67" s="5">
        <v>0.78989097329787172</v>
      </c>
      <c r="AS67" s="5"/>
      <c r="AT67" s="5"/>
      <c r="AU67" s="5"/>
      <c r="AV67" s="5"/>
      <c r="AW67" s="5"/>
      <c r="AX67" s="5"/>
      <c r="AY67" s="5"/>
      <c r="AZ67" s="5"/>
      <c r="BA67" s="5"/>
      <c r="BB67" s="5"/>
    </row>
    <row r="68" spans="1:54" x14ac:dyDescent="0.3">
      <c r="A68" s="5">
        <v>15370</v>
      </c>
      <c r="B68" s="5"/>
      <c r="C68" s="5">
        <v>2.388804032073967</v>
      </c>
      <c r="D68" s="5">
        <v>0.27942966077199893</v>
      </c>
      <c r="E68" s="5">
        <v>-1.5066824578934244E-2</v>
      </c>
      <c r="F68" s="5">
        <v>3.8724829942729008E-2</v>
      </c>
      <c r="G68" s="5">
        <v>8.4552986152030586E-3</v>
      </c>
      <c r="H68" s="5">
        <v>0.26910002505737091</v>
      </c>
      <c r="I68" s="5">
        <v>-1.340893263642653E-2</v>
      </c>
      <c r="J68" s="5">
        <v>0.11344846666375814</v>
      </c>
      <c r="K68" s="5">
        <v>-6.3927021623217881E-3</v>
      </c>
      <c r="L68" s="5">
        <v>1.9664953252462647E-2</v>
      </c>
      <c r="M68" s="5">
        <v>-2.5269203974400668E-2</v>
      </c>
      <c r="N68" s="5">
        <v>-0.26318277791310901</v>
      </c>
      <c r="O68" s="5">
        <v>2.2484757867533792E-2</v>
      </c>
      <c r="P68" s="5">
        <v>0.31490911193855409</v>
      </c>
      <c r="Q68" s="5">
        <v>2.1443420640747189E-2</v>
      </c>
      <c r="R68" s="5">
        <v>4.6751031377909057E-2</v>
      </c>
      <c r="S68" s="5">
        <v>4.3250839202339644E-2</v>
      </c>
      <c r="T68" s="5">
        <v>0.1264058411760986</v>
      </c>
      <c r="U68" s="5">
        <v>4.4437086224328584E-2</v>
      </c>
      <c r="V68" s="5">
        <v>0.44874916970538187</v>
      </c>
      <c r="W68" s="5">
        <v>5.2435524488811759E-2</v>
      </c>
      <c r="X68" s="5">
        <v>0.9001781575644987</v>
      </c>
      <c r="Y68" s="5">
        <v>3.2032118704737558E-2</v>
      </c>
      <c r="Z68" s="5">
        <v>0.16820804082679747</v>
      </c>
      <c r="AA68" s="5">
        <v>1.8688221059761347E-2</v>
      </c>
      <c r="AB68" s="5">
        <v>0.12450094000570804</v>
      </c>
      <c r="AC68" s="5">
        <v>1.9248817703620077E-2</v>
      </c>
      <c r="AD68" s="5">
        <v>6.280709458902997E-3</v>
      </c>
      <c r="AE68" s="5">
        <v>1.5826766588196012E-2</v>
      </c>
      <c r="AF68" s="5">
        <v>0.48123411722296228</v>
      </c>
      <c r="AG68" s="5">
        <v>1.8310010983202323E-2</v>
      </c>
      <c r="AH68" s="5">
        <v>0.23010223059254389</v>
      </c>
      <c r="AI68" s="5">
        <v>1.5146297105994109E-2</v>
      </c>
      <c r="AJ68" s="5">
        <v>0.12700649075356565</v>
      </c>
      <c r="AK68" s="5">
        <v>1.9248823920671253E-2</v>
      </c>
      <c r="AL68" s="5">
        <v>4.16960039626686E-2</v>
      </c>
      <c r="AM68" s="5">
        <v>5.5430614509439169E-3</v>
      </c>
      <c r="AN68" s="5">
        <v>0.15364328418490181</v>
      </c>
      <c r="AO68" s="5">
        <v>3.0857880783692265E-2</v>
      </c>
      <c r="AP68" s="5">
        <v>4.274919047302117E-2</v>
      </c>
      <c r="AQ68" s="5">
        <v>1.3043454577230458E-3</v>
      </c>
      <c r="AR68" s="5">
        <v>0.79943297968378613</v>
      </c>
      <c r="AS68" s="5"/>
      <c r="AT68" s="5"/>
      <c r="AU68" s="5"/>
      <c r="AV68" s="5"/>
      <c r="AW68" s="5"/>
      <c r="AX68" s="5"/>
      <c r="AY68" s="5"/>
      <c r="AZ68" s="5"/>
      <c r="BA68" s="5"/>
      <c r="BB68" s="5"/>
    </row>
    <row r="69" spans="1:54" x14ac:dyDescent="0.3">
      <c r="A69" s="5">
        <v>15360</v>
      </c>
      <c r="B69" s="5"/>
      <c r="C69" s="5">
        <v>2.4022414167501314</v>
      </c>
      <c r="D69" s="5">
        <v>0.27862624214776444</v>
      </c>
      <c r="E69" s="5">
        <v>-1.5028724914357564E-2</v>
      </c>
      <c r="F69" s="5">
        <v>3.8640370821455397E-2</v>
      </c>
      <c r="G69" s="5">
        <v>8.4398077929364705E-3</v>
      </c>
      <c r="H69" s="5">
        <v>0.26870123570897902</v>
      </c>
      <c r="I69" s="5">
        <v>-1.3393773078311733E-2</v>
      </c>
      <c r="J69" s="5">
        <v>0.11336021117942748</v>
      </c>
      <c r="K69" s="5">
        <v>-6.3899912563613447E-3</v>
      </c>
      <c r="L69" s="5">
        <v>1.9663597701418546E-2</v>
      </c>
      <c r="M69" s="5">
        <v>-2.5276467980968755E-2</v>
      </c>
      <c r="N69" s="5">
        <v>-0.26335256696167558</v>
      </c>
      <c r="O69" s="5">
        <v>2.2507334680960302E-2</v>
      </c>
      <c r="P69" s="5">
        <v>0.31533875624283164</v>
      </c>
      <c r="Q69" s="5">
        <v>2.1480429740922482E-2</v>
      </c>
      <c r="R69" s="5">
        <v>4.6848682953948187E-2</v>
      </c>
      <c r="S69" s="5">
        <v>4.3356930910011554E-2</v>
      </c>
      <c r="T69" s="5">
        <v>0.12676210985230513</v>
      </c>
      <c r="U69" s="5">
        <v>4.4578631697076793E-2</v>
      </c>
      <c r="V69" s="5">
        <v>0.45034379877193054</v>
      </c>
      <c r="W69" s="5">
        <v>5.2641231756956473E-2</v>
      </c>
      <c r="X69" s="5">
        <v>0.90404349757655322</v>
      </c>
      <c r="Y69" s="5">
        <v>3.2181589189342809E-2</v>
      </c>
      <c r="Z69" s="5">
        <v>0.1690558012505598</v>
      </c>
      <c r="AA69" s="5">
        <v>1.8789418344406388E-2</v>
      </c>
      <c r="AB69" s="5">
        <v>0.12522198902015441</v>
      </c>
      <c r="AC69" s="5">
        <v>1.9367571641076158E-2</v>
      </c>
      <c r="AD69" s="5">
        <v>6.3218401955127262E-3</v>
      </c>
      <c r="AE69" s="5">
        <v>1.5936438208470825E-2</v>
      </c>
      <c r="AF69" s="5">
        <v>0.484752762109044</v>
      </c>
      <c r="AG69" s="5">
        <v>1.845091341709865E-2</v>
      </c>
      <c r="AH69" s="5">
        <v>0.23196157397068912</v>
      </c>
      <c r="AI69" s="5">
        <v>1.5274542644102598E-2</v>
      </c>
      <c r="AJ69" s="5">
        <v>0.12813116144221506</v>
      </c>
      <c r="AK69" s="5">
        <v>1.9426775887251554E-2</v>
      </c>
      <c r="AL69" s="5">
        <v>4.2097783930181445E-2</v>
      </c>
      <c r="AM69" s="5">
        <v>5.5986504234076927E-3</v>
      </c>
      <c r="AN69" s="5">
        <v>0.15524466762634059</v>
      </c>
      <c r="AO69" s="5">
        <v>3.1191715193321822E-2</v>
      </c>
      <c r="AP69" s="5">
        <v>4.3228653347545665E-2</v>
      </c>
      <c r="AQ69" s="5">
        <v>1.3194948506497096E-3</v>
      </c>
      <c r="AR69" s="5">
        <v>0.80903814546508956</v>
      </c>
      <c r="AS69" s="5"/>
      <c r="AT69" s="5"/>
      <c r="AU69" s="5"/>
      <c r="AV69" s="5"/>
      <c r="AW69" s="5"/>
      <c r="AX69" s="5"/>
      <c r="AY69" s="5"/>
      <c r="AZ69" s="5"/>
      <c r="BA69" s="5"/>
      <c r="BB69" s="5"/>
    </row>
    <row r="70" spans="1:54" x14ac:dyDescent="0.3">
      <c r="A70" s="5">
        <v>15350</v>
      </c>
      <c r="B70" s="5"/>
      <c r="C70" s="5">
        <v>2.4156331203914845</v>
      </c>
      <c r="D70" s="5">
        <v>0.27780452203302886</v>
      </c>
      <c r="E70" s="5">
        <v>-1.4989612842329442E-2</v>
      </c>
      <c r="F70" s="5">
        <v>3.8553252953450731E-2</v>
      </c>
      <c r="G70" s="5">
        <v>8.4237260959572034E-3</v>
      </c>
      <c r="H70" s="5">
        <v>0.26828337625113413</v>
      </c>
      <c r="I70" s="5">
        <v>-1.3377653345995139E-2</v>
      </c>
      <c r="J70" s="5">
        <v>0.11326377583254929</v>
      </c>
      <c r="K70" s="5">
        <v>-6.3868178480892806E-3</v>
      </c>
      <c r="L70" s="5">
        <v>1.9660819512567613E-2</v>
      </c>
      <c r="M70" s="5">
        <v>-2.5281910448877776E-2</v>
      </c>
      <c r="N70" s="5">
        <v>-0.26350351994972099</v>
      </c>
      <c r="O70" s="5">
        <v>2.2528319666077431E-2</v>
      </c>
      <c r="P70" s="5">
        <v>0.31574643268030417</v>
      </c>
      <c r="Q70" s="5">
        <v>2.151597086867232E-2</v>
      </c>
      <c r="R70" s="5">
        <v>4.69432074154226E-2</v>
      </c>
      <c r="S70" s="5">
        <v>4.3460209207452784E-2</v>
      </c>
      <c r="T70" s="5">
        <v>0.12711042317338467</v>
      </c>
      <c r="U70" s="5">
        <v>4.4717486738802013E-2</v>
      </c>
      <c r="V70" s="5">
        <v>0.45191245659343482</v>
      </c>
      <c r="W70" s="5">
        <v>5.2844059158750047E-2</v>
      </c>
      <c r="X70" s="5">
        <v>0.90786231321163036</v>
      </c>
      <c r="Y70" s="5">
        <v>3.2329517134243271E-2</v>
      </c>
      <c r="Z70" s="5">
        <v>0.16989610393592919</v>
      </c>
      <c r="AA70" s="5">
        <v>1.8889863962719206E-2</v>
      </c>
      <c r="AB70" s="5">
        <v>0.12593857993431715</v>
      </c>
      <c r="AC70" s="5">
        <v>1.9485727090549899E-2</v>
      </c>
      <c r="AD70" s="5">
        <v>6.3628071856394811E-3</v>
      </c>
      <c r="AE70" s="5">
        <v>1.6045781553256755E-2</v>
      </c>
      <c r="AF70" s="5">
        <v>0.488264140301787</v>
      </c>
      <c r="AG70" s="5">
        <v>1.8591648445545391E-2</v>
      </c>
      <c r="AH70" s="5">
        <v>0.23382025778231777</v>
      </c>
      <c r="AI70" s="5">
        <v>1.5402844719592931E-2</v>
      </c>
      <c r="AJ70" s="5">
        <v>0.12925718580032727</v>
      </c>
      <c r="AK70" s="5">
        <v>1.9605072673874478E-2</v>
      </c>
      <c r="AL70" s="5">
        <v>4.2500627276860235E-2</v>
      </c>
      <c r="AM70" s="5">
        <v>5.6544247004577742E-3</v>
      </c>
      <c r="AN70" s="5">
        <v>0.15685245772348916</v>
      </c>
      <c r="AO70" s="5">
        <v>3.1527102116840823E-2</v>
      </c>
      <c r="AP70" s="5">
        <v>4.3710650156496889E-2</v>
      </c>
      <c r="AQ70" s="5">
        <v>1.334733709055107E-3</v>
      </c>
      <c r="AR70" s="5">
        <v>0.81870587762206237</v>
      </c>
      <c r="AS70" s="5"/>
      <c r="AT70" s="5"/>
      <c r="AU70" s="5"/>
      <c r="AV70" s="5"/>
      <c r="AW70" s="5"/>
      <c r="AX70" s="5"/>
      <c r="AY70" s="5"/>
      <c r="AZ70" s="5"/>
      <c r="BA70" s="5"/>
      <c r="BB70" s="5"/>
    </row>
    <row r="71" spans="1:54" x14ac:dyDescent="0.3">
      <c r="A71" s="5">
        <v>15340</v>
      </c>
      <c r="B71" s="5"/>
      <c r="C71" s="5">
        <v>2.4289772621025802</v>
      </c>
      <c r="D71" s="5">
        <v>0.27696463630852314</v>
      </c>
      <c r="E71" s="5">
        <v>-1.4949494629819335E-2</v>
      </c>
      <c r="F71" s="5">
        <v>3.8463489656077238E-2</v>
      </c>
      <c r="G71" s="5">
        <v>8.4070558103490726E-3</v>
      </c>
      <c r="H71" s="5">
        <v>0.26784649932365534</v>
      </c>
      <c r="I71" s="5">
        <v>-1.3360575046792505E-2</v>
      </c>
      <c r="J71" s="5">
        <v>0.11315916554565326</v>
      </c>
      <c r="K71" s="5">
        <v>-6.3831817229389205E-3</v>
      </c>
      <c r="L71" s="5">
        <v>1.9656616508411204E-2</v>
      </c>
      <c r="M71" s="5">
        <v>-2.5285526631634265E-2</v>
      </c>
      <c r="N71" s="5">
        <v>-0.26363556723637949</v>
      </c>
      <c r="O71" s="5">
        <v>2.2547705160798695E-2</v>
      </c>
      <c r="P71" s="5">
        <v>0.31613201024159526</v>
      </c>
      <c r="Q71" s="5">
        <v>2.1550033514984576E-2</v>
      </c>
      <c r="R71" s="5">
        <v>4.7034578458218138E-2</v>
      </c>
      <c r="S71" s="5">
        <v>4.3560646699546464E-2</v>
      </c>
      <c r="T71" s="5">
        <v>0.12745069239698945</v>
      </c>
      <c r="U71" s="5">
        <v>4.4853617210732354E-2</v>
      </c>
      <c r="V71" s="5">
        <v>0.45345476994805267</v>
      </c>
      <c r="W71" s="5">
        <v>5.3043959919508367E-2</v>
      </c>
      <c r="X71" s="5">
        <v>0.91163375024246274</v>
      </c>
      <c r="Y71" s="5">
        <v>3.2475870440669019E-2</v>
      </c>
      <c r="Z71" s="5">
        <v>0.17072877208479367</v>
      </c>
      <c r="AA71" s="5">
        <v>1.8989537440768107E-2</v>
      </c>
      <c r="AB71" s="5">
        <v>0.12665057141922392</v>
      </c>
      <c r="AC71" s="5">
        <v>1.9603261540105704E-2</v>
      </c>
      <c r="AD71" s="5">
        <v>6.4036029034639534E-3</v>
      </c>
      <c r="AE71" s="5">
        <v>1.6154777299172911E-2</v>
      </c>
      <c r="AF71" s="5">
        <v>0.4917676564277178</v>
      </c>
      <c r="AG71" s="5">
        <v>1.8732193243614186E-2</v>
      </c>
      <c r="AH71" s="5">
        <v>0.2356779946955681</v>
      </c>
      <c r="AI71" s="5">
        <v>1.5531184503391079E-2</v>
      </c>
      <c r="AJ71" s="5">
        <v>0.13038440768073761</v>
      </c>
      <c r="AK71" s="5">
        <v>1.9783691044283465E-2</v>
      </c>
      <c r="AL71" s="5">
        <v>4.2904484975782815E-2</v>
      </c>
      <c r="AM71" s="5">
        <v>5.7103779908651165E-3</v>
      </c>
      <c r="AN71" s="5">
        <v>0.15846648790534473</v>
      </c>
      <c r="AO71" s="5">
        <v>3.1864009991790149E-2</v>
      </c>
      <c r="AP71" s="5">
        <v>4.4195140264567369E-2</v>
      </c>
      <c r="AQ71" s="5">
        <v>1.3500609023480285E-3</v>
      </c>
      <c r="AR71" s="5">
        <v>0.82843555977295913</v>
      </c>
      <c r="AS71" s="5"/>
      <c r="AT71" s="5"/>
      <c r="AU71" s="5"/>
      <c r="AV71" s="5"/>
      <c r="AW71" s="5"/>
      <c r="AX71" s="5"/>
      <c r="AY71" s="5"/>
      <c r="AZ71" s="5"/>
      <c r="BA71" s="5"/>
      <c r="BB71" s="5"/>
    </row>
    <row r="72" spans="1:54" x14ac:dyDescent="0.3">
      <c r="A72" s="5">
        <v>15330</v>
      </c>
      <c r="B72" s="5"/>
      <c r="C72" s="5">
        <v>2.4422719518910134</v>
      </c>
      <c r="D72" s="5">
        <v>0.27610672475728937</v>
      </c>
      <c r="E72" s="5">
        <v>-1.4908376762574296E-2</v>
      </c>
      <c r="F72" s="5">
        <v>3.8371094826676458E-2</v>
      </c>
      <c r="G72" s="5">
        <v>8.3897993518320842E-3</v>
      </c>
      <c r="H72" s="5">
        <v>0.2673906617597902</v>
      </c>
      <c r="I72" s="5">
        <v>-1.3342539998922409E-2</v>
      </c>
      <c r="J72" s="5">
        <v>0.11304638702993915</v>
      </c>
      <c r="K72" s="5">
        <v>-6.3790827666790175E-3</v>
      </c>
      <c r="L72" s="5">
        <v>1.9650986816539956E-2</v>
      </c>
      <c r="M72" s="5">
        <v>-2.5287312167415803E-2</v>
      </c>
      <c r="N72" s="5">
        <v>-0.26374864308134849</v>
      </c>
      <c r="O72" s="5">
        <v>2.2565483824749436E-2</v>
      </c>
      <c r="P72" s="5">
        <v>0.31649536222694746</v>
      </c>
      <c r="Q72" s="5">
        <v>2.1582607448616696E-2</v>
      </c>
      <c r="R72" s="5">
        <v>4.7122770344583093E-2</v>
      </c>
      <c r="S72" s="5">
        <v>4.3658216474275174E-2</v>
      </c>
      <c r="T72" s="5">
        <v>0.12778283006023008</v>
      </c>
      <c r="U72" s="5">
        <v>4.4986989372860761E-2</v>
      </c>
      <c r="V72" s="5">
        <v>0.45497036908219879</v>
      </c>
      <c r="W72" s="5">
        <v>5.3240887599655215E-2</v>
      </c>
      <c r="X72" s="5">
        <v>0.91535695891080349</v>
      </c>
      <c r="Y72" s="5">
        <v>3.2620617120521458E-2</v>
      </c>
      <c r="Z72" s="5">
        <v>0.17155362921321082</v>
      </c>
      <c r="AA72" s="5">
        <v>1.9088418308528143E-2</v>
      </c>
      <c r="AB72" s="5">
        <v>0.12735782195738757</v>
      </c>
      <c r="AC72" s="5">
        <v>1.9720152414394856E-2</v>
      </c>
      <c r="AD72" s="5">
        <v>6.4442197909882854E-3</v>
      </c>
      <c r="AE72" s="5">
        <v>1.6263406012173069E-2</v>
      </c>
      <c r="AF72" s="5">
        <v>0.49526271083449025</v>
      </c>
      <c r="AG72" s="5">
        <v>1.8872524788436033E-2</v>
      </c>
      <c r="AH72" s="5">
        <v>0.23753449444745445</v>
      </c>
      <c r="AI72" s="5">
        <v>1.5659542944332062E-2</v>
      </c>
      <c r="AJ72" s="5">
        <v>0.13151266883154555</v>
      </c>
      <c r="AK72" s="5">
        <v>1.9962607407057416E-2</v>
      </c>
      <c r="AL72" s="5">
        <v>4.3309307154154722E-2</v>
      </c>
      <c r="AM72" s="5">
        <v>5.7665038811050787E-3</v>
      </c>
      <c r="AN72" s="5">
        <v>0.16008658794981184</v>
      </c>
      <c r="AO72" s="5">
        <v>3.2202406472808628E-2</v>
      </c>
      <c r="AP72" s="5">
        <v>4.468208188786587E-2</v>
      </c>
      <c r="AQ72" s="5">
        <v>1.3654752631098977E-3</v>
      </c>
      <c r="AR72" s="5">
        <v>0.83822655199260299</v>
      </c>
      <c r="AS72" s="5"/>
      <c r="AT72" s="5"/>
      <c r="AU72" s="5"/>
      <c r="AV72" s="5"/>
      <c r="AW72" s="5"/>
      <c r="AX72" s="5"/>
      <c r="AY72" s="5"/>
      <c r="AZ72" s="5"/>
      <c r="BA72" s="5"/>
      <c r="BB72" s="5"/>
    </row>
    <row r="73" spans="1:54" x14ac:dyDescent="0.3">
      <c r="A73" s="5">
        <v>15320</v>
      </c>
      <c r="B73" s="5"/>
      <c r="C73" s="5">
        <v>2.4555152910005997</v>
      </c>
      <c r="D73" s="5">
        <v>0.27523093102784346</v>
      </c>
      <c r="E73" s="5">
        <v>-1.4866265943516092E-2</v>
      </c>
      <c r="F73" s="5">
        <v>3.8276082939466965E-2</v>
      </c>
      <c r="G73" s="5">
        <v>8.3719592653129539E-3</v>
      </c>
      <c r="H73" s="5">
        <v>0.26691592457929397</v>
      </c>
      <c r="I73" s="5">
        <v>-1.3323550231533563E-2</v>
      </c>
      <c r="J73" s="5">
        <v>0.11292544878867072</v>
      </c>
      <c r="K73" s="5">
        <v>-6.3745209657827973E-3</v>
      </c>
      <c r="L73" s="5">
        <v>1.9643928871310667E-2</v>
      </c>
      <c r="M73" s="5">
        <v>-2.5287263081910195E-2</v>
      </c>
      <c r="N73" s="5">
        <v>-0.26384268568141178</v>
      </c>
      <c r="O73" s="5">
        <v>2.2581648642961655E-2</v>
      </c>
      <c r="P73" s="5">
        <v>0.31683636630567868</v>
      </c>
      <c r="Q73" s="5">
        <v>2.1613682720641986E-2</v>
      </c>
      <c r="R73" s="5">
        <v>4.7207757914055896E-2</v>
      </c>
      <c r="S73" s="5">
        <v>4.3752892113697359E-2</v>
      </c>
      <c r="T73" s="5">
        <v>0.12810675001405242</v>
      </c>
      <c r="U73" s="5">
        <v>4.5117569896744987E-2</v>
      </c>
      <c r="V73" s="5">
        <v>0.45645888784601174</v>
      </c>
      <c r="W73" s="5">
        <v>5.3434796111147743E-2</v>
      </c>
      <c r="X73" s="5">
        <v>0.91903109421727669</v>
      </c>
      <c r="Y73" s="5">
        <v>3.2763725306877003E-2</v>
      </c>
      <c r="Z73" s="5">
        <v>0.17237049920706385</v>
      </c>
      <c r="AA73" s="5">
        <v>1.9186486106061669E-2</v>
      </c>
      <c r="AB73" s="5">
        <v>0.12806018988355145</v>
      </c>
      <c r="AC73" s="5">
        <v>1.9836377080823798E-2</v>
      </c>
      <c r="AD73" s="5">
        <v>6.4846502599837539E-3</v>
      </c>
      <c r="AE73" s="5">
        <v>1.6371648152232725E-2</v>
      </c>
      <c r="AF73" s="5">
        <v>0.4987486997249192</v>
      </c>
      <c r="AG73" s="5">
        <v>1.9012619863909005E-2</v>
      </c>
      <c r="AH73" s="5">
        <v>0.23938946389723106</v>
      </c>
      <c r="AI73" s="5">
        <v>1.5787900772233118E-2</v>
      </c>
      <c r="AJ73" s="5">
        <v>0.13264180891771676</v>
      </c>
      <c r="AK73" s="5">
        <v>2.0141797818180117E-2</v>
      </c>
      <c r="AL73" s="5">
        <v>4.3715043097191639E-2</v>
      </c>
      <c r="AM73" s="5">
        <v>5.822795835630069E-3</v>
      </c>
      <c r="AN73" s="5">
        <v>0.16171258398397112</v>
      </c>
      <c r="AO73" s="5">
        <v>3.2542258430118889E-2</v>
      </c>
      <c r="AP73" s="5">
        <v>4.5171432089514747E-2</v>
      </c>
      <c r="AQ73" s="5">
        <v>1.3809755868862653E-3</v>
      </c>
      <c r="AR73" s="5">
        <v>0.848078190637089</v>
      </c>
      <c r="AS73" s="5"/>
      <c r="AT73" s="5"/>
      <c r="AU73" s="5"/>
      <c r="AV73" s="5"/>
      <c r="AW73" s="5"/>
      <c r="AX73" s="5"/>
      <c r="AY73" s="5"/>
      <c r="AZ73" s="5"/>
      <c r="BA73" s="5"/>
      <c r="BB73" s="5"/>
    </row>
    <row r="74" spans="1:54" x14ac:dyDescent="0.3">
      <c r="A74" s="5">
        <v>15310</v>
      </c>
      <c r="B74" s="5"/>
      <c r="C74" s="5">
        <v>2.468705372250914</v>
      </c>
      <c r="D74" s="5">
        <v>0.27433740259587591</v>
      </c>
      <c r="E74" s="5">
        <v>-1.4823169091056052E-2</v>
      </c>
      <c r="F74" s="5">
        <v>3.8178469042225119E-2</v>
      </c>
      <c r="G74" s="5">
        <v>8.3535382243874086E-3</v>
      </c>
      <c r="H74" s="5">
        <v>0.26642235297996447</v>
      </c>
      <c r="I74" s="5">
        <v>-1.3303607984655441E-2</v>
      </c>
      <c r="J74" s="5">
        <v>0.11279636111992941</v>
      </c>
      <c r="K74" s="5">
        <v>-6.3694964077617459E-3</v>
      </c>
      <c r="L74" s="5">
        <v>1.9635441415418647E-2</v>
      </c>
      <c r="M74" s="5">
        <v>-2.5285375791026625E-2</v>
      </c>
      <c r="N74" s="5">
        <v>-0.2639176372057116</v>
      </c>
      <c r="O74" s="5">
        <v>2.25961929294702E-2</v>
      </c>
      <c r="P74" s="5">
        <v>0.31715490457439072</v>
      </c>
      <c r="Q74" s="5">
        <v>2.1643249668920915E-2</v>
      </c>
      <c r="R74" s="5">
        <v>4.7289516594253636E-2</v>
      </c>
      <c r="S74" s="5">
        <v>4.3844647704819863E-2</v>
      </c>
      <c r="T74" s="5">
        <v>0.12842236745738658</v>
      </c>
      <c r="U74" s="5">
        <v>4.5245325878256339E-2</v>
      </c>
      <c r="V74" s="5">
        <v>0.45791996382860284</v>
      </c>
      <c r="W74" s="5">
        <v>5.3625639733913058E-2</v>
      </c>
      <c r="X74" s="5">
        <v>0.92265531621206642</v>
      </c>
      <c r="Y74" s="5">
        <v>3.2905163264544915E-2</v>
      </c>
      <c r="Z74" s="5">
        <v>0.17317920637812331</v>
      </c>
      <c r="AA74" s="5">
        <v>1.9283720389757782E-2</v>
      </c>
      <c r="AB74" s="5">
        <v>0.12875753342592247</v>
      </c>
      <c r="AC74" s="5">
        <v>1.9951912855811542E-2</v>
      </c>
      <c r="AD74" s="5">
        <v>6.524886693971943E-3</v>
      </c>
      <c r="AE74" s="5">
        <v>1.6479484078131646E-2</v>
      </c>
      <c r="AF74" s="5">
        <v>0.50222501529420582</v>
      </c>
      <c r="AG74" s="5">
        <v>1.9152455065538344E-2</v>
      </c>
      <c r="AH74" s="5">
        <v>0.24124260708154063</v>
      </c>
      <c r="AI74" s="5">
        <v>1.5916238501091279E-2</v>
      </c>
      <c r="AJ74" s="5">
        <v>0.13377166554377323</v>
      </c>
      <c r="AK74" s="5">
        <v>2.0321237983780122E-2</v>
      </c>
      <c r="AL74" s="5">
        <v>4.4121641252383687E-2</v>
      </c>
      <c r="AM74" s="5">
        <v>5.8792471971931461E-3</v>
      </c>
      <c r="AN74" s="5">
        <v>0.16334429848575469</v>
      </c>
      <c r="AO74" s="5">
        <v>3.2883531948292834E-2</v>
      </c>
      <c r="AP74" s="5">
        <v>4.5663146775621929E-2</v>
      </c>
      <c r="AQ74" s="5">
        <v>1.396560631989252E-3</v>
      </c>
      <c r="AR74" s="5">
        <v>0.85798978817472948</v>
      </c>
      <c r="AS74" s="5"/>
      <c r="AT74" s="5"/>
      <c r="AU74" s="5"/>
      <c r="AV74" s="5"/>
      <c r="AW74" s="5"/>
      <c r="AX74" s="5"/>
      <c r="AY74" s="5"/>
      <c r="AZ74" s="5"/>
      <c r="BA74" s="5"/>
      <c r="BB74" s="5"/>
    </row>
    <row r="75" spans="1:54" x14ac:dyDescent="0.3">
      <c r="A75" s="5">
        <v>15300</v>
      </c>
      <c r="B75" s="5"/>
      <c r="C75" s="5">
        <v>2.4818402803831812</v>
      </c>
      <c r="D75" s="5">
        <v>0.27342629072450098</v>
      </c>
      <c r="E75" s="5">
        <v>-1.4779093337328525E-2</v>
      </c>
      <c r="F75" s="5">
        <v>3.8078268752749625E-2</v>
      </c>
      <c r="G75" s="5">
        <v>8.3345390307943221E-3</v>
      </c>
      <c r="H75" s="5">
        <v>0.26591001632762884</v>
      </c>
      <c r="I75" s="5">
        <v>-1.3282715709071755E-2</v>
      </c>
      <c r="J75" s="5">
        <v>0.1126591361187224</v>
      </c>
      <c r="K75" s="5">
        <v>-6.3640092814638465E-3</v>
      </c>
      <c r="L75" s="5">
        <v>1.9625523501364171E-2</v>
      </c>
      <c r="M75" s="5">
        <v>-2.5281647103476863E-2</v>
      </c>
      <c r="N75" s="5">
        <v>-0.26397344382974558</v>
      </c>
      <c r="O75" s="5">
        <v>2.2609110330808011E-2</v>
      </c>
      <c r="P75" s="5">
        <v>0.31745086361389158</v>
      </c>
      <c r="Q75" s="5">
        <v>2.1671298922494951E-2</v>
      </c>
      <c r="R75" s="5">
        <v>4.7368022411515574E-2</v>
      </c>
      <c r="S75" s="5">
        <v>4.3933457850360222E-2</v>
      </c>
      <c r="T75" s="5">
        <v>0.12872959897105091</v>
      </c>
      <c r="U75" s="5">
        <v>4.5370224850270459E-2</v>
      </c>
      <c r="V75" s="5">
        <v>0.45935323849302501</v>
      </c>
      <c r="W75" s="5">
        <v>5.3813373132288789E-2</v>
      </c>
      <c r="X75" s="5">
        <v>0.92622879028631766</v>
      </c>
      <c r="Y75" s="5">
        <v>3.3044899400673802E-2</v>
      </c>
      <c r="Z75" s="5">
        <v>0.17397957552049728</v>
      </c>
      <c r="AA75" s="5">
        <v>1.9380100738628791E-2</v>
      </c>
      <c r="AB75" s="5">
        <v>0.12944971074787631</v>
      </c>
      <c r="AC75" s="5">
        <v>2.0066737011134476E-2</v>
      </c>
      <c r="AD75" s="5">
        <v>6.5649214502390392E-3</v>
      </c>
      <c r="AE75" s="5">
        <v>1.6586894052330124E-2</v>
      </c>
      <c r="AF75" s="5">
        <v>0.50569104587033942</v>
      </c>
      <c r="AG75" s="5">
        <v>1.9292006805408379E-2</v>
      </c>
      <c r="AH75" s="5">
        <v>0.2430936252713462</v>
      </c>
      <c r="AI75" s="5">
        <v>1.6044536432405783E-2</v>
      </c>
      <c r="AJ75" s="5">
        <v>0.13490207427758649</v>
      </c>
      <c r="AK75" s="5">
        <v>2.0500903263044195E-2</v>
      </c>
      <c r="AL75" s="5">
        <v>4.4529049234140965E-2</v>
      </c>
      <c r="AM75" s="5">
        <v>5.9358511872234562E-3</v>
      </c>
      <c r="AN75" s="5">
        <v>0.16498155028706168</v>
      </c>
      <c r="AO75" s="5">
        <v>3.3226192325301974E-2</v>
      </c>
      <c r="AP75" s="5">
        <v>4.6157180691638169E-2</v>
      </c>
      <c r="AQ75" s="5">
        <v>1.4122291193112584E-3</v>
      </c>
      <c r="AR75" s="5">
        <v>0.86796063302347704</v>
      </c>
      <c r="AS75" s="5"/>
      <c r="AT75" s="5"/>
      <c r="AU75" s="5"/>
      <c r="AV75" s="5"/>
      <c r="AW75" s="5"/>
      <c r="AX75" s="5"/>
      <c r="AY75" s="5"/>
      <c r="AZ75" s="5"/>
      <c r="BA75" s="5"/>
      <c r="BB75" s="5"/>
    </row>
    <row r="76" spans="1:54" x14ac:dyDescent="0.3">
      <c r="A76" s="5">
        <v>15290</v>
      </c>
      <c r="B76" s="5"/>
      <c r="C76" s="5">
        <v>2.4949180924124548</v>
      </c>
      <c r="D76" s="5">
        <v>0.27249775042306801</v>
      </c>
      <c r="E76" s="5">
        <v>-1.4734046026343131E-2</v>
      </c>
      <c r="F76" s="5">
        <v>3.7975498255110471E-2</v>
      </c>
      <c r="G76" s="5">
        <v>8.3149646138217324E-3</v>
      </c>
      <c r="H76" s="5">
        <v>0.2653789881445795</v>
      </c>
      <c r="I76" s="5">
        <v>-1.3260876066116534E-2</v>
      </c>
      <c r="J76" s="5">
        <v>0.11251378767844142</v>
      </c>
      <c r="K76" s="5">
        <v>-6.3580598773358837E-3</v>
      </c>
      <c r="L76" s="5">
        <v>1.9614174492811824E-2</v>
      </c>
      <c r="M76" s="5">
        <v>-2.5276074223224615E-2</v>
      </c>
      <c r="N76" s="5">
        <v>-0.26401005576806547</v>
      </c>
      <c r="O76" s="5">
        <v>2.2620394829398212E-2</v>
      </c>
      <c r="P76" s="5">
        <v>0.31772413454480092</v>
      </c>
      <c r="Q76" s="5">
        <v>2.1697821405900243E-2</v>
      </c>
      <c r="R76" s="5">
        <v>4.7443252001395556E-2</v>
      </c>
      <c r="S76" s="5">
        <v>4.4019297679393138E-2</v>
      </c>
      <c r="T76" s="5">
        <v>0.12902836255139224</v>
      </c>
      <c r="U76" s="5">
        <v>4.5492234795293678E-2</v>
      </c>
      <c r="V76" s="5">
        <v>0.46075835731089104</v>
      </c>
      <c r="W76" s="5">
        <v>5.3997951371460087E-2</v>
      </c>
      <c r="X76" s="5">
        <v>0.92975068746414724</v>
      </c>
      <c r="Y76" s="5">
        <v>3.3182902275403776E-2</v>
      </c>
      <c r="Z76" s="5">
        <v>0.17477143196744252</v>
      </c>
      <c r="AA76" s="5">
        <v>1.9475606760661589E-2</v>
      </c>
      <c r="AB76" s="5">
        <v>0.13013657999012337</v>
      </c>
      <c r="AC76" s="5">
        <v>2.018082678035658E-2</v>
      </c>
      <c r="AD76" s="5">
        <v>6.604746861882527E-3</v>
      </c>
      <c r="AE76" s="5">
        <v>1.6693858245938512E-2</v>
      </c>
      <c r="AF76" s="5">
        <v>0.50914617605765178</v>
      </c>
      <c r="AG76" s="5">
        <v>1.9431251317285913E-2</v>
      </c>
      <c r="AH76" s="5">
        <v>0.24494221703064817</v>
      </c>
      <c r="AI76" s="5">
        <v>1.6172774658625398E-2</v>
      </c>
      <c r="AJ76" s="5">
        <v>0.13603286867526901</v>
      </c>
      <c r="AK76" s="5">
        <v>2.0680768671303786E-2</v>
      </c>
      <c r="AL76" s="5">
        <v>4.4937213828828634E-2</v>
      </c>
      <c r="AM76" s="5">
        <v>5.9926009062538487E-3</v>
      </c>
      <c r="AN76" s="5">
        <v>0.16662415457832433</v>
      </c>
      <c r="AO76" s="5">
        <v>3.3570204071857158E-2</v>
      </c>
      <c r="AP76" s="5">
        <v>4.6653487419105702E-2</v>
      </c>
      <c r="AQ76" s="5">
        <v>1.4279797321501448E-3</v>
      </c>
      <c r="AR76" s="5">
        <v>0.8779899893949773</v>
      </c>
      <c r="AS76" s="5"/>
      <c r="AT76" s="5"/>
      <c r="AU76" s="5"/>
      <c r="AV76" s="5"/>
      <c r="AW76" s="5"/>
      <c r="AX76" s="5"/>
      <c r="AY76" s="5"/>
      <c r="AZ76" s="5"/>
      <c r="BA76" s="5"/>
      <c r="BB76" s="5"/>
    </row>
    <row r="77" spans="1:54" x14ac:dyDescent="0.3">
      <c r="A77" s="5">
        <v>15280</v>
      </c>
      <c r="B77" s="5"/>
      <c r="C77" s="5">
        <v>2.5079368779860927</v>
      </c>
      <c r="D77" s="5">
        <v>0.27155194040455066</v>
      </c>
      <c r="E77" s="5">
        <v>-1.4688034712056547E-2</v>
      </c>
      <c r="F77" s="5">
        <v>3.7870174295683609E-2</v>
      </c>
      <c r="G77" s="5">
        <v>8.294818029664839E-3</v>
      </c>
      <c r="H77" s="5">
        <v>0.26482934609645958</v>
      </c>
      <c r="I77" s="5">
        <v>-1.323809192739259E-2</v>
      </c>
      <c r="J77" s="5">
        <v>0.11236033149166864</v>
      </c>
      <c r="K77" s="5">
        <v>-6.3516485876496014E-3</v>
      </c>
      <c r="L77" s="5">
        <v>1.9601394065841552E-2</v>
      </c>
      <c r="M77" s="5">
        <v>-2.5268654751801158E-2</v>
      </c>
      <c r="N77" s="5">
        <v>-0.26402742730565565</v>
      </c>
      <c r="O77" s="5">
        <v>2.2630040746840871E-2</v>
      </c>
      <c r="P77" s="5">
        <v>0.31797461308180192</v>
      </c>
      <c r="Q77" s="5">
        <v>2.1722808343398826E-2</v>
      </c>
      <c r="R77" s="5">
        <v>4.7515182618997794E-2</v>
      </c>
      <c r="S77" s="5">
        <v>4.4102142857875788E-2</v>
      </c>
      <c r="T77" s="5">
        <v>0.12931857764364685</v>
      </c>
      <c r="U77" s="5">
        <v>4.5611324158019516E-2</v>
      </c>
      <c r="V77" s="5">
        <v>0.46213496989658831</v>
      </c>
      <c r="W77" s="5">
        <v>5.4179329933885745E-2</v>
      </c>
      <c r="X77" s="5">
        <v>0.93322018469511259</v>
      </c>
      <c r="Y77" s="5">
        <v>3.3319140612559042E-2</v>
      </c>
      <c r="Z77" s="5">
        <v>0.1755546016485216</v>
      </c>
      <c r="AA77" s="5">
        <v>1.9570218099221319E-2</v>
      </c>
      <c r="AB77" s="5">
        <v>0.13081799931331911</v>
      </c>
      <c r="AC77" s="5">
        <v>2.0294159365343324E-2</v>
      </c>
      <c r="AD77" s="5">
        <v>6.6443552398898487E-3</v>
      </c>
      <c r="AE77" s="5">
        <v>1.6800356743778656E-2</v>
      </c>
      <c r="AF77" s="5">
        <v>0.51258978688349766</v>
      </c>
      <c r="AG77" s="5">
        <v>1.957016466185434E-2</v>
      </c>
      <c r="AH77" s="5">
        <v>0.24678807827697527</v>
      </c>
      <c r="AI77" s="5">
        <v>1.6300933066720945E-2</v>
      </c>
      <c r="AJ77" s="5">
        <v>0.13716388030717597</v>
      </c>
      <c r="AK77" s="5">
        <v>2.0860808883297288E-2</v>
      </c>
      <c r="AL77" s="5">
        <v>4.5346081000190684E-2</v>
      </c>
      <c r="AM77" s="5">
        <v>6.0494893344015272E-3</v>
      </c>
      <c r="AN77" s="5">
        <v>0.16827192291455864</v>
      </c>
      <c r="AO77" s="5">
        <v>3.3915530911044246E-2</v>
      </c>
      <c r="AP77" s="5">
        <v>4.7152019372808759E-2</v>
      </c>
      <c r="AQ77" s="5">
        <v>1.4438111160461988E-3</v>
      </c>
      <c r="AR77" s="5">
        <v>0.88807709714549876</v>
      </c>
      <c r="AS77" s="5"/>
      <c r="AT77" s="5"/>
      <c r="AU77" s="5"/>
      <c r="AV77" s="5"/>
      <c r="AW77" s="5"/>
      <c r="AX77" s="5"/>
      <c r="AY77" s="5"/>
      <c r="AZ77" s="5"/>
      <c r="BA77" s="5"/>
      <c r="BB77" s="5"/>
    </row>
    <row r="78" spans="1:54" x14ac:dyDescent="0.3">
      <c r="A78" s="5">
        <v>15270</v>
      </c>
      <c r="B78" s="5"/>
      <c r="C78" s="5">
        <v>2.5208946997484274</v>
      </c>
      <c r="D78" s="5">
        <v>0.27058902304152627</v>
      </c>
      <c r="E78" s="5">
        <v>-1.4641067156364419E-2</v>
      </c>
      <c r="F78" s="5">
        <v>3.7762314178971912E-2</v>
      </c>
      <c r="G78" s="5">
        <v>8.2741024607360623E-3</v>
      </c>
      <c r="H78" s="5">
        <v>0.26426117197759674</v>
      </c>
      <c r="I78" s="5">
        <v>-1.3214366374412154E-2</v>
      </c>
      <c r="J78" s="5">
        <v>0.11219878505032625</v>
      </c>
      <c r="K78" s="5">
        <v>-6.3447759066913483E-3</v>
      </c>
      <c r="L78" s="5">
        <v>1.9587182210090336E-2</v>
      </c>
      <c r="M78" s="5">
        <v>-2.5259386690485421E-2</v>
      </c>
      <c r="N78" s="5">
        <v>-0.26402551682796982</v>
      </c>
      <c r="O78" s="5">
        <v>2.2638042747092323E-2</v>
      </c>
      <c r="P78" s="5">
        <v>0.31820219958650753</v>
      </c>
      <c r="Q78" s="5">
        <v>2.1746251263124738E-2</v>
      </c>
      <c r="R78" s="5">
        <v>4.7583792149150109E-2</v>
      </c>
      <c r="S78" s="5">
        <v>4.4181969599045766E-2</v>
      </c>
      <c r="T78" s="5">
        <v>0.1296001651750037</v>
      </c>
      <c r="U78" s="5">
        <v>4.5727461857808571E-2</v>
      </c>
      <c r="V78" s="5">
        <v>0.46348273014101898</v>
      </c>
      <c r="W78" s="5">
        <v>5.4357464735705865E-2</v>
      </c>
      <c r="X78" s="5">
        <v>0.93663646514702315</v>
      </c>
      <c r="Y78" s="5">
        <v>3.3453583310376719E-2</v>
      </c>
      <c r="Z78" s="5">
        <v>0.17632891114707658</v>
      </c>
      <c r="AA78" s="5">
        <v>1.9663914439505163E-2</v>
      </c>
      <c r="AB78" s="5">
        <v>0.13149382694110531</v>
      </c>
      <c r="AC78" s="5">
        <v>2.0406711942857092E-2</v>
      </c>
      <c r="AD78" s="5">
        <v>6.6837388752485514E-3</v>
      </c>
      <c r="AE78" s="5">
        <v>1.6906369549536161E-2</v>
      </c>
      <c r="AF78" s="5">
        <v>0.51602125594803616</v>
      </c>
      <c r="AG78" s="5">
        <v>1.9708722732077917E-2</v>
      </c>
      <c r="AH78" s="5">
        <v>0.24863090234365806</v>
      </c>
      <c r="AI78" s="5">
        <v>1.6428991341883113E-2</v>
      </c>
      <c r="AJ78" s="5">
        <v>0.13829493878501933</v>
      </c>
      <c r="AK78" s="5">
        <v>2.1040998236608009E-2</v>
      </c>
      <c r="AL78" s="5">
        <v>4.5755595895170253E-2</v>
      </c>
      <c r="AM78" s="5">
        <v>6.1065093319022466E-3</v>
      </c>
      <c r="AN78" s="5">
        <v>0.16992466322290595</v>
      </c>
      <c r="AO78" s="5">
        <v>3.4262135778258915E-2</v>
      </c>
      <c r="AP78" s="5">
        <v>4.7652727798331768E-2</v>
      </c>
      <c r="AQ78" s="5">
        <v>1.4597218786312192E-3</v>
      </c>
      <c r="AR78" s="5">
        <v>0.89822117163386161</v>
      </c>
      <c r="AS78" s="5"/>
      <c r="AT78" s="5"/>
      <c r="AU78" s="5"/>
      <c r="AV78" s="5"/>
      <c r="AW78" s="5"/>
      <c r="AX78" s="5"/>
      <c r="AY78" s="5"/>
      <c r="AZ78" s="5"/>
      <c r="BA78" s="5"/>
      <c r="BB78" s="5"/>
    </row>
    <row r="79" spans="1:54" x14ac:dyDescent="0.3">
      <c r="A79" s="5">
        <v>15260</v>
      </c>
      <c r="B79" s="5"/>
      <c r="C79" s="5">
        <v>2.5337896137116451</v>
      </c>
      <c r="D79" s="5">
        <v>0.26960916432076343</v>
      </c>
      <c r="E79" s="5">
        <v>-1.4593151327014017E-2</v>
      </c>
      <c r="F79" s="5">
        <v>3.7651935763213955E-2</v>
      </c>
      <c r="G79" s="5">
        <v>8.2528212149273299E-3</v>
      </c>
      <c r="H79" s="5">
        <v>0.26367455169478538</v>
      </c>
      <c r="I79" s="5">
        <v>-1.3189702698159425E-2</v>
      </c>
      <c r="J79" s="5">
        <v>0.11202916764516643</v>
      </c>
      <c r="K79" s="5">
        <v>-6.3374424309150081E-3</v>
      </c>
      <c r="L79" s="5">
        <v>1.9571539229783278E-2</v>
      </c>
      <c r="M79" s="5">
        <v>-2.5248268442346872E-2</v>
      </c>
      <c r="N79" s="5">
        <v>-0.26400428684960214</v>
      </c>
      <c r="O79" s="5">
        <v>2.2644395839534849E-2</v>
      </c>
      <c r="P79" s="5">
        <v>0.31840679911890801</v>
      </c>
      <c r="Q79" s="5">
        <v>2.1768142001142639E-2</v>
      </c>
      <c r="R79" s="5">
        <v>4.7649059116408564E-2</v>
      </c>
      <c r="S79" s="5">
        <v>4.4258754673686465E-2</v>
      </c>
      <c r="T79" s="5">
        <v>0.12987304758735299</v>
      </c>
      <c r="U79" s="5">
        <v>4.5840617301085185E-2</v>
      </c>
      <c r="V79" s="5">
        <v>0.46480129634480044</v>
      </c>
      <c r="W79" s="5">
        <v>5.4532312143123485E-2</v>
      </c>
      <c r="X79" s="5">
        <v>0.93999871849897132</v>
      </c>
      <c r="Y79" s="5">
        <v>3.3586199452267859E-2</v>
      </c>
      <c r="Z79" s="5">
        <v>0.17709418775800367</v>
      </c>
      <c r="AA79" s="5">
        <v>1.9756675515044037E-2</v>
      </c>
      <c r="AB79" s="5">
        <v>0.13216392120356951</v>
      </c>
      <c r="AC79" s="5">
        <v>2.0518461671232106E-2</v>
      </c>
      <c r="AD79" s="5">
        <v>6.7228900410871333E-3</v>
      </c>
      <c r="AE79" s="5">
        <v>1.701187659100218E-2</v>
      </c>
      <c r="AF79" s="5">
        <v>0.51943995757708306</v>
      </c>
      <c r="AG79" s="5">
        <v>1.9846901258695336E-2</v>
      </c>
      <c r="AH79" s="5">
        <v>0.2504703800438699</v>
      </c>
      <c r="AI79" s="5">
        <v>1.6556928971345523E-2</v>
      </c>
      <c r="AJ79" s="5">
        <v>0.13942587179009247</v>
      </c>
      <c r="AK79" s="5">
        <v>2.1221310735279129E-2</v>
      </c>
      <c r="AL79" s="5">
        <v>4.6165702850125445E-2</v>
      </c>
      <c r="AM79" s="5">
        <v>6.1636536396985579E-3</v>
      </c>
      <c r="AN79" s="5">
        <v>0.17158217981170124</v>
      </c>
      <c r="AO79" s="5">
        <v>3.4609980821446791E-2</v>
      </c>
      <c r="AP79" s="5">
        <v>4.8155562770034424E-2</v>
      </c>
      <c r="AQ79" s="5">
        <v>1.4757105894898947E-3</v>
      </c>
      <c r="AR79" s="5">
        <v>0.90842140358660584</v>
      </c>
      <c r="AS79" s="5"/>
      <c r="AT79" s="5"/>
      <c r="AU79" s="5"/>
      <c r="AV79" s="5"/>
      <c r="AW79" s="5"/>
      <c r="AX79" s="5"/>
      <c r="AY79" s="5"/>
      <c r="AZ79" s="5"/>
      <c r="BA79" s="5"/>
      <c r="BB79" s="5"/>
    </row>
    <row r="80" spans="1:54" x14ac:dyDescent="0.3">
      <c r="A80" s="5">
        <v>15250</v>
      </c>
      <c r="B80" s="5"/>
      <c r="C80" s="5">
        <v>2.5466196696327841</v>
      </c>
      <c r="D80" s="5">
        <v>0.26861253379643379</v>
      </c>
      <c r="E80" s="5">
        <v>-1.4544295395438295E-2</v>
      </c>
      <c r="F80" s="5">
        <v>3.7539057455781656E-2</v>
      </c>
      <c r="G80" s="5">
        <v>8.2309777248247042E-3</v>
      </c>
      <c r="H80" s="5">
        <v>0.26306957524951874</v>
      </c>
      <c r="I80" s="5">
        <v>-1.3164104398575061E-2</v>
      </c>
      <c r="J80" s="5">
        <v>0.11185150036459923</v>
      </c>
      <c r="K80" s="5">
        <v>-6.3296488590579318E-3</v>
      </c>
      <c r="L80" s="5">
        <v>1.9554465744653183E-2</v>
      </c>
      <c r="M80" s="5">
        <v>-2.5235298814149397E-2</v>
      </c>
      <c r="N80" s="5">
        <v>-0.26396370404157488</v>
      </c>
      <c r="O80" s="5">
        <v>2.2649095381934777E-2</v>
      </c>
      <c r="P80" s="5">
        <v>0.31858832148736693</v>
      </c>
      <c r="Q80" s="5">
        <v>2.1788472705416485E-2</v>
      </c>
      <c r="R80" s="5">
        <v>4.7710962694888268E-2</v>
      </c>
      <c r="S80" s="5">
        <v>4.433247542025396E-2</v>
      </c>
      <c r="T80" s="5">
        <v>0.13013714886970312</v>
      </c>
      <c r="U80" s="5">
        <v>4.5950760393645464E-2</v>
      </c>
      <c r="V80" s="5">
        <v>0.46609033135086608</v>
      </c>
      <c r="W80" s="5">
        <v>5.4703828988752555E-2</v>
      </c>
      <c r="X80" s="5">
        <v>0.94330614123443779</v>
      </c>
      <c r="Y80" s="5">
        <v>3.3716958317605086E-2</v>
      </c>
      <c r="Z80" s="5">
        <v>0.1778502595457985</v>
      </c>
      <c r="AA80" s="5">
        <v>1.9848481114249396E-2</v>
      </c>
      <c r="AB80" s="5">
        <v>0.13282814058110368</v>
      </c>
      <c r="AC80" s="5">
        <v>2.0629385697126697E-2</v>
      </c>
      <c r="AD80" s="5">
        <v>6.7618009948461621E-3</v>
      </c>
      <c r="AE80" s="5">
        <v>1.7116857725403362E-2</v>
      </c>
      <c r="AF80" s="5">
        <v>0.52284526297800582</v>
      </c>
      <c r="AG80" s="5">
        <v>1.9984675815841894E-2</v>
      </c>
      <c r="AH80" s="5">
        <v>0.25230619973643587</v>
      </c>
      <c r="AI80" s="5">
        <v>1.6684725248333174E-2</v>
      </c>
      <c r="AJ80" s="5">
        <v>0.1405565051026183</v>
      </c>
      <c r="AK80" s="5">
        <v>2.1401720053607375E-2</v>
      </c>
      <c r="AL80" s="5">
        <v>4.6576345397447233E-2</v>
      </c>
      <c r="AM80" s="5">
        <v>6.2209148800829537E-3</v>
      </c>
      <c r="AN80" s="5">
        <v>0.17324427338107229</v>
      </c>
      <c r="AO80" s="5">
        <v>3.4959027401653443E-2</v>
      </c>
      <c r="AP80" s="5">
        <v>4.8660473189450895E-2</v>
      </c>
      <c r="AQ80" s="5">
        <v>1.4917757800338395E-3</v>
      </c>
      <c r="AR80" s="5">
        <v>0.91867695897057189</v>
      </c>
      <c r="AS80" s="5"/>
      <c r="AT80" s="5"/>
      <c r="AU80" s="5"/>
      <c r="AV80" s="5"/>
      <c r="AW80" s="5"/>
      <c r="AX80" s="5"/>
      <c r="AY80" s="5"/>
      <c r="AZ80" s="5"/>
      <c r="BA80" s="5"/>
      <c r="BB80" s="5"/>
    </row>
    <row r="81" spans="1:54" x14ac:dyDescent="0.3">
      <c r="A81" s="5">
        <v>15240</v>
      </c>
      <c r="B81" s="5"/>
      <c r="C81" s="5">
        <v>2.5593829113968218</v>
      </c>
      <c r="D81" s="5">
        <v>0.26759930454196401</v>
      </c>
      <c r="E81" s="5">
        <v>-1.4494507734512222E-2</v>
      </c>
      <c r="F81" s="5">
        <v>3.7423698208368279E-2</v>
      </c>
      <c r="G81" s="5">
        <v>8.208575546875603E-3</v>
      </c>
      <c r="H81" s="5">
        <v>0.26244633671867412</v>
      </c>
      <c r="I81" s="5">
        <v>-1.3137575183962354E-2</v>
      </c>
      <c r="J81" s="5">
        <v>0.11166580609285566</v>
      </c>
      <c r="K81" s="5">
        <v>-6.321395992219668E-3</v>
      </c>
      <c r="L81" s="5">
        <v>1.9535962690747602E-2</v>
      </c>
      <c r="M81" s="5">
        <v>-2.5220477018114744E-2</v>
      </c>
      <c r="N81" s="5">
        <v>-0.26390373925722066</v>
      </c>
      <c r="O81" s="5">
        <v>2.2652137083286884E-2</v>
      </c>
      <c r="P81" s="5">
        <v>0.31874668129713413</v>
      </c>
      <c r="Q81" s="5">
        <v>2.1807235839685878E-2</v>
      </c>
      <c r="R81" s="5">
        <v>4.7769482717914299E-2</v>
      </c>
      <c r="S81" s="5">
        <v>4.4403109754859803E-2</v>
      </c>
      <c r="T81" s="5">
        <v>0.1303923945902481</v>
      </c>
      <c r="U81" s="5">
        <v>4.6057861552869714E-2</v>
      </c>
      <c r="V81" s="5">
        <v>0.46734950267639624</v>
      </c>
      <c r="W81" s="5">
        <v>5.487197258792461E-2</v>
      </c>
      <c r="X81" s="5">
        <v>0.9465579369343482</v>
      </c>
      <c r="Y81" s="5">
        <v>3.3845829392533597E-2</v>
      </c>
      <c r="Z81" s="5">
        <v>0.17859695540285489</v>
      </c>
      <c r="AA81" s="5">
        <v>1.9939311087002937E-2</v>
      </c>
      <c r="AB81" s="5">
        <v>0.13348634374864995</v>
      </c>
      <c r="AC81" s="5">
        <v>2.0739461162350977E-2</v>
      </c>
      <c r="AD81" s="5">
        <v>6.80046398047888E-3</v>
      </c>
      <c r="AE81" s="5">
        <v>1.7221292744818976E-2</v>
      </c>
      <c r="AF81" s="5">
        <v>0.52623654039861711</v>
      </c>
      <c r="AG81" s="5">
        <v>2.0122021826799251E-2</v>
      </c>
      <c r="AH81" s="5">
        <v>0.25413804739340029</v>
      </c>
      <c r="AI81" s="5">
        <v>1.6812359276135998E-2</v>
      </c>
      <c r="AJ81" s="5">
        <v>0.14168666263221197</v>
      </c>
      <c r="AK81" s="5">
        <v>2.1582199540114734E-2</v>
      </c>
      <c r="AL81" s="5">
        <v>4.6987466272580936E-2</v>
      </c>
      <c r="AM81" s="5">
        <v>6.2782855573960518E-3</v>
      </c>
      <c r="AN81" s="5">
        <v>0.1749107410351054</v>
      </c>
      <c r="AO81" s="5">
        <v>3.5309236093888849E-2</v>
      </c>
      <c r="AP81" s="5">
        <v>4.9167406784122736E-2</v>
      </c>
      <c r="AQ81" s="5">
        <v>1.5079159433884959E-3</v>
      </c>
      <c r="AR81" s="5">
        <v>0.92898697887306803</v>
      </c>
      <c r="AS81" s="5"/>
      <c r="AT81" s="5"/>
      <c r="AU81" s="5"/>
      <c r="AV81" s="5"/>
      <c r="AW81" s="5"/>
      <c r="AX81" s="5"/>
      <c r="AY81" s="5"/>
      <c r="AZ81" s="5"/>
      <c r="BA81" s="5"/>
      <c r="BB81" s="5"/>
    </row>
    <row r="82" spans="1:54" x14ac:dyDescent="0.3">
      <c r="A82" s="5">
        <v>15230</v>
      </c>
      <c r="B82" s="5"/>
      <c r="C82" s="5">
        <v>2.5720773774057992</v>
      </c>
      <c r="D82" s="5">
        <v>0.26656965310054759</v>
      </c>
      <c r="E82" s="5">
        <v>-1.4443796916232012E-2</v>
      </c>
      <c r="F82" s="5">
        <v>3.7305877511968191E-2</v>
      </c>
      <c r="G82" s="5">
        <v>8.1856183605087552E-3</v>
      </c>
      <c r="H82" s="5">
        <v>0.26180493423365137</v>
      </c>
      <c r="I82" s="5">
        <v>-1.3110118970315115E-2</v>
      </c>
      <c r="J82" s="5">
        <v>0.11147210950748392</v>
      </c>
      <c r="K82" s="5">
        <v>-6.312684733903247E-3</v>
      </c>
      <c r="L82" s="5">
        <v>1.9516031321122385E-2</v>
      </c>
      <c r="M82" s="5">
        <v>-2.5203802673543746E-2</v>
      </c>
      <c r="N82" s="5">
        <v>-0.26382436755663885</v>
      </c>
      <c r="O82" s="5">
        <v>2.2653517006543174E-2</v>
      </c>
      <c r="P82" s="5">
        <v>0.31888179799734345</v>
      </c>
      <c r="Q82" s="5">
        <v>2.1824424187247636E-2</v>
      </c>
      <c r="R82" s="5">
        <v>4.7824599687487111E-2</v>
      </c>
      <c r="S82" s="5">
        <v>4.447063618110441E-2</v>
      </c>
      <c r="T82" s="5">
        <v>0.13063871192806817</v>
      </c>
      <c r="U82" s="5">
        <v>4.616189171983287E-2</v>
      </c>
      <c r="V82" s="5">
        <v>0.46857848264401714</v>
      </c>
      <c r="W82" s="5">
        <v>5.5036700754946169E-2</v>
      </c>
      <c r="X82" s="5">
        <v>0.94975331656994921</v>
      </c>
      <c r="Y82" s="5">
        <v>3.3972782380799413E-2</v>
      </c>
      <c r="Z82" s="5">
        <v>0.17933410510798947</v>
      </c>
      <c r="AA82" s="5">
        <v>2.0029145351286408E-2</v>
      </c>
      <c r="AB82" s="5">
        <v>0.13413838962031477</v>
      </c>
      <c r="AC82" s="5">
        <v>2.0848665210767173E-2</v>
      </c>
      <c r="AD82" s="5">
        <v>6.8388712306808094E-3</v>
      </c>
      <c r="AE82" s="5">
        <v>1.7325161381683184E-2</v>
      </c>
      <c r="AF82" s="5">
        <v>0.52961315528904918</v>
      </c>
      <c r="AG82" s="5">
        <v>2.0258914569871767E-2</v>
      </c>
      <c r="AH82" s="5">
        <v>0.2559656066693452</v>
      </c>
      <c r="AI82" s="5">
        <v>1.6939809972307502E-2</v>
      </c>
      <c r="AJ82" s="5">
        <v>0.14281616644947009</v>
      </c>
      <c r="AK82" s="5">
        <v>2.1762722221700663E-2</v>
      </c>
      <c r="AL82" s="5">
        <v>4.7399007421452817E-2</v>
      </c>
      <c r="AM82" s="5">
        <v>6.3357580587806595E-3</v>
      </c>
      <c r="AN82" s="5">
        <v>0.1765813762955796</v>
      </c>
      <c r="AO82" s="5">
        <v>3.5660566688310795E-2</v>
      </c>
      <c r="AP82" s="5">
        <v>4.9676310106870118E-2</v>
      </c>
      <c r="AQ82" s="5">
        <v>1.5241295342932565E-3</v>
      </c>
      <c r="AR82" s="5">
        <v>0.93935057938985767</v>
      </c>
      <c r="AS82" s="5"/>
      <c r="AT82" s="5"/>
      <c r="AU82" s="5"/>
      <c r="AV82" s="5"/>
      <c r="AW82" s="5"/>
      <c r="AX82" s="5"/>
      <c r="AY82" s="5"/>
      <c r="AZ82" s="5"/>
      <c r="BA82" s="5"/>
      <c r="BB82" s="5"/>
    </row>
    <row r="83" spans="1:54" x14ac:dyDescent="0.3">
      <c r="A83" s="5">
        <v>15220</v>
      </c>
      <c r="B83" s="5"/>
      <c r="C83" s="5">
        <v>2.5847011009739203</v>
      </c>
      <c r="D83" s="5">
        <v>0.26552375943433459</v>
      </c>
      <c r="E83" s="5">
        <v>-1.4392171709318205E-2</v>
      </c>
      <c r="F83" s="5">
        <v>3.7185615391650113E-2</v>
      </c>
      <c r="G83" s="5">
        <v>8.1621099672071467E-3</v>
      </c>
      <c r="H83" s="5">
        <v>0.2611454699579715</v>
      </c>
      <c r="I83" s="5">
        <v>-1.3081739880567284E-2</v>
      </c>
      <c r="J83" s="5">
        <v>0.11127043707617743</v>
      </c>
      <c r="K83" s="5">
        <v>-6.3035160900188599E-3</v>
      </c>
      <c r="L83" s="5">
        <v>1.9494673206420902E-2</v>
      </c>
      <c r="M83" s="5">
        <v>-2.5185275808294057E-2</v>
      </c>
      <c r="N83" s="5">
        <v>-0.26372556822970977</v>
      </c>
      <c r="O83" s="5">
        <v>2.2653231571224119E-2</v>
      </c>
      <c r="P83" s="5">
        <v>0.31899359592646581</v>
      </c>
      <c r="Q83" s="5">
        <v>2.1840030854640403E-2</v>
      </c>
      <c r="R83" s="5">
        <v>4.7876294783557066E-2</v>
      </c>
      <c r="S83" s="5">
        <v>4.4535033799754972E-2</v>
      </c>
      <c r="T83" s="5">
        <v>0.1308760297044477</v>
      </c>
      <c r="U83" s="5">
        <v>4.6262822371307313E-2</v>
      </c>
      <c r="V83" s="5">
        <v>0.46977694851220092</v>
      </c>
      <c r="W83" s="5">
        <v>5.5197971819299106E-2</v>
      </c>
      <c r="X83" s="5">
        <v>0.95289149879536394</v>
      </c>
      <c r="Y83" s="5">
        <v>3.4097787214591099E-2</v>
      </c>
      <c r="Z83" s="5">
        <v>0.18006153938516717</v>
      </c>
      <c r="AA83" s="5">
        <v>2.0117963899849316E-2</v>
      </c>
      <c r="AB83" s="5">
        <v>0.1347841373943382</v>
      </c>
      <c r="AC83" s="5">
        <v>2.0956974995260683E-2</v>
      </c>
      <c r="AD83" s="5">
        <v>6.8770149691475078E-3</v>
      </c>
      <c r="AE83" s="5">
        <v>1.7428443314371458E-2</v>
      </c>
      <c r="AF83" s="5">
        <v>0.53297447046655677</v>
      </c>
      <c r="AG83" s="5">
        <v>2.039532918438846E-2</v>
      </c>
      <c r="AH83" s="5">
        <v>0.25778855897245351</v>
      </c>
      <c r="AI83" s="5">
        <v>1.7067056072988182E-2</v>
      </c>
      <c r="AJ83" s="5">
        <v>0.14394483681867873</v>
      </c>
      <c r="AK83" s="5">
        <v>2.1943260807973854E-2</v>
      </c>
      <c r="AL83" s="5">
        <v>4.7810910008307658E-2</v>
      </c>
      <c r="AM83" s="5">
        <v>6.3933246549921037E-3</v>
      </c>
      <c r="AN83" s="5">
        <v>0.17825596911730479</v>
      </c>
      <c r="AO83" s="5">
        <v>3.601297819173304E-2</v>
      </c>
      <c r="AP83" s="5">
        <v>5.0187128535512028E-2</v>
      </c>
      <c r="AQ83" s="5">
        <v>1.5404149690149793E-3</v>
      </c>
      <c r="AR83" s="5">
        <v>0.9497668515210963</v>
      </c>
      <c r="AS83" s="5"/>
      <c r="AT83" s="5"/>
      <c r="AU83" s="5"/>
      <c r="AV83" s="5"/>
      <c r="AW83" s="5"/>
      <c r="AX83" s="5"/>
      <c r="AY83" s="5"/>
      <c r="AZ83" s="5"/>
      <c r="BA83" s="5"/>
      <c r="BB83" s="5"/>
    </row>
    <row r="84" spans="1:54" x14ac:dyDescent="0.3">
      <c r="A84" s="5">
        <v>15210</v>
      </c>
      <c r="B84" s="5"/>
      <c r="C84" s="5">
        <v>2.5972521107285531</v>
      </c>
      <c r="D84" s="5">
        <v>0.26446180687231774</v>
      </c>
      <c r="E84" s="5">
        <v>-1.4339641076743329E-2</v>
      </c>
      <c r="F84" s="5">
        <v>3.7062932401125383E-2</v>
      </c>
      <c r="G84" s="5">
        <v>8.1380542895342391E-3</v>
      </c>
      <c r="H84" s="5">
        <v>0.26046805006333673</v>
      </c>
      <c r="I84" s="5">
        <v>-1.3052442243764192E-2</v>
      </c>
      <c r="J84" s="5">
        <v>0.11106081705293243</v>
      </c>
      <c r="K84" s="5">
        <v>-6.2938911688497374E-3</v>
      </c>
      <c r="L84" s="5">
        <v>1.9471890235338071E-2</v>
      </c>
      <c r="M84" s="5">
        <v>-2.5164896860112779E-2</v>
      </c>
      <c r="N84" s="5">
        <v>-0.26360732481764382</v>
      </c>
      <c r="O84" s="5">
        <v>2.2651277555910392E-2</v>
      </c>
      <c r="P84" s="5">
        <v>0.31908200435618472</v>
      </c>
      <c r="Q84" s="5">
        <v>2.1854049275229742E-2</v>
      </c>
      <c r="R84" s="5">
        <v>4.7924549873102296E-2</v>
      </c>
      <c r="S84" s="5">
        <v>4.4596282318262903E-2</v>
      </c>
      <c r="T84" s="5">
        <v>0.13110427841379108</v>
      </c>
      <c r="U84" s="5">
        <v>4.636062553165099E-2</v>
      </c>
      <c r="V84" s="5">
        <v>0.4709445826047986</v>
      </c>
      <c r="W84" s="5">
        <v>5.5355744641776575E-2</v>
      </c>
      <c r="X84" s="5">
        <v>0.95597171023968852</v>
      </c>
      <c r="Y84" s="5">
        <v>3.4220814065389987E-2</v>
      </c>
      <c r="Z84" s="5">
        <v>0.18077908996240682</v>
      </c>
      <c r="AA84" s="5">
        <v>2.0205746806911375E-2</v>
      </c>
      <c r="AB84" s="5">
        <v>0.13542344659839811</v>
      </c>
      <c r="AC84" s="5">
        <v>2.1064367684779275E-2</v>
      </c>
      <c r="AD84" s="5">
        <v>6.9148874128597869E-3</v>
      </c>
      <c r="AE84" s="5">
        <v>1.7531118172869332E-2</v>
      </c>
      <c r="AF84" s="5">
        <v>0.53631984628321594</v>
      </c>
      <c r="AG84" s="5">
        <v>2.0531240676829276E-2</v>
      </c>
      <c r="AH84" s="5">
        <v>0.25960658353730326</v>
      </c>
      <c r="AI84" s="5">
        <v>1.7194076137353451E-2</v>
      </c>
      <c r="AJ84" s="5">
        <v>0.14507249223164878</v>
      </c>
      <c r="AK84" s="5">
        <v>2.2123787695765618E-2</v>
      </c>
      <c r="AL84" s="5">
        <v>4.8223114423955729E-2</v>
      </c>
      <c r="AM84" s="5">
        <v>6.4509775012652109E-3</v>
      </c>
      <c r="AN84" s="5">
        <v>0.17993430590506454</v>
      </c>
      <c r="AO84" s="5">
        <v>3.6366428829460742E-2</v>
      </c>
      <c r="AP84" s="5">
        <v>5.0699806273040285E-2</v>
      </c>
      <c r="AQ84" s="5">
        <v>1.5567706252752149E-3</v>
      </c>
      <c r="AR84" s="5">
        <v>0.96023486107544698</v>
      </c>
      <c r="AS84" s="5"/>
      <c r="AT84" s="5"/>
      <c r="AU84" s="5"/>
      <c r="AV84" s="5"/>
      <c r="AW84" s="5"/>
      <c r="AX84" s="5"/>
      <c r="AY84" s="5"/>
      <c r="AZ84" s="5"/>
      <c r="BA84" s="5"/>
      <c r="BB84" s="5"/>
    </row>
    <row r="85" spans="1:54" x14ac:dyDescent="0.3">
      <c r="A85" s="5">
        <v>15200</v>
      </c>
      <c r="B85" s="5"/>
      <c r="C85" s="5">
        <v>2.6097284310171029</v>
      </c>
      <c r="D85" s="5">
        <v>0.26338398205693753</v>
      </c>
      <c r="E85" s="5">
        <v>-1.4286214173185246E-2</v>
      </c>
      <c r="F85" s="5">
        <v>3.6937849617113286E-2</v>
      </c>
      <c r="G85" s="5">
        <v>8.1134553701137421E-3</v>
      </c>
      <c r="H85" s="5">
        <v>0.25977278470415988</v>
      </c>
      <c r="I85" s="5">
        <v>-1.3022230594155679E-2</v>
      </c>
      <c r="J85" s="5">
        <v>0.11084327947353476</v>
      </c>
      <c r="K85" s="5">
        <v>-6.2838111809800697E-3</v>
      </c>
      <c r="L85" s="5">
        <v>1.9447684614968437E-2</v>
      </c>
      <c r="M85" s="5">
        <v>-2.5142666677822844E-2</v>
      </c>
      <c r="N85" s="5">
        <v>-0.26346962513305261</v>
      </c>
      <c r="O85" s="5">
        <v>2.264765210061339E-2</v>
      </c>
      <c r="P85" s="5">
        <v>0.31914695753366801</v>
      </c>
      <c r="Q85" s="5">
        <v>2.186647321269166E-2</v>
      </c>
      <c r="R85" s="5">
        <v>4.7969347519004543E-2</v>
      </c>
      <c r="S85" s="5">
        <v>4.4654362060114895E-2</v>
      </c>
      <c r="T85" s="5">
        <v>0.13132339025412135</v>
      </c>
      <c r="U85" s="5">
        <v>4.6455273784574869E-2</v>
      </c>
      <c r="V85" s="5">
        <v>0.47208107243964409</v>
      </c>
      <c r="W85" s="5">
        <v>5.5509978630545687E-2</v>
      </c>
      <c r="X85" s="5">
        <v>0.95899318579850679</v>
      </c>
      <c r="Y85" s="5">
        <v>3.4341833354823506E-2</v>
      </c>
      <c r="Z85" s="5">
        <v>0.1814865896308365</v>
      </c>
      <c r="AA85" s="5">
        <v>2.029247423489728E-2</v>
      </c>
      <c r="AB85" s="5">
        <v>0.13605617713523496</v>
      </c>
      <c r="AC85" s="5">
        <v>2.1170820471438055E-2</v>
      </c>
      <c r="AD85" s="5">
        <v>6.9524807743958335E-3</v>
      </c>
      <c r="AE85" s="5">
        <v>1.7633165544522031E-2</v>
      </c>
      <c r="AF85" s="5">
        <v>0.5396486407964749</v>
      </c>
      <c r="AG85" s="5">
        <v>2.0666623927074527E-2</v>
      </c>
      <c r="AH85" s="5">
        <v>0.26141935749938477</v>
      </c>
      <c r="AI85" s="5">
        <v>1.7320848552185669E-2</v>
      </c>
      <c r="AJ85" s="5">
        <v>0.14619894944267059</v>
      </c>
      <c r="AK85" s="5">
        <v>2.2304274973824211E-2</v>
      </c>
      <c r="AL85" s="5">
        <v>4.8635560294435089E-2</v>
      </c>
      <c r="AM85" s="5">
        <v>6.5087086382386652E-3</v>
      </c>
      <c r="AN85" s="5">
        <v>0.1816161695321975</v>
      </c>
      <c r="AO85" s="5">
        <v>3.672087604745921E-2</v>
      </c>
      <c r="AP85" s="5">
        <v>5.1214286348257851E-2</v>
      </c>
      <c r="AQ85" s="5">
        <v>1.5731948421914433E-3</v>
      </c>
      <c r="AR85" s="5">
        <v>0.97075364858254587</v>
      </c>
      <c r="AS85" s="5"/>
      <c r="AT85" s="5"/>
      <c r="AU85" s="5"/>
      <c r="AV85" s="5"/>
      <c r="AW85" s="5"/>
      <c r="AX85" s="5"/>
      <c r="AY85" s="5"/>
      <c r="AZ85" s="5"/>
      <c r="BA85" s="5"/>
      <c r="BB85" s="5"/>
    </row>
    <row r="86" spans="1:54" x14ac:dyDescent="0.3">
      <c r="A86" s="5">
        <v>15190</v>
      </c>
      <c r="B86" s="5"/>
      <c r="C86" s="5">
        <v>2.6221280823196529</v>
      </c>
      <c r="D86" s="5">
        <v>0.26229047488942553</v>
      </c>
      <c r="E86" s="5">
        <v>-1.4231900342406878E-2</v>
      </c>
      <c r="F86" s="5">
        <v>3.6810388633505241E-2</v>
      </c>
      <c r="G86" s="5">
        <v>8.0883173705631715E-3</v>
      </c>
      <c r="H86" s="5">
        <v>0.25905978799056756</v>
      </c>
      <c r="I86" s="5">
        <v>-1.2991109670211068E-2</v>
      </c>
      <c r="J86" s="5">
        <v>0.11061785615037489</v>
      </c>
      <c r="K86" s="5">
        <v>-6.2732774391848576E-3</v>
      </c>
      <c r="L86" s="5">
        <v>1.9422058871037616E-2</v>
      </c>
      <c r="M86" s="5">
        <v>-2.5118586522361579E-2</v>
      </c>
      <c r="N86" s="5">
        <v>-0.26331246127852137</v>
      </c>
      <c r="O86" s="5">
        <v>2.2642352709022703E-2</v>
      </c>
      <c r="P86" s="5">
        <v>0.31918839472220384</v>
      </c>
      <c r="Q86" s="5">
        <v>2.18772967643922E-2</v>
      </c>
      <c r="R86" s="5">
        <v>4.8010670988717599E-2</v>
      </c>
      <c r="S86" s="5">
        <v>4.4709253974012562E-2</v>
      </c>
      <c r="T86" s="5">
        <v>0.13153329915714346</v>
      </c>
      <c r="U86" s="5">
        <v>4.6546740284783505E-2</v>
      </c>
      <c r="V86" s="5">
        <v>0.47318611085616008</v>
      </c>
      <c r="W86" s="5">
        <v>5.5660633757129929E-2</v>
      </c>
      <c r="X86" s="5">
        <v>0.96195516892466626</v>
      </c>
      <c r="Y86" s="5">
        <v>3.4460815765517482E-2</v>
      </c>
      <c r="Z86" s="5">
        <v>0.18218387230387864</v>
      </c>
      <c r="AA86" s="5">
        <v>2.0378126441201211E-2</v>
      </c>
      <c r="AB86" s="5">
        <v>0.13668218932857773</v>
      </c>
      <c r="AC86" s="5">
        <v>2.1276310577687557E-2</v>
      </c>
      <c r="AD86" s="5">
        <v>6.9897872642692522E-3</v>
      </c>
      <c r="AE86" s="5">
        <v>1.7734564979863005E-2</v>
      </c>
      <c r="AF86" s="5">
        <v>0.5429602099425167</v>
      </c>
      <c r="AG86" s="5">
        <v>2.0801453694776133E-2</v>
      </c>
      <c r="AH86" s="5">
        <v>0.26322655597132999</v>
      </c>
      <c r="AI86" s="5">
        <v>1.7447351536569879E-2</v>
      </c>
      <c r="AJ86" s="5">
        <v>0.14732402350459609</v>
      </c>
      <c r="AK86" s="5">
        <v>2.2484694427690941E-2</v>
      </c>
      <c r="AL86" s="5">
        <v>4.9048186490088089E-2</v>
      </c>
      <c r="AM86" s="5">
        <v>6.5665099929368542E-3</v>
      </c>
      <c r="AN86" s="5">
        <v>0.18330133936081788</v>
      </c>
      <c r="AO86" s="5">
        <v>3.7076276514859466E-2</v>
      </c>
      <c r="AP86" s="5">
        <v>5.1730510616885397E-2</v>
      </c>
      <c r="AQ86" s="5">
        <v>1.5896859202325041E-3</v>
      </c>
      <c r="AR86" s="5">
        <v>0.98132222921398926</v>
      </c>
      <c r="AS86" s="5"/>
      <c r="AT86" s="5"/>
      <c r="AU86" s="5"/>
      <c r="AV86" s="5"/>
      <c r="AW86" s="5"/>
      <c r="AX86" s="5"/>
      <c r="AY86" s="5"/>
      <c r="AZ86" s="5"/>
      <c r="BA86" s="5"/>
      <c r="BB86" s="5"/>
    </row>
    <row r="87" spans="1:54" x14ac:dyDescent="0.3">
      <c r="A87" s="5">
        <v>15180</v>
      </c>
      <c r="B87" s="5"/>
      <c r="C87" s="5">
        <v>2.6344490816673365</v>
      </c>
      <c r="D87" s="5">
        <v>0.26118147847390649</v>
      </c>
      <c r="E87" s="5">
        <v>-1.4176709114563512E-2</v>
      </c>
      <c r="F87" s="5">
        <v>3.6680571555329909E-2</v>
      </c>
      <c r="G87" s="5">
        <v>8.0626445703816836E-3</v>
      </c>
      <c r="H87" s="5">
        <v>0.25832917795988447</v>
      </c>
      <c r="I87" s="5">
        <v>-1.2959084413556152E-2</v>
      </c>
      <c r="J87" s="5">
        <v>0.11038458066659032</v>
      </c>
      <c r="K87" s="5">
        <v>-6.2622913582815187E-3</v>
      </c>
      <c r="L87" s="5">
        <v>1.9395015848016384E-2</v>
      </c>
      <c r="M87" s="5">
        <v>-2.5092658067670536E-2</v>
      </c>
      <c r="N87" s="5">
        <v>-0.26313582966366678</v>
      </c>
      <c r="O87" s="5">
        <v>2.2635377250628707E-2</v>
      </c>
      <c r="P87" s="5">
        <v>0.31920626024017357</v>
      </c>
      <c r="Q87" s="5">
        <v>2.1886514364660947E-2</v>
      </c>
      <c r="R87" s="5">
        <v>4.8048504262722835E-2</v>
      </c>
      <c r="S87" s="5">
        <v>4.476093964287467E-2</v>
      </c>
      <c r="T87" s="5">
        <v>0.13173394081785589</v>
      </c>
      <c r="U87" s="5">
        <v>4.6634998769482176E-2</v>
      </c>
      <c r="V87" s="5">
        <v>0.47425939614189971</v>
      </c>
      <c r="W87" s="5">
        <v>5.5807670572302605E-2</v>
      </c>
      <c r="X87" s="5">
        <v>0.96485691191818623</v>
      </c>
      <c r="Y87" s="5">
        <v>3.457773225194187E-2</v>
      </c>
      <c r="Z87" s="5">
        <v>0.18287077307653329</v>
      </c>
      <c r="AA87" s="5">
        <v>2.046268378497787E-2</v>
      </c>
      <c r="AB87" s="5">
        <v>0.13730134396935506</v>
      </c>
      <c r="AC87" s="5">
        <v>2.1380815263542484E-2</v>
      </c>
      <c r="AD87" s="5">
        <v>7.0267990932923723E-3</v>
      </c>
      <c r="AE87" s="5">
        <v>1.7835295998520101E-2</v>
      </c>
      <c r="AF87" s="5">
        <v>0.54625390771238136</v>
      </c>
      <c r="AG87" s="5">
        <v>2.0935704625849278E-2</v>
      </c>
      <c r="AH87" s="5">
        <v>0.26502785212083368</v>
      </c>
      <c r="AI87" s="5">
        <v>1.7573563146712601E-2</v>
      </c>
      <c r="AJ87" s="5">
        <v>0.14844752780603734</v>
      </c>
      <c r="AK87" s="5">
        <v>2.2665017544758977E-2</v>
      </c>
      <c r="AL87" s="5">
        <v>4.9460931135056778E-2</v>
      </c>
      <c r="AM87" s="5">
        <v>6.6243733798097741E-3</v>
      </c>
      <c r="AN87" s="5">
        <v>0.18498959126370593</v>
      </c>
      <c r="AO87" s="5">
        <v>3.7432586126804633E-2</v>
      </c>
      <c r="AP87" s="5">
        <v>5.2248419763145128E-2</v>
      </c>
      <c r="AQ87" s="5">
        <v>1.6062421211885086E-3</v>
      </c>
      <c r="AR87" s="5">
        <v>0.99193959271306775</v>
      </c>
      <c r="AS87" s="5"/>
      <c r="AT87" s="5"/>
      <c r="AU87" s="5"/>
      <c r="AV87" s="5"/>
      <c r="AW87" s="5"/>
      <c r="AX87" s="5"/>
      <c r="AY87" s="5"/>
      <c r="AZ87" s="5"/>
      <c r="BA87" s="5"/>
      <c r="BB87" s="5"/>
    </row>
    <row r="88" spans="1:54" x14ac:dyDescent="0.3">
      <c r="A88" s="5">
        <v>15170</v>
      </c>
      <c r="B88" s="5"/>
      <c r="C88" s="5">
        <v>2.6466894430663443</v>
      </c>
      <c r="D88" s="5">
        <v>0.26005718906028463</v>
      </c>
      <c r="E88" s="5">
        <v>-1.4120650203438634E-2</v>
      </c>
      <c r="F88" s="5">
        <v>3.6548420992521494E-2</v>
      </c>
      <c r="G88" s="5">
        <v>8.0364413657923791E-3</v>
      </c>
      <c r="H88" s="5">
        <v>0.25758107654660678</v>
      </c>
      <c r="I88" s="5">
        <v>-1.2926159967832477E-2</v>
      </c>
      <c r="J88" s="5">
        <v>0.11014348836953616</v>
      </c>
      <c r="K88" s="5">
        <v>-6.2508544549432343E-3</v>
      </c>
      <c r="L88" s="5">
        <v>1.9366558709116861E-2</v>
      </c>
      <c r="M88" s="5">
        <v>-2.5064883401435208E-2</v>
      </c>
      <c r="N88" s="5">
        <v>-0.26293973102066592</v>
      </c>
      <c r="O88" s="5">
        <v>2.262672396271883E-2</v>
      </c>
      <c r="P88" s="5">
        <v>0.31920050349833379</v>
      </c>
      <c r="Q88" s="5">
        <v>2.1894120787956165E-2</v>
      </c>
      <c r="R88" s="5">
        <v>4.8082832042766706E-2</v>
      </c>
      <c r="S88" s="5">
        <v>4.4809401292657244E-2</v>
      </c>
      <c r="T88" s="5">
        <v>0.13192525272369288</v>
      </c>
      <c r="U88" s="5">
        <v>4.6720023569744432E-2</v>
      </c>
      <c r="V88" s="5">
        <v>0.47530063215795809</v>
      </c>
      <c r="W88" s="5">
        <v>5.5951050221883736E-2</v>
      </c>
      <c r="X88" s="5">
        <v>0.96769767621516034</v>
      </c>
      <c r="Y88" s="5">
        <v>3.4692554051244835E-2</v>
      </c>
      <c r="Z88" s="5">
        <v>0.18354712828473946</v>
      </c>
      <c r="AA88" s="5">
        <v>2.0546126733957414E-2</v>
      </c>
      <c r="AB88" s="5">
        <v>0.13791350236217173</v>
      </c>
      <c r="AC88" s="5">
        <v>2.1484311833868324E-2</v>
      </c>
      <c r="AD88" s="5">
        <v>7.0635084749639783E-3</v>
      </c>
      <c r="AE88" s="5">
        <v>1.7935338095197009E-2</v>
      </c>
      <c r="AF88" s="5">
        <v>0.54952908633080655</v>
      </c>
      <c r="AG88" s="5">
        <v>2.1069351259082898E-2</v>
      </c>
      <c r="AH88" s="5">
        <v>0.26682291725026286</v>
      </c>
      <c r="AI88" s="5">
        <v>1.7699461280883403E-2</v>
      </c>
      <c r="AJ88" s="5">
        <v>0.14956927410968957</v>
      </c>
      <c r="AK88" s="5">
        <v>2.2845215519513594E-2</v>
      </c>
      <c r="AL88" s="5">
        <v>4.9873731617195986E-2</v>
      </c>
      <c r="AM88" s="5">
        <v>6.6822905018314336E-3</v>
      </c>
      <c r="AN88" s="5">
        <v>0.18668069764786943</v>
      </c>
      <c r="AO88" s="5">
        <v>3.7789760007642212E-2</v>
      </c>
      <c r="AP88" s="5">
        <v>5.2767953301828943E-2</v>
      </c>
      <c r="AQ88" s="5">
        <v>1.622861668155551E-3</v>
      </c>
      <c r="AR88" s="5">
        <v>1.0026047033333692</v>
      </c>
      <c r="AS88" s="5"/>
      <c r="AT88" s="5"/>
      <c r="AU88" s="5"/>
      <c r="AV88" s="5"/>
      <c r="AW88" s="5"/>
      <c r="AX88" s="5"/>
      <c r="AY88" s="5"/>
      <c r="AZ88" s="5"/>
      <c r="BA88" s="5"/>
      <c r="BB88" s="5"/>
    </row>
    <row r="89" spans="1:54" x14ac:dyDescent="0.3">
      <c r="A89" s="5">
        <v>15160</v>
      </c>
      <c r="B89" s="5"/>
      <c r="C89" s="5">
        <v>2.6588471779275014</v>
      </c>
      <c r="D89" s="5">
        <v>0.25891780598593506</v>
      </c>
      <c r="E89" s="5">
        <v>-1.4063733503609354E-2</v>
      </c>
      <c r="F89" s="5">
        <v>3.641396005349333E-2</v>
      </c>
      <c r="G89" s="5">
        <v>8.0097122685395747E-3</v>
      </c>
      <c r="H89" s="5">
        <v>0.25681560955087313</v>
      </c>
      <c r="I89" s="5">
        <v>-1.2892341677479033E-2</v>
      </c>
      <c r="J89" s="5">
        <v>0.10989461636358333</v>
      </c>
      <c r="K89" s="5">
        <v>-6.2389683474738597E-3</v>
      </c>
      <c r="L89" s="5">
        <v>1.9336690936170228E-2</v>
      </c>
      <c r="M89" s="5">
        <v>-2.5035265025673648E-2</v>
      </c>
      <c r="N89" s="5">
        <v>-0.26272417041823926</v>
      </c>
      <c r="O89" s="5">
        <v>2.2616391452245678E-2</v>
      </c>
      <c r="P89" s="5">
        <v>0.31917107903538161</v>
      </c>
      <c r="Q89" s="5">
        <v>2.1900111151919692E-2</v>
      </c>
      <c r="R89" s="5">
        <v>4.8113639759874927E-2</v>
      </c>
      <c r="S89" s="5">
        <v>4.4854621800985935E-2</v>
      </c>
      <c r="T89" s="5">
        <v>0.13210717418318171</v>
      </c>
      <c r="U89" s="5">
        <v>4.6801789621733779E-2</v>
      </c>
      <c r="V89" s="5">
        <v>0.47630952846318697</v>
      </c>
      <c r="W89" s="5">
        <v>5.6090734462432248E-2</v>
      </c>
      <c r="X89" s="5">
        <v>0.97047673267550572</v>
      </c>
      <c r="Y89" s="5">
        <v>3.4805252694070941E-2</v>
      </c>
      <c r="Z89" s="5">
        <v>0.18421277556478233</v>
      </c>
      <c r="AA89" s="5">
        <v>2.0628435871281648E-2</v>
      </c>
      <c r="AB89" s="5">
        <v>0.13851852637203182</v>
      </c>
      <c r="AC89" s="5">
        <v>2.1586777645723219E-2</v>
      </c>
      <c r="AD89" s="5">
        <v>7.0999076278807265E-3</v>
      </c>
      <c r="AE89" s="5">
        <v>1.8034670745728464E-2</v>
      </c>
      <c r="AF89" s="5">
        <v>0.55278509643773621</v>
      </c>
      <c r="AG89" s="5">
        <v>2.1202368032867593E-2</v>
      </c>
      <c r="AH89" s="5">
        <v>0.26861142087793116</v>
      </c>
      <c r="AI89" s="5">
        <v>1.7825023684477973E-2</v>
      </c>
      <c r="AJ89" s="5">
        <v>0.15068907259176639</v>
      </c>
      <c r="AK89" s="5">
        <v>2.3025259258955884E-2</v>
      </c>
      <c r="AL89" s="5">
        <v>5.0286524598407968E-2</v>
      </c>
      <c r="AM89" s="5">
        <v>6.7402529516568926E-3</v>
      </c>
      <c r="AN89" s="5">
        <v>0.18837442747980493</v>
      </c>
      <c r="AO89" s="5">
        <v>3.8147752514464853E-2</v>
      </c>
      <c r="AP89" s="5">
        <v>5.3289049580856118E-2</v>
      </c>
      <c r="AQ89" s="5">
        <v>1.6395427455353645E-3</v>
      </c>
      <c r="AR89" s="5">
        <v>1.0133164997864756</v>
      </c>
      <c r="AS89" s="5"/>
      <c r="AT89" s="5"/>
      <c r="AU89" s="5"/>
      <c r="AV89" s="5"/>
      <c r="AW89" s="5"/>
      <c r="AX89" s="5"/>
      <c r="AY89" s="5"/>
      <c r="AZ89" s="5"/>
      <c r="BA89" s="5"/>
      <c r="BB89" s="5"/>
    </row>
    <row r="90" spans="1:54" x14ac:dyDescent="0.3">
      <c r="A90" s="5">
        <v>15150</v>
      </c>
      <c r="B90" s="5"/>
      <c r="C90" s="5">
        <v>2.6709202955013289</v>
      </c>
      <c r="D90" s="5">
        <v>0.25776353161622384</v>
      </c>
      <c r="E90" s="5">
        <v>-1.4005969087542508E-2</v>
      </c>
      <c r="F90" s="5">
        <v>3.6277212338519341E-2</v>
      </c>
      <c r="G90" s="5">
        <v>7.9824619046414014E-3</v>
      </c>
      <c r="H90" s="5">
        <v>0.25603290660544176</v>
      </c>
      <c r="I90" s="5">
        <v>-1.2857635086436725E-2</v>
      </c>
      <c r="J90" s="5">
        <v>0.10963800350224573</v>
      </c>
      <c r="K90" s="5">
        <v>-6.2266347555444352E-3</v>
      </c>
      <c r="L90" s="5">
        <v>1.930541632938549E-2</v>
      </c>
      <c r="M90" s="5">
        <v>-2.5003805857173024E-2</v>
      </c>
      <c r="N90" s="5">
        <v>-0.26248915727407479</v>
      </c>
      <c r="O90" s="5">
        <v>2.2604378697565486E-2</v>
      </c>
      <c r="P90" s="5">
        <v>0.31911794655177345</v>
      </c>
      <c r="Q90" s="5">
        <v>2.1904480920319186E-2</v>
      </c>
      <c r="R90" s="5">
        <v>4.814091358213822E-2</v>
      </c>
      <c r="S90" s="5">
        <v>4.4896584705595197E-2</v>
      </c>
      <c r="T90" s="5">
        <v>0.13227964635409728</v>
      </c>
      <c r="U90" s="5">
        <v>4.6880272477773238E-2</v>
      </c>
      <c r="V90" s="5">
        <v>0.47728580043714652</v>
      </c>
      <c r="W90" s="5">
        <v>5.6226685676825192E-2</v>
      </c>
      <c r="X90" s="5">
        <v>0.97319336186941707</v>
      </c>
      <c r="Y90" s="5">
        <v>3.491580001535706E-2</v>
      </c>
      <c r="Z90" s="5">
        <v>0.18486755391272347</v>
      </c>
      <c r="AA90" s="5">
        <v>2.0709591902358059E-2</v>
      </c>
      <c r="AB90" s="5">
        <v>0.13911627847129207</v>
      </c>
      <c r="AC90" s="5">
        <v>2.1688190115752213E-2</v>
      </c>
      <c r="AD90" s="5">
        <v>7.1359887781712482E-3</v>
      </c>
      <c r="AE90" s="5">
        <v>1.8133273413207123E-2</v>
      </c>
      <c r="AF90" s="5">
        <v>0.55602128727243427</v>
      </c>
      <c r="AG90" s="5">
        <v>2.1334729292039105E-2</v>
      </c>
      <c r="AH90" s="5">
        <v>0.27039303082102456</v>
      </c>
      <c r="AI90" s="5">
        <v>1.795022795520268E-2</v>
      </c>
      <c r="AJ90" s="5">
        <v>0.15180673188255386</v>
      </c>
      <c r="AK90" s="5">
        <v>2.3205119388207941E-2</v>
      </c>
      <c r="AL90" s="5">
        <v>5.069924602539886E-2</v>
      </c>
      <c r="AM90" s="5">
        <v>6.7982522128385804E-3</v>
      </c>
      <c r="AN90" s="5">
        <v>0.19007054631245801</v>
      </c>
      <c r="AO90" s="5">
        <v>3.8506517241003964E-2</v>
      </c>
      <c r="AP90" s="5">
        <v>5.3811645784329877E-2</v>
      </c>
      <c r="AQ90" s="5">
        <v>1.6562834990502234E-3</v>
      </c>
      <c r="AR90" s="5">
        <v>1.0240738951989186</v>
      </c>
      <c r="AS90" s="5"/>
      <c r="AT90" s="5"/>
      <c r="AU90" s="5"/>
      <c r="AV90" s="5"/>
      <c r="AW90" s="5"/>
      <c r="AX90" s="5"/>
      <c r="AY90" s="5"/>
      <c r="AZ90" s="5"/>
      <c r="BA90" s="5"/>
      <c r="BB90" s="5"/>
    </row>
    <row r="91" spans="1:54" x14ac:dyDescent="0.3">
      <c r="A91" s="5">
        <v>15140</v>
      </c>
      <c r="B91" s="5"/>
      <c r="C91" s="5">
        <v>2.6829068033185108</v>
      </c>
      <c r="D91" s="5">
        <v>0.25659457128388247</v>
      </c>
      <c r="E91" s="5">
        <v>-1.3947367202622716E-2</v>
      </c>
      <c r="F91" s="5">
        <v>3.6138201932925641E-2</v>
      </c>
      <c r="G91" s="5">
        <v>7.9546950130981696E-3</v>
      </c>
      <c r="H91" s="5">
        <v>0.25523310114118508</v>
      </c>
      <c r="I91" s="5">
        <v>-1.2822045936775866E-2</v>
      </c>
      <c r="J91" s="5">
        <v>0.10937369037963658</v>
      </c>
      <c r="K91" s="5">
        <v>-6.2138554998911692E-3</v>
      </c>
      <c r="L91" s="5">
        <v>1.9272739006988872E-2</v>
      </c>
      <c r="M91" s="5">
        <v>-2.4970509227773004E-2</v>
      </c>
      <c r="N91" s="5">
        <v>-0.26223470536567806</v>
      </c>
      <c r="O91" s="5">
        <v>2.2590685050045502E-2</v>
      </c>
      <c r="P91" s="5">
        <v>0.31904107094177603</v>
      </c>
      <c r="Q91" s="5">
        <v>2.190722590587595E-2</v>
      </c>
      <c r="R91" s="5">
        <v>4.8164640422264551E-2</v>
      </c>
      <c r="S91" s="5">
        <v>4.4935274212569584E-2</v>
      </c>
      <c r="T91" s="5">
        <v>0.13244261227109794</v>
      </c>
      <c r="U91" s="5">
        <v>4.6955448317256482E-2</v>
      </c>
      <c r="V91" s="5">
        <v>0.47822916940172649</v>
      </c>
      <c r="W91" s="5">
        <v>5.6358866889716377E-2</v>
      </c>
      <c r="X91" s="5">
        <v>0.97584685436239071</v>
      </c>
      <c r="Y91" s="5">
        <v>3.5024168165102093E-2</v>
      </c>
      <c r="Z91" s="5">
        <v>0.18551130374382657</v>
      </c>
      <c r="AA91" s="5">
        <v>2.0789575661728947E-2</v>
      </c>
      <c r="AB91" s="5">
        <v>0.13970662178682264</v>
      </c>
      <c r="AC91" s="5">
        <v>2.17885267276311E-2</v>
      </c>
      <c r="AD91" s="5">
        <v>7.1717441619521399E-3</v>
      </c>
      <c r="AE91" s="5">
        <v>1.8231125554180157E-2</v>
      </c>
      <c r="AF91" s="5">
        <v>0.55923700686016675</v>
      </c>
      <c r="AG91" s="5">
        <v>2.1466409294835717E-2</v>
      </c>
      <c r="AH91" s="5">
        <v>0.27216741328016114</v>
      </c>
      <c r="AI91" s="5">
        <v>1.807505154837926E-2</v>
      </c>
      <c r="AJ91" s="5">
        <v>0.15292205910806894</v>
      </c>
      <c r="AK91" s="5">
        <v>2.3384766256301311E-2</v>
      </c>
      <c r="AL91" s="5">
        <v>5.1111831140856732E-2</v>
      </c>
      <c r="AM91" s="5">
        <v>6.8562796611018658E-3</v>
      </c>
      <c r="AN91" s="5">
        <v>0.1917688163139111</v>
      </c>
      <c r="AO91" s="5">
        <v>3.8866007021880242E-2</v>
      </c>
      <c r="AP91" s="5">
        <v>5.433567793609638E-2</v>
      </c>
      <c r="AQ91" s="5">
        <v>1.6730820357733676E-3</v>
      </c>
      <c r="AR91" s="5">
        <v>1.0348757770785484</v>
      </c>
      <c r="AS91" s="5"/>
      <c r="AT91" s="5"/>
      <c r="AU91" s="5"/>
      <c r="AV91" s="5"/>
      <c r="AW91" s="5"/>
      <c r="AX91" s="5"/>
      <c r="AY91" s="5"/>
      <c r="AZ91" s="5"/>
      <c r="BA91" s="5"/>
      <c r="BB91" s="5"/>
    </row>
    <row r="92" spans="1:54" x14ac:dyDescent="0.3">
      <c r="A92" s="5">
        <v>15130</v>
      </c>
      <c r="B92" s="5"/>
      <c r="C92" s="5">
        <v>2.69480470763569</v>
      </c>
      <c r="D92" s="5">
        <v>0.25541113322726078</v>
      </c>
      <c r="E92" s="5">
        <v>-1.3887938268113357E-2</v>
      </c>
      <c r="F92" s="5">
        <v>3.5996953400095108E-2</v>
      </c>
      <c r="G92" s="5">
        <v>7.9264164445570062E-3</v>
      </c>
      <c r="H92" s="5">
        <v>0.25441633035111244</v>
      </c>
      <c r="I92" s="5">
        <v>-1.2785580167247146E-2</v>
      </c>
      <c r="J92" s="5">
        <v>0.10910171932125634</v>
      </c>
      <c r="K92" s="5">
        <v>-6.2006325019749522E-3</v>
      </c>
      <c r="L92" s="5">
        <v>1.9238663404743509E-2</v>
      </c>
      <c r="M92" s="5">
        <v>-2.4935378884495436E-2</v>
      </c>
      <c r="N92" s="5">
        <v>-0.261960832839637</v>
      </c>
      <c r="O92" s="5">
        <v>2.2575310235538739E-2</v>
      </c>
      <c r="P92" s="5">
        <v>0.31894042232372166</v>
      </c>
      <c r="Q92" s="5">
        <v>2.1908342272976233E-2</v>
      </c>
      <c r="R92" s="5">
        <v>4.8184807944893E-2</v>
      </c>
      <c r="S92" s="5">
        <v>4.4970675204381583E-2</v>
      </c>
      <c r="T92" s="5">
        <v>0.13259601687282663</v>
      </c>
      <c r="U92" s="5">
        <v>4.702729395739455E-2</v>
      </c>
      <c r="V92" s="5">
        <v>0.47913936274137336</v>
      </c>
      <c r="W92" s="5">
        <v>5.6487241782865641E-2</v>
      </c>
      <c r="X92" s="5">
        <v>0.97843651099866713</v>
      </c>
      <c r="Y92" s="5">
        <v>3.5130329619104492E-2</v>
      </c>
      <c r="Z92" s="5">
        <v>0.18614386695194762</v>
      </c>
      <c r="AA92" s="5">
        <v>2.0868368119952928E-2</v>
      </c>
      <c r="AB92" s="5">
        <v>0.14028942014735885</v>
      </c>
      <c r="AC92" s="5">
        <v>2.1887765039556934E-2</v>
      </c>
      <c r="AD92" s="5">
        <v>7.2071660278050526E-3</v>
      </c>
      <c r="AE92" s="5">
        <v>1.8328206624913475E-2</v>
      </c>
      <c r="AF92" s="5">
        <v>0.56243160220138333</v>
      </c>
      <c r="AG92" s="5">
        <v>2.1597382219967737E-2</v>
      </c>
      <c r="AH92" s="5">
        <v>0.27393423292556496</v>
      </c>
      <c r="AI92" s="5">
        <v>1.8199471782368932E-2</v>
      </c>
      <c r="AJ92" s="5">
        <v>0.15403485993282939</v>
      </c>
      <c r="AK92" s="5">
        <v>2.3564169942147183E-2</v>
      </c>
      <c r="AL92" s="5">
        <v>5.1524214495055044E-2</v>
      </c>
      <c r="AM92" s="5">
        <v>6.914326565680369E-3</v>
      </c>
      <c r="AN92" s="5">
        <v>0.19346899629779551</v>
      </c>
      <c r="AO92" s="5">
        <v>3.9226173937214059E-2</v>
      </c>
      <c r="AP92" s="5">
        <v>5.4861080903814627E-2</v>
      </c>
      <c r="AQ92" s="5">
        <v>1.6899364241751136E-3</v>
      </c>
      <c r="AR92" s="5">
        <v>1.0457210072905485</v>
      </c>
      <c r="AS92" s="5"/>
      <c r="AT92" s="5"/>
      <c r="AU92" s="5"/>
      <c r="AV92" s="5"/>
      <c r="AW92" s="5"/>
      <c r="AX92" s="5"/>
      <c r="AY92" s="5"/>
      <c r="AZ92" s="5"/>
      <c r="BA92" s="5"/>
      <c r="BB92" s="5"/>
    </row>
    <row r="93" spans="1:54" x14ac:dyDescent="0.3">
      <c r="A93" s="5">
        <v>15120</v>
      </c>
      <c r="B93" s="5"/>
      <c r="C93" s="5">
        <v>2.7066120138864815</v>
      </c>
      <c r="D93" s="5">
        <v>0.25421342852748385</v>
      </c>
      <c r="E93" s="5">
        <v>-1.3827692872051911E-2</v>
      </c>
      <c r="F93" s="5">
        <v>3.5853491774287406E-2</v>
      </c>
      <c r="G93" s="5">
        <v>7.8976311599331453E-3</v>
      </c>
      <c r="H93" s="5">
        <v>0.25358273515293178</v>
      </c>
      <c r="I93" s="5">
        <v>-1.2748243911756293E-2</v>
      </c>
      <c r="J93" s="5">
        <v>0.10882213437411288</v>
      </c>
      <c r="K93" s="5">
        <v>-6.1869677836023217E-3</v>
      </c>
      <c r="L93" s="5">
        <v>1.9203194275349011E-2</v>
      </c>
      <c r="M93" s="5">
        <v>-2.4898418989519156E-2</v>
      </c>
      <c r="N93" s="5">
        <v>-0.26166756221928766</v>
      </c>
      <c r="O93" s="5">
        <v>2.2558254355724765E-2</v>
      </c>
      <c r="P93" s="5">
        <v>0.31881597606844458</v>
      </c>
      <c r="Q93" s="5">
        <v>2.1907826540263999E-2</v>
      </c>
      <c r="R93" s="5">
        <v>4.8201404573664182E-2</v>
      </c>
      <c r="S93" s="5">
        <v>4.5002773247721214E-2</v>
      </c>
      <c r="T93" s="5">
        <v>0.13273980702845994</v>
      </c>
      <c r="U93" s="5">
        <v>4.7095786863791726E-2</v>
      </c>
      <c r="V93" s="5">
        <v>0.48001611402185301</v>
      </c>
      <c r="W93" s="5">
        <v>5.6611774710331429E-2</v>
      </c>
      <c r="X93" s="5">
        <v>0.98096164318294843</v>
      </c>
      <c r="Y93" s="5">
        <v>3.5234257189662499E-2</v>
      </c>
      <c r="Z93" s="5">
        <v>0.18676508696886843</v>
      </c>
      <c r="AA93" s="5">
        <v>2.0945950390495193E-2</v>
      </c>
      <c r="AB93" s="5">
        <v>0.14086453813102068</v>
      </c>
      <c r="AC93" s="5">
        <v>2.1985882691782175E-2</v>
      </c>
      <c r="AD93" s="5">
        <v>7.2422466392737736E-3</v>
      </c>
      <c r="AE93" s="5">
        <v>1.8424496087721304E-2</v>
      </c>
      <c r="AF93" s="5">
        <v>0.56560441946334294</v>
      </c>
      <c r="AG93" s="5">
        <v>2.1727622173797114E-2</v>
      </c>
      <c r="AH93" s="5">
        <v>0.27569315298483554</v>
      </c>
      <c r="AI93" s="5">
        <v>1.8323465844114945E-2</v>
      </c>
      <c r="AJ93" s="5">
        <v>0.15514493860371756</v>
      </c>
      <c r="AK93" s="5">
        <v>2.3743300260688372E-2</v>
      </c>
      <c r="AL93" s="5">
        <v>5.1936329957878148E-2</v>
      </c>
      <c r="AM93" s="5">
        <v>6.9723840907111798E-3</v>
      </c>
      <c r="AN93" s="5">
        <v>0.1951708417554549</v>
      </c>
      <c r="AO93" s="5">
        <v>3.9586969317598822E-2</v>
      </c>
      <c r="AP93" s="5">
        <v>5.5387788403541839E-2</v>
      </c>
      <c r="AQ93" s="5">
        <v>1.7068446941849408E-3</v>
      </c>
      <c r="AR93" s="5">
        <v>1.0566084220431884</v>
      </c>
      <c r="AS93" s="5"/>
      <c r="AT93" s="5"/>
      <c r="AU93" s="5"/>
      <c r="AV93" s="5"/>
      <c r="AW93" s="5"/>
      <c r="AX93" s="5"/>
      <c r="AY93" s="5"/>
      <c r="AZ93" s="5"/>
      <c r="BA93" s="5"/>
      <c r="BB93" s="5"/>
    </row>
    <row r="94" spans="1:54" x14ac:dyDescent="0.3">
      <c r="A94" s="5">
        <v>15110</v>
      </c>
      <c r="B94" s="5"/>
      <c r="C94" s="5">
        <v>2.7183267271376259</v>
      </c>
      <c r="D94" s="5">
        <v>0.25300167104454102</v>
      </c>
      <c r="E94" s="5">
        <v>-1.3766641768080814E-2</v>
      </c>
      <c r="F94" s="5">
        <v>3.5707842553277351E-2</v>
      </c>
      <c r="G94" s="5">
        <v>7.8683442289884803E-3</v>
      </c>
      <c r="H94" s="5">
        <v>0.25273246015016382</v>
      </c>
      <c r="I94" s="5">
        <v>-1.2710043497763116E-2</v>
      </c>
      <c r="J94" s="5">
        <v>0.10853498129617642</v>
      </c>
      <c r="K94" s="5">
        <v>-6.1728634665079874E-3</v>
      </c>
      <c r="L94" s="5">
        <v>1.9166336687720872E-2</v>
      </c>
      <c r="M94" s="5">
        <v>-2.4859634119999537E-2</v>
      </c>
      <c r="N94" s="5">
        <v>-0.26135492041077019</v>
      </c>
      <c r="O94" s="5">
        <v>2.2539517889315193E-2</v>
      </c>
      <c r="P94" s="5">
        <v>0.31866771282587603</v>
      </c>
      <c r="Q94" s="5">
        <v>2.1905675583113422E-2</v>
      </c>
      <c r="R94" s="5">
        <v>4.8214419498042685E-2</v>
      </c>
      <c r="S94" s="5">
        <v>4.5031554601112259E-2</v>
      </c>
      <c r="T94" s="5">
        <v>0.13287393156369035</v>
      </c>
      <c r="U94" s="5">
        <v>4.7160905160844604E-2</v>
      </c>
      <c r="V94" s="5">
        <v>0.48085916310748694</v>
      </c>
      <c r="W94" s="5">
        <v>5.6732430713517981E-2</v>
      </c>
      <c r="X94" s="5">
        <v>0.98342157316025625</v>
      </c>
      <c r="Y94" s="5">
        <v>3.5335924036232411E-2</v>
      </c>
      <c r="Z94" s="5">
        <v>0.18737480882353785</v>
      </c>
      <c r="AA94" s="5">
        <v>2.1022303736623796E-2</v>
      </c>
      <c r="AB94" s="5">
        <v>0.14143184111298451</v>
      </c>
      <c r="AC94" s="5">
        <v>2.2082857414189597E-2</v>
      </c>
      <c r="AD94" s="5">
        <v>7.2769782773804397E-3</v>
      </c>
      <c r="AE94" s="5">
        <v>1.8519973417359316E-2</v>
      </c>
      <c r="AF94" s="5">
        <v>0.56875480417412505</v>
      </c>
      <c r="AG94" s="5">
        <v>2.185710319762512E-2</v>
      </c>
      <c r="AH94" s="5">
        <v>0.27744383533229083</v>
      </c>
      <c r="AI94" s="5">
        <v>1.8447010794802477E-2</v>
      </c>
      <c r="AJ94" s="5">
        <v>0.15625209799494474</v>
      </c>
      <c r="AK94" s="5">
        <v>2.3922126769233516E-2</v>
      </c>
      <c r="AL94" s="5">
        <v>5.2348110731273413E-2</v>
      </c>
      <c r="AM94" s="5">
        <v>7.0304432966902209E-3</v>
      </c>
      <c r="AN94" s="5">
        <v>0.19687410488985585</v>
      </c>
      <c r="AO94" s="5">
        <v>3.9948343749442082E-2</v>
      </c>
      <c r="AP94" s="5">
        <v>5.5915733004842524E-2</v>
      </c>
      <c r="AQ94" s="5">
        <v>1.723804837269741E-3</v>
      </c>
      <c r="AR94" s="5">
        <v>1.0675368318835476</v>
      </c>
      <c r="AS94" s="5"/>
      <c r="AT94" s="5"/>
      <c r="AU94" s="5"/>
      <c r="AV94" s="5"/>
      <c r="AW94" s="5"/>
      <c r="AX94" s="5"/>
      <c r="AY94" s="5"/>
      <c r="AZ94" s="5"/>
      <c r="BA94" s="5"/>
      <c r="BB94" s="5"/>
    </row>
    <row r="95" spans="1:54" x14ac:dyDescent="0.3">
      <c r="A95" s="5">
        <v>15100</v>
      </c>
      <c r="B95" s="5"/>
      <c r="C95" s="5">
        <v>2.729946852550186</v>
      </c>
      <c r="D95" s="5">
        <v>0.2517760773523301</v>
      </c>
      <c r="E95" s="5">
        <v>-1.3704795872215148E-2</v>
      </c>
      <c r="F95" s="5">
        <v>3.5560031690814682E-2</v>
      </c>
      <c r="G95" s="5">
        <v>7.8385608288678854E-3</v>
      </c>
      <c r="H95" s="5">
        <v>0.25186565359182284</v>
      </c>
      <c r="I95" s="5">
        <v>-1.2670985444605204E-2</v>
      </c>
      <c r="J95" s="5">
        <v>0.10824030754517211</v>
      </c>
      <c r="K95" s="5">
        <v>-6.1583217718988665E-3</v>
      </c>
      <c r="L95" s="5">
        <v>1.9128096026149309E-2</v>
      </c>
      <c r="M95" s="5">
        <v>-2.4819029267731923E-2</v>
      </c>
      <c r="N95" s="5">
        <v>-0.26102293870746507</v>
      </c>
      <c r="O95" s="5">
        <v>2.2519101693122621E-2</v>
      </c>
      <c r="P95" s="5">
        <v>0.31849561854977443</v>
      </c>
      <c r="Q95" s="5">
        <v>2.1901886635979154E-2</v>
      </c>
      <c r="R95" s="5">
        <v>4.822384267988665E-2</v>
      </c>
      <c r="S95" s="5">
        <v>4.505700622231034E-2</v>
      </c>
      <c r="T95" s="5">
        <v>0.1329983412861247</v>
      </c>
      <c r="U95" s="5">
        <v>4.7222627641958378E-2</v>
      </c>
      <c r="V95" s="5">
        <v>0.48166825627679499</v>
      </c>
      <c r="W95" s="5">
        <v>5.6849175536069163E-2</v>
      </c>
      <c r="X95" s="5">
        <v>0.98581563429377062</v>
      </c>
      <c r="Y95" s="5">
        <v>3.5435303676038553E-2</v>
      </c>
      <c r="Z95" s="5">
        <v>0.18797287920120059</v>
      </c>
      <c r="AA95" s="5">
        <v>2.1097409578308919E-2</v>
      </c>
      <c r="AB95" s="5">
        <v>0.14199119531328144</v>
      </c>
      <c r="AC95" s="5">
        <v>2.2178667033904736E-2</v>
      </c>
      <c r="AD95" s="5">
        <v>7.3113532431600663E-3</v>
      </c>
      <c r="AE95" s="5">
        <v>1.8614618107478564E-2</v>
      </c>
      <c r="AF95" s="5">
        <v>0.57188210141896267</v>
      </c>
      <c r="AG95" s="5">
        <v>2.1985799275086211E-2</v>
      </c>
      <c r="AH95" s="5">
        <v>0.27918594057986446</v>
      </c>
      <c r="AI95" s="5">
        <v>1.8570083575634735E-2</v>
      </c>
      <c r="AJ95" s="5">
        <v>0.15735613965409756</v>
      </c>
      <c r="AK95" s="5">
        <v>2.4100618773971468E-2</v>
      </c>
      <c r="AL95" s="5">
        <v>5.2759489362125891E-2</v>
      </c>
      <c r="AM95" s="5">
        <v>7.0884951419878609E-3</v>
      </c>
      <c r="AN95" s="5">
        <v>0.19857853465127145</v>
      </c>
      <c r="AO95" s="5">
        <v>4.0310247080675363E-2</v>
      </c>
      <c r="AP95" s="5">
        <v>5.6444846136424268E-2</v>
      </c>
      <c r="AQ95" s="5">
        <v>1.7408148065285261E-3</v>
      </c>
      <c r="AR95" s="5">
        <v>1.0785050217033363</v>
      </c>
      <c r="AS95" s="5"/>
      <c r="AT95" s="5"/>
      <c r="AU95" s="5"/>
      <c r="AV95" s="5"/>
      <c r="AW95" s="5"/>
      <c r="AX95" s="5"/>
      <c r="AY95" s="5"/>
      <c r="AZ95" s="5"/>
      <c r="BA95" s="5"/>
      <c r="BB95" s="5"/>
    </row>
    <row r="96" spans="1:54" x14ac:dyDescent="0.3">
      <c r="A96" s="5">
        <v>15090</v>
      </c>
      <c r="B96" s="5"/>
      <c r="C96" s="5">
        <v>2.7414703958456759</v>
      </c>
      <c r="D96" s="5">
        <v>0.25053686667268887</v>
      </c>
      <c r="E96" s="5">
        <v>-1.3642166259548458E-2</v>
      </c>
      <c r="F96" s="5">
        <v>3.5410085588907889E-2</v>
      </c>
      <c r="G96" s="5">
        <v>7.8082862425938194E-3</v>
      </c>
      <c r="H96" s="5">
        <v>0.25098246733067575</v>
      </c>
      <c r="I96" s="5">
        <v>-1.2631076461746863E-2</v>
      </c>
      <c r="J96" s="5">
        <v>0.10793816226671198</v>
      </c>
      <c r="K96" s="5">
        <v>-6.1433450199597636E-3</v>
      </c>
      <c r="L96" s="5">
        <v>1.9088477989337597E-2</v>
      </c>
      <c r="M96" s="5">
        <v>-2.4776609838658661E-2</v>
      </c>
      <c r="N96" s="5">
        <v>-0.26067165279279819</v>
      </c>
      <c r="O96" s="5">
        <v>2.2497007002991835E-2</v>
      </c>
      <c r="P96" s="5">
        <v>0.31829968452056862</v>
      </c>
      <c r="Q96" s="5">
        <v>2.1896457294622536E-2</v>
      </c>
      <c r="R96" s="5">
        <v>4.8229664859759998E-2</v>
      </c>
      <c r="S96" s="5">
        <v>4.507911577547781E-2</v>
      </c>
      <c r="T96" s="5">
        <v>0.133112989010084</v>
      </c>
      <c r="U96" s="5">
        <v>4.7280933779573944E-2</v>
      </c>
      <c r="V96" s="5">
        <v>0.48244314633647739</v>
      </c>
      <c r="W96" s="5">
        <v>5.6961975638601225E-2</v>
      </c>
      <c r="X96" s="5">
        <v>0.98814317134051655</v>
      </c>
      <c r="Y96" s="5">
        <v>3.5532369994630802E-2</v>
      </c>
      <c r="Z96" s="5">
        <v>0.18855914650237734</v>
      </c>
      <c r="AA96" s="5">
        <v>2.117124949912158E-2</v>
      </c>
      <c r="AB96" s="5">
        <v>0.14254246784470379</v>
      </c>
      <c r="AC96" s="5">
        <v>2.2273289482942733E-2</v>
      </c>
      <c r="AD96" s="5">
        <v>7.3453638602121313E-3</v>
      </c>
      <c r="AE96" s="5">
        <v>1.8708409677138188E-2</v>
      </c>
      <c r="AF96" s="5">
        <v>0.57498565603883178</v>
      </c>
      <c r="AG96" s="5">
        <v>2.2113684339645563E-2</v>
      </c>
      <c r="AH96" s="5">
        <v>0.28091912816952641</v>
      </c>
      <c r="AI96" s="5">
        <v>1.8692661013724111E-2</v>
      </c>
      <c r="AJ96" s="5">
        <v>0.15845686384926991</v>
      </c>
      <c r="AK96" s="5">
        <v>2.4278745336666931E-2</v>
      </c>
      <c r="AL96" s="5">
        <v>5.3170397755559339E-2</v>
      </c>
      <c r="AM96" s="5">
        <v>7.1465304844251423E-3</v>
      </c>
      <c r="AN96" s="5">
        <v>0.2002838767747302</v>
      </c>
      <c r="AO96" s="5">
        <v>4.0672628426836999E-2</v>
      </c>
      <c r="AP96" s="5">
        <v>5.6975058092307809E-2</v>
      </c>
      <c r="AQ96" s="5">
        <v>1.7578725168037174E-3</v>
      </c>
      <c r="AR96" s="5">
        <v>1.0895117507550196</v>
      </c>
      <c r="AS96" s="5"/>
      <c r="AT96" s="5"/>
      <c r="AU96" s="5"/>
      <c r="AV96" s="5"/>
      <c r="AW96" s="5"/>
      <c r="AX96" s="5"/>
      <c r="AY96" s="5"/>
      <c r="AZ96" s="5"/>
      <c r="BA96" s="5"/>
      <c r="BB96" s="5"/>
    </row>
    <row r="97" spans="1:54" x14ac:dyDescent="0.3">
      <c r="A97" s="5">
        <v>15080</v>
      </c>
      <c r="B97" s="5"/>
      <c r="C97" s="5">
        <v>2.7528953637770437</v>
      </c>
      <c r="D97" s="5">
        <v>0.24928426080843899</v>
      </c>
      <c r="E97" s="5">
        <v>-1.3578764160898224E-2</v>
      </c>
      <c r="F97" s="5">
        <v>3.5258031089935568E-2</v>
      </c>
      <c r="G97" s="5">
        <v>7.7775258575197986E-3</v>
      </c>
      <c r="H97" s="5">
        <v>0.25008305678009735</v>
      </c>
      <c r="I97" s="5">
        <v>-1.2590323446953947E-2</v>
      </c>
      <c r="J97" s="5">
        <v>0.10762859628177028</v>
      </c>
      <c r="K97" s="5">
        <v>-6.1279356293207216E-3</v>
      </c>
      <c r="L97" s="5">
        <v>1.9047488589319733E-2</v>
      </c>
      <c r="M97" s="5">
        <v>-2.4732381652218895E-2</v>
      </c>
      <c r="N97" s="5">
        <v>-0.26030110274140711</v>
      </c>
      <c r="O97" s="5">
        <v>2.2473235434592113E-2</v>
      </c>
      <c r="P97" s="5">
        <v>0.31807990736629571</v>
      </c>
      <c r="Q97" s="5">
        <v>2.1889385518212172E-2</v>
      </c>
      <c r="R97" s="5">
        <v>4.8231877562982764E-2</v>
      </c>
      <c r="S97" s="5">
        <v>4.5097871638130949E-2</v>
      </c>
      <c r="T97" s="5">
        <v>0.13321782958078815</v>
      </c>
      <c r="U97" s="5">
        <v>4.7335803735000299E-2</v>
      </c>
      <c r="V97" s="5">
        <v>0.48318359273367406</v>
      </c>
      <c r="W97" s="5">
        <v>5.7070798213265828E-2</v>
      </c>
      <c r="X97" s="5">
        <v>0.99040354072474801</v>
      </c>
      <c r="Y97" s="5">
        <v>3.5627097256383314E-2</v>
      </c>
      <c r="Z97" s="5">
        <v>0.18913346090167471</v>
      </c>
      <c r="AA97" s="5">
        <v>2.1243805253128991E-2</v>
      </c>
      <c r="AB97" s="5">
        <v>0.14308552676080025</v>
      </c>
      <c r="AC97" s="5">
        <v>2.2366702805886519E-2</v>
      </c>
      <c r="AD97" s="5">
        <v>7.379002477268473E-3</v>
      </c>
      <c r="AE97" s="5">
        <v>1.8801327677374517E-2</v>
      </c>
      <c r="AF97" s="5">
        <v>0.57806481283123179</v>
      </c>
      <c r="AG97" s="5">
        <v>2.224073228219833E-2</v>
      </c>
      <c r="AH97" s="5">
        <v>0.28264305646721322</v>
      </c>
      <c r="AI97" s="5">
        <v>1.8814719828096946E-2</v>
      </c>
      <c r="AJ97" s="5">
        <v>0.15955406961726276</v>
      </c>
      <c r="AK97" s="5">
        <v>2.4456475281535325E-2</v>
      </c>
      <c r="AL97" s="5">
        <v>5.3580767188659742E-2</v>
      </c>
      <c r="AM97" s="5">
        <v>7.2045400829104569E-3</v>
      </c>
      <c r="AN97" s="5">
        <v>0.20198987381925604</v>
      </c>
      <c r="AO97" s="5">
        <v>4.1035436177530679E-2</v>
      </c>
      <c r="AP97" s="5">
        <v>5.7506298038535464E-2</v>
      </c>
      <c r="AQ97" s="5">
        <v>1.7749758448092818E-3</v>
      </c>
      <c r="AR97" s="5">
        <v>1.1005557526783567</v>
      </c>
      <c r="AS97" s="5"/>
      <c r="AT97" s="5"/>
      <c r="AU97" s="5"/>
      <c r="AV97" s="5"/>
      <c r="AW97" s="5"/>
      <c r="AX97" s="5"/>
      <c r="AY97" s="5"/>
      <c r="AZ97" s="5"/>
      <c r="BA97" s="5"/>
      <c r="BB97" s="5"/>
    </row>
    <row r="98" spans="1:54" x14ac:dyDescent="0.3">
      <c r="A98" s="5">
        <v>15070</v>
      </c>
      <c r="B98" s="5"/>
      <c r="C98" s="5">
        <v>2.7642197646043671</v>
      </c>
      <c r="D98" s="5">
        <v>0.24801848407547217</v>
      </c>
      <c r="E98" s="5">
        <v>-1.3514600959392147E-2</v>
      </c>
      <c r="F98" s="5">
        <v>3.51038954685884E-2</v>
      </c>
      <c r="G98" s="5">
        <v>7.746285163743441E-3</v>
      </c>
      <c r="H98" s="5">
        <v>0.24916758086953555</v>
      </c>
      <c r="I98" s="5">
        <v>-1.2548733484395062E-2</v>
      </c>
      <c r="J98" s="5">
        <v>0.10731166207350573</v>
      </c>
      <c r="K98" s="5">
        <v>-6.1120961164862027E-3</v>
      </c>
      <c r="L98" s="5">
        <v>1.9005134150257529E-2</v>
      </c>
      <c r="M98" s="5">
        <v>-2.4686350940541182E-2</v>
      </c>
      <c r="N98" s="5">
        <v>-0.2599113330186596</v>
      </c>
      <c r="O98" s="5">
        <v>2.24477889840696E-2</v>
      </c>
      <c r="P98" s="5">
        <v>0.3178362890816116</v>
      </c>
      <c r="Q98" s="5">
        <v>2.1880669631296982E-2</v>
      </c>
      <c r="R98" s="5">
        <v>4.823047310541529E-2</v>
      </c>
      <c r="S98" s="5">
        <v>4.5113262907854682E-2</v>
      </c>
      <c r="T98" s="5">
        <v>0.13331281989791113</v>
      </c>
      <c r="U98" s="5">
        <v>4.7387218368045977E-2</v>
      </c>
      <c r="V98" s="5">
        <v>0.48388936166643426</v>
      </c>
      <c r="W98" s="5">
        <v>5.7175611198135655E-2</v>
      </c>
      <c r="X98" s="5">
        <v>0.99259611080888654</v>
      </c>
      <c r="Y98" s="5">
        <v>3.5719460114929699E-2</v>
      </c>
      <c r="Z98" s="5">
        <v>0.18969567440639074</v>
      </c>
      <c r="AA98" s="5">
        <v>2.1315058771782983E-2</v>
      </c>
      <c r="AB98" s="5">
        <v>0.14362024110393451</v>
      </c>
      <c r="AC98" s="5">
        <v>2.2458885167592958E-2</v>
      </c>
      <c r="AD98" s="5">
        <v>7.4122614707762798E-3</v>
      </c>
      <c r="AE98" s="5">
        <v>1.8893351697824013E-2</v>
      </c>
      <c r="AF98" s="5">
        <v>0.58111891675309035</v>
      </c>
      <c r="AG98" s="5">
        <v>2.2366916958768128E-2</v>
      </c>
      <c r="AH98" s="5">
        <v>0.28435738285823448</v>
      </c>
      <c r="AI98" s="5">
        <v>1.8936236635810729E-2</v>
      </c>
      <c r="AJ98" s="5">
        <v>0.1606475548128527</v>
      </c>
      <c r="AK98" s="5">
        <v>2.4633777202296588E-2</v>
      </c>
      <c r="AL98" s="5">
        <v>5.3990528324623345E-2</v>
      </c>
      <c r="AM98" s="5">
        <v>7.2625145991369808E-3</v>
      </c>
      <c r="AN98" s="5">
        <v>0.20369626520889095</v>
      </c>
      <c r="AO98" s="5">
        <v>4.1398618003261251E-2</v>
      </c>
      <c r="AP98" s="5">
        <v>5.8038494020425199E-2</v>
      </c>
      <c r="AQ98" s="5">
        <v>1.7921226292759566E-3</v>
      </c>
      <c r="AR98" s="5">
        <v>1.1116357355375472</v>
      </c>
      <c r="AS98" s="5"/>
      <c r="AT98" s="5"/>
      <c r="AU98" s="5"/>
      <c r="AV98" s="5"/>
      <c r="AW98" s="5"/>
      <c r="AX98" s="5"/>
      <c r="AY98" s="5"/>
      <c r="AZ98" s="5"/>
      <c r="BA98" s="5"/>
      <c r="BB98" s="5"/>
    </row>
    <row r="99" spans="1:54" x14ac:dyDescent="0.3">
      <c r="A99" s="5">
        <v>15060</v>
      </c>
      <c r="B99" s="5"/>
      <c r="C99" s="5">
        <v>2.7754416085751865</v>
      </c>
      <c r="D99" s="5">
        <v>0.24673976323390714</v>
      </c>
      <c r="E99" s="5">
        <v>-1.3449688186996888E-2</v>
      </c>
      <c r="F99" s="5">
        <v>3.4947706423644753E-2</v>
      </c>
      <c r="G99" s="5">
        <v>7.714569752479551E-3</v>
      </c>
      <c r="H99" s="5">
        <v>0.24823620199860413</v>
      </c>
      <c r="I99" s="5">
        <v>-1.2506313842669804E-2</v>
      </c>
      <c r="J99" s="5">
        <v>0.10698741377343346</v>
      </c>
      <c r="K99" s="5">
        <v>-6.0958290952261365E-3</v>
      </c>
      <c r="L99" s="5">
        <v>1.8961421307117074E-2</v>
      </c>
      <c r="M99" s="5">
        <v>-2.4638524347478187E-2</v>
      </c>
      <c r="N99" s="5">
        <v>-0.25950239247851692</v>
      </c>
      <c r="O99" s="5">
        <v>2.2420670028558742E-2</v>
      </c>
      <c r="P99" s="5">
        <v>0.31756883704485511</v>
      </c>
      <c r="Q99" s="5">
        <v>2.1870308325650258E-2</v>
      </c>
      <c r="R99" s="5">
        <v>4.822544459897176E-2</v>
      </c>
      <c r="S99" s="5">
        <v>4.5125279408780167E-2</v>
      </c>
      <c r="T99" s="5">
        <v>0.13339791893849112</v>
      </c>
      <c r="U99" s="5">
        <v>4.7435159246443689E-2</v>
      </c>
      <c r="V99" s="5">
        <v>0.48456022619233191</v>
      </c>
      <c r="W99" s="5">
        <v>5.7276383291404456E-2</v>
      </c>
      <c r="X99" s="5">
        <v>0.9947202621618596</v>
      </c>
      <c r="Y99" s="5">
        <v>3.5809433623529167E-2</v>
      </c>
      <c r="Z99" s="5">
        <v>0.19024564091488991</v>
      </c>
      <c r="AA99" s="5">
        <v>2.1384992170798568E-2</v>
      </c>
      <c r="AB99" s="5">
        <v>0.14414648095338908</v>
      </c>
      <c r="AC99" s="5">
        <v>2.2549814860923709E-2</v>
      </c>
      <c r="AD99" s="5">
        <v>7.4451332474953311E-3</v>
      </c>
      <c r="AE99" s="5">
        <v>1.8984461373397536E-2</v>
      </c>
      <c r="AF99" s="5">
        <v>0.58414731312571377</v>
      </c>
      <c r="AG99" s="5">
        <v>2.2492212198302219E-2</v>
      </c>
      <c r="AH99" s="5">
        <v>0.28606176384413101</v>
      </c>
      <c r="AI99" s="5">
        <v>1.9057187958182058E-2</v>
      </c>
      <c r="AJ99" s="5">
        <v>0.16173711615910993</v>
      </c>
      <c r="AK99" s="5">
        <v>2.4810619469407456E-2</v>
      </c>
      <c r="AL99" s="5">
        <v>5.4399611227327525E-2</v>
      </c>
      <c r="AM99" s="5">
        <v>7.3204445993408597E-3</v>
      </c>
      <c r="AN99" s="5">
        <v>0.20540278727552122</v>
      </c>
      <c r="AO99" s="5">
        <v>4.1762120862652255E-2</v>
      </c>
      <c r="AP99" s="5">
        <v>5.8571572970372264E-2</v>
      </c>
      <c r="AQ99" s="5">
        <v>1.8093106711136776E-3</v>
      </c>
      <c r="AR99" s="5">
        <v>1.1227503818691302</v>
      </c>
      <c r="AS99" s="5"/>
      <c r="AT99" s="5"/>
      <c r="AU99" s="5"/>
      <c r="AV99" s="5"/>
      <c r="AW99" s="5"/>
      <c r="AX99" s="5"/>
      <c r="AY99" s="5"/>
      <c r="AZ99" s="5"/>
      <c r="BA99" s="5"/>
      <c r="BB99" s="5"/>
    </row>
    <row r="100" spans="1:54" x14ac:dyDescent="0.3">
      <c r="A100" s="5">
        <v>15050</v>
      </c>
      <c r="B100" s="5"/>
      <c r="C100" s="5">
        <v>2.7865589084093245</v>
      </c>
      <c r="D100" s="5">
        <v>0.24544832741834782</v>
      </c>
      <c r="E100" s="5">
        <v>-1.3384037520990729E-2</v>
      </c>
      <c r="F100" s="5">
        <v>3.4789492069583997E-2</v>
      </c>
      <c r="G100" s="5">
        <v>7.6823853143939778E-3</v>
      </c>
      <c r="H100" s="5">
        <v>0.24728908598981966</v>
      </c>
      <c r="I100" s="5">
        <v>-1.2463071972764857E-2</v>
      </c>
      <c r="J100" s="5">
        <v>0.10665590714695242</v>
      </c>
      <c r="K100" s="5">
        <v>-6.0791372759290991E-3</v>
      </c>
      <c r="L100" s="5">
        <v>1.8916357004224928E-2</v>
      </c>
      <c r="M100" s="5">
        <v>-2.4588908927483576E-2</v>
      </c>
      <c r="N100" s="5">
        <v>-0.25907433435973676</v>
      </c>
      <c r="O100" s="5">
        <v>2.2391881326551871E-2</v>
      </c>
      <c r="P100" s="5">
        <v>0.317277564033149</v>
      </c>
      <c r="Q100" s="5">
        <v>2.1858300661983097E-2</v>
      </c>
      <c r="R100" s="5">
        <v>4.8216785956859291E-2</v>
      </c>
      <c r="S100" s="5">
        <v>4.5133911697820953E-2</v>
      </c>
      <c r="T100" s="5">
        <v>0.1334730877791806</v>
      </c>
      <c r="U100" s="5">
        <v>4.7479608655062663E-2</v>
      </c>
      <c r="V100" s="5">
        <v>0.48519596633516526</v>
      </c>
      <c r="W100" s="5">
        <v>5.7373083965393555E-2</v>
      </c>
      <c r="X100" s="5">
        <v>0.99677538782471387</v>
      </c>
      <c r="Y100" s="5">
        <v>3.5896993245357993E-2</v>
      </c>
      <c r="Z100" s="5">
        <v>0.19078321627471889</v>
      </c>
      <c r="AA100" s="5">
        <v>2.1453587757019145E-2</v>
      </c>
      <c r="AB100" s="5">
        <v>0.1446641174734897</v>
      </c>
      <c r="AC100" s="5">
        <v>2.2639470314497357E-2</v>
      </c>
      <c r="AD100" s="5">
        <v>7.4776102471082202E-3</v>
      </c>
      <c r="AE100" s="5">
        <v>1.9074636391003683E-2</v>
      </c>
      <c r="AF100" s="5">
        <v>0.5871493478417219</v>
      </c>
      <c r="AG100" s="5">
        <v>2.2616591810561183E-2</v>
      </c>
      <c r="AH100" s="5">
        <v>0.28775585514095831</v>
      </c>
      <c r="AI100" s="5">
        <v>1.9177550227123998E-2</v>
      </c>
      <c r="AJ100" s="5">
        <v>0.16282254929876602</v>
      </c>
      <c r="AK100" s="5">
        <v>2.4986970237469992E-2</v>
      </c>
      <c r="AL100" s="5">
        <v>5.4807945376322074E-2</v>
      </c>
      <c r="AM100" s="5">
        <v>7.37832055612007E-3</v>
      </c>
      <c r="AN100" s="5">
        <v>0.20710917330349968</v>
      </c>
      <c r="AO100" s="5">
        <v>4.2125891010045005E-2</v>
      </c>
      <c r="AP100" s="5">
        <v>5.9105460716205593E-2</v>
      </c>
      <c r="AQ100" s="5">
        <v>1.8265377335914632E-3</v>
      </c>
      <c r="AR100" s="5">
        <v>1.1338983487407708</v>
      </c>
      <c r="AS100" s="5"/>
      <c r="AT100" s="5"/>
      <c r="AU100" s="5"/>
      <c r="AV100" s="5"/>
      <c r="AW100" s="5"/>
      <c r="AX100" s="5"/>
      <c r="AY100" s="5"/>
      <c r="AZ100" s="5"/>
      <c r="BA100" s="5"/>
      <c r="BB100" s="5"/>
    </row>
    <row r="101" spans="1:54" x14ac:dyDescent="0.3">
      <c r="A101" s="5">
        <v>15040</v>
      </c>
      <c r="B101" s="5"/>
      <c r="C101" s="5">
        <v>2.7975696797881304</v>
      </c>
      <c r="D101" s="5">
        <v>0.24414440806727292</v>
      </c>
      <c r="E101" s="5">
        <v>-1.3317660780381473E-2</v>
      </c>
      <c r="F101" s="5">
        <v>3.4629280928040136E-2</v>
      </c>
      <c r="G101" s="5">
        <v>7.6497376378989752E-3</v>
      </c>
      <c r="H101" s="5">
        <v>0.24632640204000125</v>
      </c>
      <c r="I101" s="5">
        <v>-1.2419015505938446E-2</v>
      </c>
      <c r="J101" s="5">
        <v>0.10631719957823156</v>
      </c>
      <c r="K101" s="5">
        <v>-6.062023464917651E-3</v>
      </c>
      <c r="L101" s="5">
        <v>1.8869948493703916E-2</v>
      </c>
      <c r="M101" s="5">
        <v>-2.4537512144330791E-2</v>
      </c>
      <c r="N101" s="5">
        <v>-0.25862721628040675</v>
      </c>
      <c r="O101" s="5">
        <v>2.2361426018126043E-2</v>
      </c>
      <c r="P101" s="5">
        <v>0.31696248823552037</v>
      </c>
      <c r="Q101" s="5">
        <v>2.1844646071525649E-2</v>
      </c>
      <c r="R101" s="5">
        <v>4.8204491898538149E-2</v>
      </c>
      <c r="S101" s="5">
        <v>4.513915107066311E-2</v>
      </c>
      <c r="T101" s="5">
        <v>0.13353828961782216</v>
      </c>
      <c r="U101" s="5">
        <v>4.7520549604902332E-2</v>
      </c>
      <c r="V101" s="5">
        <v>0.48579636918967417</v>
      </c>
      <c r="W101" s="5">
        <v>5.7465683480356709E-2</v>
      </c>
      <c r="X101" s="5">
        <v>0.99876089357333486</v>
      </c>
      <c r="Y101" s="5">
        <v>3.5982114863721229E-2</v>
      </c>
      <c r="Z101" s="5">
        <v>0.19130825834043014</v>
      </c>
      <c r="AA101" s="5">
        <v>2.1520828035264925E-2</v>
      </c>
      <c r="AB101" s="5">
        <v>0.14517302296173096</v>
      </c>
      <c r="AC101" s="5">
        <v>2.2727830100459704E-2</v>
      </c>
      <c r="AD101" s="5">
        <v>7.5096849448425887E-3</v>
      </c>
      <c r="AE101" s="5">
        <v>1.9163856496318084E-2</v>
      </c>
      <c r="AF101" s="5">
        <v>0.59012436757388387</v>
      </c>
      <c r="AG101" s="5">
        <v>2.2740029594100025E-2</v>
      </c>
      <c r="AH101" s="5">
        <v>0.28943931177896381</v>
      </c>
      <c r="AI101" s="5">
        <v>1.9297299791591074E-2</v>
      </c>
      <c r="AJ101" s="5">
        <v>0.1639036488466098</v>
      </c>
      <c r="AK101" s="5">
        <v>2.5162797452816649E-2</v>
      </c>
      <c r="AL101" s="5">
        <v>5.521545968224241E-2</v>
      </c>
      <c r="AM101" s="5">
        <v>7.4361328503142355E-3</v>
      </c>
      <c r="AN101" s="5">
        <v>0.20881515357608271</v>
      </c>
      <c r="AO101" s="5">
        <v>4.2489874003483086E-2</v>
      </c>
      <c r="AP101" s="5">
        <v>5.9640081990101824E-2</v>
      </c>
      <c r="AQ101" s="5">
        <v>1.8438015425349594E-3</v>
      </c>
      <c r="AR101" s="5">
        <v>1.1450782678211322</v>
      </c>
      <c r="AS101" s="5"/>
      <c r="AT101" s="5"/>
      <c r="AU101" s="5"/>
      <c r="AV101" s="5"/>
      <c r="AW101" s="5"/>
      <c r="AX101" s="5"/>
      <c r="AY101" s="5"/>
      <c r="AZ101" s="5"/>
      <c r="BA101" s="5"/>
      <c r="BB101" s="5"/>
    </row>
    <row r="102" spans="1:54" x14ac:dyDescent="0.3">
      <c r="A102" s="5">
        <v>15030</v>
      </c>
      <c r="B102" s="5"/>
      <c r="C102" s="5">
        <v>2.8084719418479631</v>
      </c>
      <c r="D102" s="5">
        <v>0.24282823885158794</v>
      </c>
      <c r="E102" s="5">
        <v>-1.3250569922271416E-2</v>
      </c>
      <c r="F102" s="5">
        <v>3.4467101919100268E-2</v>
      </c>
      <c r="G102" s="5">
        <v>7.6166326074105879E-3</v>
      </c>
      <c r="H102" s="5">
        <v>0.24534832267035206</v>
      </c>
      <c r="I102" s="5">
        <v>-1.2374152251534144E-2</v>
      </c>
      <c r="J102" s="5">
        <v>0.10597135005446041</v>
      </c>
      <c r="K102" s="5">
        <v>-6.0444905637261183E-3</v>
      </c>
      <c r="L102" s="5">
        <v>1.8822203333789162E-2</v>
      </c>
      <c r="M102" s="5">
        <v>-2.4484341869673625E-2</v>
      </c>
      <c r="N102" s="5">
        <v>-0.25816110023080802</v>
      </c>
      <c r="O102" s="5">
        <v>2.2329307625026402E-2</v>
      </c>
      <c r="P102" s="5">
        <v>0.31662363326402354</v>
      </c>
      <c r="Q102" s="5">
        <v>2.1829344357474845E-2</v>
      </c>
      <c r="R102" s="5">
        <v>4.8188557954399483E-2</v>
      </c>
      <c r="S102" s="5">
        <v>4.5140989567505299E-2</v>
      </c>
      <c r="T102" s="5">
        <v>0.133593489794335</v>
      </c>
      <c r="U102" s="5">
        <v>4.7557965841862504E-2</v>
      </c>
      <c r="V102" s="5">
        <v>0.48636122902421386</v>
      </c>
      <c r="W102" s="5">
        <v>5.7554152898075639E-2</v>
      </c>
      <c r="X102" s="5">
        <v>1.0006761981781387</v>
      </c>
      <c r="Y102" s="5">
        <v>3.6064774792179032E-2</v>
      </c>
      <c r="Z102" s="5">
        <v>0.19182062703108932</v>
      </c>
      <c r="AA102" s="5">
        <v>2.1586695715161697E-2</v>
      </c>
      <c r="AB102" s="5">
        <v>0.14567307089687809</v>
      </c>
      <c r="AC102" s="5">
        <v>2.281487294226835E-2</v>
      </c>
      <c r="AD102" s="5">
        <v>7.5413498541043221E-3</v>
      </c>
      <c r="AE102" s="5">
        <v>1.9252101500596423E-2</v>
      </c>
      <c r="AF102" s="5">
        <v>0.59307171998578245</v>
      </c>
      <c r="AG102" s="5">
        <v>2.2862499344338483E-2</v>
      </c>
      <c r="AH102" s="5">
        <v>0.29111178820362926</v>
      </c>
      <c r="AI102" s="5">
        <v>1.9416412924130311E-2</v>
      </c>
      <c r="AJ102" s="5">
        <v>0.16498020844291075</v>
      </c>
      <c r="AK102" s="5">
        <v>2.5338068861269124E-2</v>
      </c>
      <c r="AL102" s="5">
        <v>5.5622082502639669E-2</v>
      </c>
      <c r="AM102" s="5">
        <v>7.4938717729449694E-3</v>
      </c>
      <c r="AN102" s="5">
        <v>0.2105204554236712</v>
      </c>
      <c r="AO102" s="5">
        <v>4.2854014713083408E-2</v>
      </c>
      <c r="AP102" s="5">
        <v>6.017536043806334E-2</v>
      </c>
      <c r="AQ102" s="5">
        <v>1.86109978654177E-3</v>
      </c>
      <c r="AR102" s="5">
        <v>1.1562887454609032</v>
      </c>
      <c r="AS102" s="5"/>
      <c r="AT102" s="5"/>
      <c r="AU102" s="5"/>
      <c r="AV102" s="5"/>
      <c r="AW102" s="5"/>
      <c r="AX102" s="5"/>
      <c r="AY102" s="5"/>
      <c r="AZ102" s="5"/>
      <c r="BA102" s="5"/>
      <c r="BB102" s="5"/>
    </row>
    <row r="103" spans="1:54" x14ac:dyDescent="0.3">
      <c r="A103" s="5">
        <v>15020</v>
      </c>
      <c r="B103" s="5"/>
      <c r="C103" s="5">
        <v>2.8192637176778468</v>
      </c>
      <c r="D103" s="5">
        <v>0.24150005560236934</v>
      </c>
      <c r="E103" s="5">
        <v>-1.3182777038170623E-2</v>
      </c>
      <c r="F103" s="5">
        <v>3.4302984352450737E-2</v>
      </c>
      <c r="G103" s="5">
        <v>7.5830762015689961E-3</v>
      </c>
      <c r="H103" s="5">
        <v>0.24435502367524159</v>
      </c>
      <c r="I103" s="5">
        <v>-1.2328490194724711E-2</v>
      </c>
      <c r="J103" s="5">
        <v>0.10561841914946904</v>
      </c>
      <c r="K103" s="5">
        <v>-6.0265415683410112E-3</v>
      </c>
      <c r="L103" s="5">
        <v>1.8773129387024433E-2</v>
      </c>
      <c r="M103" s="5">
        <v>-2.4429406381448825E-2</v>
      </c>
      <c r="N103" s="5">
        <v>-0.25767605256460135</v>
      </c>
      <c r="O103" s="5">
        <v>2.229553005060533E-2</v>
      </c>
      <c r="P103" s="5">
        <v>0.31626102816285062</v>
      </c>
      <c r="Q103" s="5">
        <v>2.1812395696307087E-2</v>
      </c>
      <c r="R103" s="5">
        <v>4.8168980470156691E-2</v>
      </c>
      <c r="S103" s="5">
        <v>4.5139419978544329E-2</v>
      </c>
      <c r="T103" s="5">
        <v>0.1336386558108989</v>
      </c>
      <c r="U103" s="5">
        <v>4.7591841855283659E-2</v>
      </c>
      <c r="V103" s="5">
        <v>0.4868903473813247</v>
      </c>
      <c r="W103" s="5">
        <v>5.763846409523804E-2</v>
      </c>
      <c r="X103" s="5">
        <v>1.0025207336605997</v>
      </c>
      <c r="Y103" s="5">
        <v>3.6144949784582228E-2</v>
      </c>
      <c r="Z103" s="5">
        <v>0.19232018438743176</v>
      </c>
      <c r="AA103" s="5">
        <v>2.1651173717945994E-2</v>
      </c>
      <c r="AB103" s="5">
        <v>0.14616413598702305</v>
      </c>
      <c r="AC103" s="5">
        <v>2.2900577722488429E-2</v>
      </c>
      <c r="AD103" s="5">
        <v>7.5725975291204466E-3</v>
      </c>
      <c r="AE103" s="5">
        <v>1.9339351287528193E-2</v>
      </c>
      <c r="AF103" s="5">
        <v>0.59599075394422651</v>
      </c>
      <c r="AG103" s="5">
        <v>2.2983974861717479E-2</v>
      </c>
      <c r="AH103" s="5">
        <v>0.29277293837804758</v>
      </c>
      <c r="AI103" s="5">
        <v>1.9534865827536455E-2</v>
      </c>
      <c r="AJ103" s="5">
        <v>0.16605202080784753</v>
      </c>
      <c r="AK103" s="5">
        <v>2.5512752016071089E-2</v>
      </c>
      <c r="AL103" s="5">
        <v>5.6027741658229678E-2</v>
      </c>
      <c r="AM103" s="5">
        <v>7.5515275272169755E-3</v>
      </c>
      <c r="AN103" s="5">
        <v>0.21222480327387427</v>
      </c>
      <c r="AO103" s="5">
        <v>4.3218257329795937E-2</v>
      </c>
      <c r="AP103" s="5">
        <v>6.0711218629961386E-2</v>
      </c>
      <c r="AQ103" s="5">
        <v>1.8784301172147673E-3</v>
      </c>
      <c r="AR103" s="5">
        <v>1.1675283627851876</v>
      </c>
      <c r="AS103" s="5"/>
      <c r="AT103" s="5"/>
      <c r="AU103" s="5"/>
      <c r="AV103" s="5"/>
      <c r="AW103" s="5"/>
      <c r="AX103" s="5"/>
      <c r="AY103" s="5"/>
      <c r="AZ103" s="5"/>
      <c r="BA103" s="5"/>
      <c r="BB103" s="5"/>
    </row>
    <row r="104" spans="1:54" x14ac:dyDescent="0.3">
      <c r="A104" s="5">
        <v>15010</v>
      </c>
      <c r="B104" s="5"/>
      <c r="C104" s="5">
        <v>2.8299430348211292</v>
      </c>
      <c r="D104" s="5">
        <v>0.24016009623783577</v>
      </c>
      <c r="E104" s="5">
        <v>-1.3114294350260427E-2</v>
      </c>
      <c r="F104" s="5">
        <v>3.413695791837533E-2</v>
      </c>
      <c r="G104" s="5">
        <v>7.5490744914223432E-3</v>
      </c>
      <c r="H104" s="5">
        <v>0.24334668406970938</v>
      </c>
      <c r="I104" s="5">
        <v>-1.228203749418679E-2</v>
      </c>
      <c r="J104" s="5">
        <v>0.105258469006723</v>
      </c>
      <c r="K104" s="5">
        <v>-6.0081795684042132E-3</v>
      </c>
      <c r="L104" s="5">
        <v>1.8722734818339241E-2</v>
      </c>
      <c r="M104" s="5">
        <v>-2.4372714362120493E-2</v>
      </c>
      <c r="N104" s="5">
        <v>-0.25717214398833493</v>
      </c>
      <c r="O104" s="5">
        <v>2.2260097579616719E-2</v>
      </c>
      <c r="P104" s="5">
        <v>0.31587470741541551</v>
      </c>
      <c r="Q104" s="5">
        <v>2.1793800638954666E-2</v>
      </c>
      <c r="R104" s="5">
        <v>4.8145756610946722E-2</v>
      </c>
      <c r="S104" s="5">
        <v>4.5134435849202306E-2</v>
      </c>
      <c r="T104" s="5">
        <v>0.13367375735142101</v>
      </c>
      <c r="U104" s="5">
        <v>4.7622162886252359E-2</v>
      </c>
      <c r="V104" s="5">
        <v>0.48738353317612981</v>
      </c>
      <c r="W104" s="5">
        <v>5.7718589776590355E-2</v>
      </c>
      <c r="X104" s="5">
        <v>1.0042939455464499</v>
      </c>
      <c r="Y104" s="5">
        <v>3.622261704501184E-2</v>
      </c>
      <c r="Z104" s="5">
        <v>0.1928067946286422</v>
      </c>
      <c r="AA104" s="5">
        <v>2.1714245183243604E-2</v>
      </c>
      <c r="AB104" s="5">
        <v>0.1466460942175738</v>
      </c>
      <c r="AC104" s="5">
        <v>2.2984923490595735E-2</v>
      </c>
      <c r="AD104" s="5">
        <v>7.6034205675906633E-3</v>
      </c>
      <c r="AE104" s="5">
        <v>1.9425585820128606E-2</v>
      </c>
      <c r="AF104" s="5">
        <v>0.59888081973333207</v>
      </c>
      <c r="AG104" s="5">
        <v>2.3104429959938933E-2</v>
      </c>
      <c r="AH104" s="5">
        <v>0.29442241588659879</v>
      </c>
      <c r="AI104" s="5">
        <v>1.9652634641609559E-2</v>
      </c>
      <c r="AJ104" s="5">
        <v>0.16711887779693788</v>
      </c>
      <c r="AK104" s="5">
        <v>2.5686814285992073E-2</v>
      </c>
      <c r="AL104" s="5">
        <v>5.6432364449554351E-2</v>
      </c>
      <c r="AM104" s="5">
        <v>7.6090902305796584E-3</v>
      </c>
      <c r="AN104" s="5">
        <v>0.21392791870338107</v>
      </c>
      <c r="AO104" s="5">
        <v>4.3582545374552632E-2</v>
      </c>
      <c r="AP104" s="5">
        <v>6.1247578070150598E-2</v>
      </c>
      <c r="AQ104" s="5">
        <v>1.8957901494136096E-3</v>
      </c>
      <c r="AR104" s="5">
        <v>1.1787956757973537</v>
      </c>
      <c r="AS104" s="5"/>
      <c r="AT104" s="5"/>
      <c r="AU104" s="5"/>
      <c r="AV104" s="5"/>
      <c r="AW104" s="5"/>
      <c r="AX104" s="5"/>
      <c r="AY104" s="5"/>
      <c r="AZ104" s="5"/>
      <c r="BA104" s="5"/>
      <c r="BB104" s="5"/>
    </row>
    <row r="105" spans="1:54" x14ac:dyDescent="0.3">
      <c r="A105" s="5">
        <v>15000</v>
      </c>
      <c r="B105" s="5"/>
      <c r="C105" s="5">
        <v>2.8405079257810435</v>
      </c>
      <c r="D105" s="5">
        <v>0.23880860068957524</v>
      </c>
      <c r="E105" s="5">
        <v>-1.3045134207608547E-2</v>
      </c>
      <c r="F105" s="5">
        <v>3.3969052678609016E-2</v>
      </c>
      <c r="G105" s="5">
        <v>7.5146336385749331E-3</v>
      </c>
      <c r="H105" s="5">
        <v>0.24232348603571169</v>
      </c>
      <c r="I105" s="5">
        <v>-1.2234802479707452E-2</v>
      </c>
      <c r="J105" s="5">
        <v>0.10489156332169966</v>
      </c>
      <c r="K105" s="5">
        <v>-5.9894077463793476E-3</v>
      </c>
      <c r="L105" s="5">
        <v>1.867102809300724E-2</v>
      </c>
      <c r="M105" s="5">
        <v>-2.4314274896766904E-2</v>
      </c>
      <c r="N105" s="5">
        <v>-0.25664944954926938</v>
      </c>
      <c r="O105" s="5">
        <v>2.2223014877864815E-2</v>
      </c>
      <c r="P105" s="5">
        <v>0.31546471094939854</v>
      </c>
      <c r="Q105" s="5">
        <v>2.1773560111844621E-2</v>
      </c>
      <c r="R105" s="5">
        <v>4.8118884365137705E-2</v>
      </c>
      <c r="S105" s="5">
        <v>4.5126031485091408E-2</v>
      </c>
      <c r="T105" s="5">
        <v>0.13369876630027211</v>
      </c>
      <c r="U105" s="5">
        <v>4.7648914935666128E-2</v>
      </c>
      <c r="V105" s="5">
        <v>0.48784060279250896</v>
      </c>
      <c r="W105" s="5">
        <v>5.7794503487857585E-2</v>
      </c>
      <c r="X105" s="5">
        <v>1.0059952931154232</v>
      </c>
      <c r="Y105" s="5">
        <v>3.6297754237616775E-2</v>
      </c>
      <c r="Z105" s="5">
        <v>0.19328032420872507</v>
      </c>
      <c r="AA105" s="5">
        <v>2.1775893475818115E-2</v>
      </c>
      <c r="AB105" s="5">
        <v>0.14711882289915063</v>
      </c>
      <c r="AC105" s="5">
        <v>2.306788947078384E-2</v>
      </c>
      <c r="AD105" s="5">
        <v>7.6338116133464386E-3</v>
      </c>
      <c r="AE105" s="5">
        <v>1.9510785147665612E-2</v>
      </c>
      <c r="AF105" s="5">
        <v>0.60174126927018778</v>
      </c>
      <c r="AG105" s="5">
        <v>2.3223838474286086E-2</v>
      </c>
      <c r="AH105" s="5">
        <v>0.29605987403989686</v>
      </c>
      <c r="AI105" s="5">
        <v>1.976969545001293E-2</v>
      </c>
      <c r="AJ105" s="5">
        <v>0.16818057045744689</v>
      </c>
      <c r="AK105" s="5">
        <v>2.5860222863601401E-2</v>
      </c>
      <c r="AL105" s="5">
        <v>5.6835877674057914E-2</v>
      </c>
      <c r="AM105" s="5">
        <v>7.6665499168490723E-3</v>
      </c>
      <c r="AN105" s="5">
        <v>0.21562952049165895</v>
      </c>
      <c r="AO105" s="5">
        <v>4.3946821707808989E-2</v>
      </c>
      <c r="AP105" s="5">
        <v>6.1784359208656436E-2</v>
      </c>
      <c r="AQ105" s="5">
        <v>1.9131774615245224E-3</v>
      </c>
      <c r="AR105" s="5">
        <v>1.1900892154944811</v>
      </c>
      <c r="AS105" s="5"/>
      <c r="AT105" s="5"/>
      <c r="AU105" s="5"/>
      <c r="AV105" s="5"/>
      <c r="AW105" s="5"/>
      <c r="AX105" s="5"/>
      <c r="AY105" s="5"/>
      <c r="AZ105" s="5"/>
      <c r="BA105" s="5"/>
      <c r="BB105" s="5"/>
    </row>
    <row r="106" spans="1:54" x14ac:dyDescent="0.3">
      <c r="A106" s="5">
        <v>14990</v>
      </c>
      <c r="B106" s="5"/>
      <c r="C106" s="5">
        <v>2.8509564285300328</v>
      </c>
      <c r="D106" s="5">
        <v>0.23744581082806362</v>
      </c>
      <c r="E106" s="5">
        <v>-1.2975309082337651E-2</v>
      </c>
      <c r="F106" s="5">
        <v>3.3799299057051417E-2</v>
      </c>
      <c r="G106" s="5">
        <v>7.4797598933005914E-3</v>
      </c>
      <c r="H106" s="5">
        <v>0.24128561486713251</v>
      </c>
      <c r="I106" s="5">
        <v>-1.2186793649723447E-2</v>
      </c>
      <c r="J106" s="5">
        <v>0.10451776732365167</v>
      </c>
      <c r="K106" s="5">
        <v>-5.9702293766814114E-3</v>
      </c>
      <c r="L106" s="5">
        <v>1.8618017974486391E-2</v>
      </c>
      <c r="M106" s="5">
        <v>-2.4254097471009598E-2</v>
      </c>
      <c r="N106" s="5">
        <v>-0.25610804862152114</v>
      </c>
      <c r="O106" s="5">
        <v>2.2184286991707217E-2</v>
      </c>
      <c r="P106" s="5">
        <v>0.31503108413973929</v>
      </c>
      <c r="Q106" s="5">
        <v>2.1751675417798821E-2</v>
      </c>
      <c r="R106" s="5">
        <v>4.8088362547839929E-2</v>
      </c>
      <c r="S106" s="5">
        <v>4.5114201956712272E-2</v>
      </c>
      <c r="T106" s="5">
        <v>0.13371365676027955</v>
      </c>
      <c r="U106" s="5">
        <v>4.7672084772052495E-2</v>
      </c>
      <c r="V106" s="5">
        <v>0.48826138017697956</v>
      </c>
      <c r="W106" s="5">
        <v>5.7866179628422373E-2</v>
      </c>
      <c r="X106" s="5">
        <v>1.0076242496473966</v>
      </c>
      <c r="Y106" s="5">
        <v>3.637033949634489E-2</v>
      </c>
      <c r="Z106" s="5">
        <v>0.19374064187243917</v>
      </c>
      <c r="AA106" s="5">
        <v>2.1836102192285722E-2</v>
      </c>
      <c r="AB106" s="5">
        <v>0.14758220071536879</v>
      </c>
      <c r="AC106" s="5">
        <v>2.3149455069771403E-2</v>
      </c>
      <c r="AD106" s="5">
        <v>7.6637633590163363E-3</v>
      </c>
      <c r="AE106" s="5">
        <v>1.9594929412619248E-2</v>
      </c>
      <c r="AF106" s="5">
        <v>0.60457145632202758</v>
      </c>
      <c r="AG106" s="5">
        <v>2.3342174270021082E-2</v>
      </c>
      <c r="AH106" s="5">
        <v>0.29768496598096411</v>
      </c>
      <c r="AI106" s="5">
        <v>1.9886024287229492E-2</v>
      </c>
      <c r="AJ106" s="5">
        <v>0.16923688908576953</v>
      </c>
      <c r="AK106" s="5">
        <v>2.603294477371091E-2</v>
      </c>
      <c r="AL106" s="5">
        <v>5.7238207643570647E-2</v>
      </c>
      <c r="AM106" s="5">
        <v>7.723896538390224E-3</v>
      </c>
      <c r="AN106" s="5">
        <v>0.21732932467646152</v>
      </c>
      <c r="AO106" s="5">
        <v>4.4311028539476827E-2</v>
      </c>
      <c r="AP106" s="5">
        <v>6.2321481452941287E-2</v>
      </c>
      <c r="AQ106" s="5">
        <v>1.9305895957485602E-3</v>
      </c>
      <c r="AR106" s="5">
        <v>1.2014074879945675</v>
      </c>
      <c r="AS106" s="5"/>
      <c r="AT106" s="5"/>
      <c r="AU106" s="5"/>
      <c r="AV106" s="5"/>
      <c r="AW106" s="5"/>
      <c r="AX106" s="5"/>
      <c r="AY106" s="5"/>
      <c r="AZ106" s="5"/>
      <c r="BA106" s="5"/>
      <c r="BB106" s="5"/>
    </row>
    <row r="107" spans="1:54" x14ac:dyDescent="0.3">
      <c r="A107" s="5">
        <v>14980</v>
      </c>
      <c r="B107" s="5"/>
      <c r="C107" s="5">
        <v>2.8612865870226813</v>
      </c>
      <c r="D107" s="5">
        <v>0.23607197038750569</v>
      </c>
      <c r="E107" s="5">
        <v>-1.290483156574886E-2</v>
      </c>
      <c r="F107" s="5">
        <v>3.3627727830343741E-2</v>
      </c>
      <c r="G107" s="5">
        <v>7.4444595926218687E-3</v>
      </c>
      <c r="H107" s="5">
        <v>0.24023325891358124</v>
      </c>
      <c r="I107" s="5">
        <v>-1.2138019668794089E-2</v>
      </c>
      <c r="J107" s="5">
        <v>0.10413714775676464</v>
      </c>
      <c r="K107" s="5">
        <v>-5.9506478247701262E-3</v>
      </c>
      <c r="L107" s="5">
        <v>1.8563713522141482E-2</v>
      </c>
      <c r="M107" s="5">
        <v>-2.4192191968785481E-2</v>
      </c>
      <c r="N107" s="5">
        <v>-0.25554802489052214</v>
      </c>
      <c r="O107" s="5">
        <v>2.2143919347411424E-2</v>
      </c>
      <c r="P107" s="5">
        <v>0.31457387780956569</v>
      </c>
      <c r="Q107" s="5">
        <v>2.172814823679417E-2</v>
      </c>
      <c r="R107" s="5">
        <v>4.805419080411618E-2</v>
      </c>
      <c r="S107" s="5">
        <v>4.5098943103882447E-2</v>
      </c>
      <c r="T107" s="5">
        <v>0.13371840506996294</v>
      </c>
      <c r="U107" s="5">
        <v>4.7691659939137016E-2</v>
      </c>
      <c r="V107" s="5">
        <v>0.48864569693023024</v>
      </c>
      <c r="W107" s="5">
        <v>5.7933593463755519E-2</v>
      </c>
      <c r="X107" s="5">
        <v>1.0091803026647792</v>
      </c>
      <c r="Y107" s="5">
        <v>3.6440351434561306E-2</v>
      </c>
      <c r="Z107" s="5">
        <v>0.19418761871076171</v>
      </c>
      <c r="AA107" s="5">
        <v>2.1894855167793124E-2</v>
      </c>
      <c r="AB107" s="5">
        <v>0.14803610777048243</v>
      </c>
      <c r="AC107" s="5">
        <v>2.3229599884606149E-2</v>
      </c>
      <c r="AD107" s="5">
        <v>7.6932685486964785E-3</v>
      </c>
      <c r="AE107" s="5">
        <v>1.967799885767052E-2</v>
      </c>
      <c r="AF107" s="5">
        <v>0.60737073672480935</v>
      </c>
      <c r="AG107" s="5">
        <v>2.3459411250857185E-2</v>
      </c>
      <c r="AH107" s="5">
        <v>0.29929734479260711</v>
      </c>
      <c r="AI107" s="5">
        <v>2.0001597145614371E-2</v>
      </c>
      <c r="AJ107" s="5">
        <v>0.170287623285761</v>
      </c>
      <c r="AK107" s="5">
        <v>2.6204946881983375E-2</v>
      </c>
      <c r="AL107" s="5">
        <v>5.7639280202200917E-2</v>
      </c>
      <c r="AM107" s="5">
        <v>7.7811199683592057E-3</v>
      </c>
      <c r="AN107" s="5">
        <v>0.21902704461116093</v>
      </c>
      <c r="AO107" s="5">
        <v>4.4675107439250919E-2</v>
      </c>
      <c r="AP107" s="5">
        <v>6.2858863180249067E-2</v>
      </c>
      <c r="AQ107" s="5">
        <v>1.9480240584085194E-3</v>
      </c>
      <c r="AR107" s="5">
        <v>1.2127489746755564</v>
      </c>
      <c r="AS107" s="5"/>
      <c r="AT107" s="5"/>
      <c r="AU107" s="5"/>
      <c r="AV107" s="5"/>
      <c r="AW107" s="5"/>
      <c r="AX107" s="5"/>
      <c r="AY107" s="5"/>
      <c r="AZ107" s="5"/>
      <c r="BA107" s="5"/>
      <c r="BB107" s="5"/>
    </row>
    <row r="108" spans="1:54" x14ac:dyDescent="0.3">
      <c r="A108" s="5">
        <v>14970</v>
      </c>
      <c r="B108" s="5"/>
      <c r="C108" s="5">
        <v>2.8714964517121349</v>
      </c>
      <c r="D108" s="5">
        <v>0.23468732489003291</v>
      </c>
      <c r="E108" s="5">
        <v>-1.2833714364402161E-2</v>
      </c>
      <c r="F108" s="5">
        <v>3.3454370118313648E-2</v>
      </c>
      <c r="G108" s="5">
        <v>7.4087391583559882E-3</v>
      </c>
      <c r="H108" s="5">
        <v>0.23916660952300112</v>
      </c>
      <c r="I108" s="5">
        <v>-1.208848936500892E-2</v>
      </c>
      <c r="J108" s="5">
        <v>0.10374977286071596</v>
      </c>
      <c r="K108" s="5">
        <v>-5.9306665462071622E-3</v>
      </c>
      <c r="L108" s="5">
        <v>1.8508124088849633E-2</v>
      </c>
      <c r="M108" s="5">
        <v>-2.4128568669961999E-2</v>
      </c>
      <c r="N108" s="5">
        <v>-0.25496946633579554</v>
      </c>
      <c r="O108" s="5">
        <v>2.2101917750364835E-2</v>
      </c>
      <c r="P108" s="5">
        <v>0.31409314822904955</v>
      </c>
      <c r="Q108" s="5">
        <v>2.1702980626581846E-2</v>
      </c>
      <c r="R108" s="5">
        <v>4.8016369611889161E-2</v>
      </c>
      <c r="S108" s="5">
        <v>4.5080251539891127E-2</v>
      </c>
      <c r="T108" s="5">
        <v>0.13371298982000077</v>
      </c>
      <c r="U108" s="5">
        <v>4.7707628763154965E-2</v>
      </c>
      <c r="V108" s="5">
        <v>0.48899339239624673</v>
      </c>
      <c r="W108" s="5">
        <v>5.7996721137590489E-2</v>
      </c>
      <c r="X108" s="5">
        <v>1.0106629541710164</v>
      </c>
      <c r="Y108" s="5">
        <v>3.6507769154549105E-2</v>
      </c>
      <c r="Z108" s="5">
        <v>0.19462112821585753</v>
      </c>
      <c r="AA108" s="5">
        <v>2.1952136482655059E-2</v>
      </c>
      <c r="AB108" s="5">
        <v>0.14848042563686764</v>
      </c>
      <c r="AC108" s="5">
        <v>2.3308303710461768E-2</v>
      </c>
      <c r="AD108" s="5">
        <v>7.7223199806249294E-3</v>
      </c>
      <c r="AE108" s="5">
        <v>1.9759973832716524E-2</v>
      </c>
      <c r="AF108" s="5">
        <v>0.61013846860312992</v>
      </c>
      <c r="AG108" s="5">
        <v>2.3575523367501856E-2</v>
      </c>
      <c r="AH108" s="5">
        <v>0.30089666360595019</v>
      </c>
      <c r="AI108" s="5">
        <v>2.0116389982541477E-2</v>
      </c>
      <c r="AJ108" s="5">
        <v>0.17133256202801045</v>
      </c>
      <c r="AK108" s="5">
        <v>2.6376195903706261E-2</v>
      </c>
      <c r="AL108" s="5">
        <v>5.8039020744630743E-2</v>
      </c>
      <c r="AM108" s="5">
        <v>7.8382100030051395E-3</v>
      </c>
      <c r="AN108" s="5">
        <v>0.22072239102388772</v>
      </c>
      <c r="AO108" s="5">
        <v>4.5038999347329682E-2</v>
      </c>
      <c r="AP108" s="5">
        <v>6.3396421750533588E-2</v>
      </c>
      <c r="AQ108" s="5">
        <v>1.96547832027455E-3</v>
      </c>
      <c r="AR108" s="5">
        <v>1.2241121323263575</v>
      </c>
      <c r="AS108" s="5"/>
      <c r="AT108" s="5"/>
      <c r="AU108" s="5"/>
      <c r="AV108" s="5"/>
      <c r="AW108" s="5"/>
      <c r="AX108" s="5"/>
      <c r="AY108" s="5"/>
      <c r="AZ108" s="5"/>
      <c r="BA108" s="5"/>
      <c r="BB108" s="5"/>
    </row>
    <row r="109" spans="1:54" x14ac:dyDescent="0.3">
      <c r="A109" s="5">
        <v>14960</v>
      </c>
      <c r="B109" s="5"/>
      <c r="C109" s="5">
        <v>2.8815840800698682</v>
      </c>
      <c r="D109" s="5">
        <v>0.23329212156929263</v>
      </c>
      <c r="E109" s="5">
        <v>-1.2761970296155162E-2</v>
      </c>
      <c r="F109" s="5">
        <v>3.3279257374291868E-2</v>
      </c>
      <c r="G109" s="5">
        <v>7.3726050951284303E-3</v>
      </c>
      <c r="H109" s="5">
        <v>0.23808586098311046</v>
      </c>
      <c r="I109" s="5">
        <v>-1.2038211727331011E-2</v>
      </c>
      <c r="J109" s="5">
        <v>0.10335571235064234</v>
      </c>
      <c r="K109" s="5">
        <v>-5.9102890856777262E-3</v>
      </c>
      <c r="L109" s="5">
        <v>1.8451259318489642E-2</v>
      </c>
      <c r="M109" s="5">
        <v>-2.406323824779644E-2</v>
      </c>
      <c r="N109" s="5">
        <v>-0.25437246521205181</v>
      </c>
      <c r="O109" s="5">
        <v>2.2058288384137745E-2</v>
      </c>
      <c r="P109" s="5">
        <v>0.31358895711218182</v>
      </c>
      <c r="Q109" s="5">
        <v>2.1676175023164632E-2</v>
      </c>
      <c r="R109" s="5">
        <v>4.7974900284542335E-2</v>
      </c>
      <c r="S109" s="5">
        <v>4.505812465537698E-2</v>
      </c>
      <c r="T109" s="5">
        <v>0.13369739186891555</v>
      </c>
      <c r="U109" s="5">
        <v>4.7719980359901867E-2</v>
      </c>
      <c r="V109" s="5">
        <v>0.48930431374897354</v>
      </c>
      <c r="W109" s="5">
        <v>5.8055539683834666E-2</v>
      </c>
      <c r="X109" s="5">
        <v>1.012071720885064</v>
      </c>
      <c r="Y109" s="5">
        <v>3.6572572256886843E-2</v>
      </c>
      <c r="Z109" s="5">
        <v>0.19504104633551975</v>
      </c>
      <c r="AA109" s="5">
        <v>2.2007930468947841E-2</v>
      </c>
      <c r="AB109" s="5">
        <v>0.14891503740231943</v>
      </c>
      <c r="AC109" s="5">
        <v>2.3385546548423966E-2</v>
      </c>
      <c r="AD109" s="5">
        <v>7.7509105098588233E-3</v>
      </c>
      <c r="AE109" s="5">
        <v>1.9840834801909027E-2</v>
      </c>
      <c r="AF109" s="5">
        <v>0.61287401259137497</v>
      </c>
      <c r="AG109" s="5">
        <v>2.3690484626267917E-2</v>
      </c>
      <c r="AH109" s="5">
        <v>0.30248257571009157</v>
      </c>
      <c r="AI109" s="5">
        <v>2.0230378727642159E-2</v>
      </c>
      <c r="AJ109" s="5">
        <v>0.1723714937100306</v>
      </c>
      <c r="AK109" s="5">
        <v>2.654665841272702E-2</v>
      </c>
      <c r="AL109" s="5">
        <v>5.8437354234810668E-2</v>
      </c>
      <c r="AM109" s="5">
        <v>7.8951563640315796E-3</v>
      </c>
      <c r="AN109" s="5">
        <v>0.22241507207849046</v>
      </c>
      <c r="AO109" s="5">
        <v>4.5402644585530609E-2</v>
      </c>
      <c r="AP109" s="5">
        <v>6.3934073519971116E-2</v>
      </c>
      <c r="AQ109" s="5">
        <v>1.9829498169086812E-3</v>
      </c>
      <c r="AR109" s="5">
        <v>1.2354953933099559</v>
      </c>
      <c r="AS109" s="5"/>
      <c r="AT109" s="5"/>
      <c r="AU109" s="5"/>
      <c r="AV109" s="5"/>
      <c r="AW109" s="5"/>
      <c r="AX109" s="5"/>
      <c r="AY109" s="5"/>
      <c r="AZ109" s="5"/>
      <c r="BA109" s="5"/>
      <c r="BB109" s="5"/>
    </row>
    <row r="110" spans="1:54" x14ac:dyDescent="0.3">
      <c r="A110" s="5">
        <v>14950</v>
      </c>
      <c r="B110" s="5"/>
      <c r="C110" s="5">
        <v>2.891547537108615</v>
      </c>
      <c r="D110" s="5">
        <v>0.23188660929346089</v>
      </c>
      <c r="E110" s="5">
        <v>-1.2689612286162217E-2</v>
      </c>
      <c r="F110" s="5">
        <v>3.3102421375305065E-2</v>
      </c>
      <c r="G110" s="5">
        <v>7.3360639883548757E-3</v>
      </c>
      <c r="H110" s="5">
        <v>0.23699121046170535</v>
      </c>
      <c r="I110" s="5">
        <v>-1.1987195902877109E-2</v>
      </c>
      <c r="J110" s="5">
        <v>0.10295503739652305</v>
      </c>
      <c r="K110" s="5">
        <v>-5.8895190759766739E-3</v>
      </c>
      <c r="L110" s="5">
        <v>1.8393129143315732E-2</v>
      </c>
      <c r="M110" s="5">
        <v>-2.3996211766239332E-2</v>
      </c>
      <c r="N110" s="5">
        <v>-0.25375711802860318</v>
      </c>
      <c r="O110" s="5">
        <v>2.2013037809399214E-2</v>
      </c>
      <c r="P110" s="5">
        <v>0.31306137161145425</v>
      </c>
      <c r="Q110" s="5">
        <v>2.1647734241131353E-2</v>
      </c>
      <c r="R110" s="5">
        <v>4.7929784973211743E-2</v>
      </c>
      <c r="S110" s="5">
        <v>4.5032560621925136E-2</v>
      </c>
      <c r="T110" s="5">
        <v>0.13367159435796475</v>
      </c>
      <c r="U110" s="5">
        <v>4.7728704641517655E-2</v>
      </c>
      <c r="V110" s="5">
        <v>0.48957831607644986</v>
      </c>
      <c r="W110" s="5">
        <v>5.8110027038209076E-2</v>
      </c>
      <c r="X110" s="5">
        <v>1.0134061344716936</v>
      </c>
      <c r="Y110" s="5">
        <v>3.6634740849697436E-2</v>
      </c>
      <c r="Z110" s="5">
        <v>0.19544725152705261</v>
      </c>
      <c r="AA110" s="5">
        <v>2.2062221717055509E-2</v>
      </c>
      <c r="AB110" s="5">
        <v>0.14933982771713911</v>
      </c>
      <c r="AC110" s="5">
        <v>2.3461308613261976E-2</v>
      </c>
      <c r="AD110" s="5">
        <v>7.7790330509528716E-3</v>
      </c>
      <c r="AE110" s="5">
        <v>1.9920562350713288E-2</v>
      </c>
      <c r="AF110" s="5">
        <v>0.61557673205601426</v>
      </c>
      <c r="AG110" s="5">
        <v>2.3804269097749204E-2</v>
      </c>
      <c r="AH110" s="5">
        <v>0.30405473466284116</v>
      </c>
      <c r="AI110" s="5">
        <v>2.0343539290132842E-2</v>
      </c>
      <c r="AJ110" s="5">
        <v>0.17340420621735569</v>
      </c>
      <c r="AK110" s="5">
        <v>2.6716300850549358E-2</v>
      </c>
      <c r="AL110" s="5">
        <v>5.8834205225052671E-2</v>
      </c>
      <c r="AM110" s="5">
        <v>7.9519487010170104E-3</v>
      </c>
      <c r="AN110" s="5">
        <v>0.22410479343729497</v>
      </c>
      <c r="AO110" s="5">
        <v>4.5765982868799918E-2</v>
      </c>
      <c r="AP110" s="5">
        <v>6.4471733855061525E-2</v>
      </c>
      <c r="AQ110" s="5">
        <v>2.0004359490283083E-3</v>
      </c>
      <c r="AR110" s="5">
        <v>1.2468971657386971</v>
      </c>
      <c r="AS110" s="5"/>
      <c r="AT110" s="5"/>
      <c r="AU110" s="5"/>
      <c r="AV110" s="5"/>
      <c r="AW110" s="5"/>
      <c r="AX110" s="5"/>
      <c r="AY110" s="5"/>
      <c r="AZ110" s="5"/>
      <c r="BA110" s="5"/>
      <c r="BB110" s="5"/>
    </row>
    <row r="111" spans="1:54" x14ac:dyDescent="0.3">
      <c r="A111" s="5">
        <v>14940</v>
      </c>
      <c r="B111" s="5"/>
      <c r="C111" s="5">
        <v>2.9013848959083837</v>
      </c>
      <c r="D111" s="5">
        <v>0.23047103848771688</v>
      </c>
      <c r="E111" s="5">
        <v>-1.2616653362835555E-2</v>
      </c>
      <c r="F111" s="5">
        <v>3.2923894212149113E-2</v>
      </c>
      <c r="G111" s="5">
        <v>7.2991225021924334E-3</v>
      </c>
      <c r="H111" s="5">
        <v>0.23588285794584335</v>
      </c>
      <c r="I111" s="5">
        <v>-1.1935451194135681E-2</v>
      </c>
      <c r="J111" s="5">
        <v>0.10254782060198804</v>
      </c>
      <c r="K111" s="5">
        <v>-5.8683602369597248E-3</v>
      </c>
      <c r="L111" s="5">
        <v>1.8333743781216778E-2</v>
      </c>
      <c r="M111" s="5">
        <v>-2.3927500677083234E-2</v>
      </c>
      <c r="N111" s="5">
        <v>-0.25312352552710404</v>
      </c>
      <c r="O111" s="5">
        <v>2.1966172962685743E-2</v>
      </c>
      <c r="P111" s="5">
        <v>0.31251046431044671</v>
      </c>
      <c r="Q111" s="5">
        <v>2.1617661473847638E-2</v>
      </c>
      <c r="R111" s="5">
        <v>4.7881026668766077E-2</v>
      </c>
      <c r="S111" s="5">
        <v>4.5003558395380776E-2</v>
      </c>
      <c r="T111" s="5">
        <v>0.13363558272522674</v>
      </c>
      <c r="U111" s="5">
        <v>4.7733792322999805E-2</v>
      </c>
      <c r="V111" s="5">
        <v>0.48981526246236984</v>
      </c>
      <c r="W111" s="5">
        <v>5.8160162049610206E-2</v>
      </c>
      <c r="X111" s="5">
        <v>1.0146657417674874</v>
      </c>
      <c r="Y111" s="5">
        <v>3.6694255557763275E-2</v>
      </c>
      <c r="Z111" s="5">
        <v>0.19583962481056832</v>
      </c>
      <c r="AA111" s="5">
        <v>2.2114995082165266E-2</v>
      </c>
      <c r="AB111" s="5">
        <v>0.14975468284098922</v>
      </c>
      <c r="AC111" s="5">
        <v>2.3535570341181665E-2</v>
      </c>
      <c r="AD111" s="5">
        <v>7.8066805806381017E-3</v>
      </c>
      <c r="AE111" s="5">
        <v>1.999913719298408E-2</v>
      </c>
      <c r="AF111" s="5">
        <v>0.61824599331895314</v>
      </c>
      <c r="AG111" s="5">
        <v>2.3916850925557436E-2</v>
      </c>
      <c r="AH111" s="5">
        <v>0.3056127944025015</v>
      </c>
      <c r="AI111" s="5">
        <v>2.0455847566230045E-2</v>
      </c>
      <c r="AJ111" s="5">
        <v>0.17443048698552055</v>
      </c>
      <c r="AK111" s="5">
        <v>2.6885089535586864E-2</v>
      </c>
      <c r="AL111" s="5">
        <v>5.9229497875514035E-2</v>
      </c>
      <c r="AM111" s="5">
        <v>8.0085765938940102E-3</v>
      </c>
      <c r="AN111" s="5">
        <v>0.22579125832567426</v>
      </c>
      <c r="AO111" s="5">
        <v>4.612895331711836E-2</v>
      </c>
      <c r="AP111" s="5">
        <v>6.500931714731735E-2</v>
      </c>
      <c r="AQ111" s="5">
        <v>2.0179340828888372E-3</v>
      </c>
      <c r="AR111" s="5">
        <v>1.2583158336619125</v>
      </c>
      <c r="AS111" s="5"/>
      <c r="AT111" s="5"/>
      <c r="AU111" s="5"/>
      <c r="AV111" s="5"/>
      <c r="AW111" s="5"/>
      <c r="AX111" s="5"/>
      <c r="AY111" s="5"/>
      <c r="AZ111" s="5"/>
      <c r="BA111" s="5"/>
      <c r="BB111" s="5"/>
    </row>
    <row r="112" spans="1:54" x14ac:dyDescent="0.3">
      <c r="A112" s="5">
        <v>14930</v>
      </c>
      <c r="B112" s="5"/>
      <c r="C112" s="5">
        <v>2.9110942381453215</v>
      </c>
      <c r="D112" s="5">
        <v>0.22904566105620919</v>
      </c>
      <c r="E112" s="5">
        <v>-1.2543106653770317E-2</v>
      </c>
      <c r="F112" s="5">
        <v>3.2743708279347375E-2</v>
      </c>
      <c r="G112" s="5">
        <v>7.261787377461186E-3</v>
      </c>
      <c r="H112" s="5">
        <v>0.23476100617993961</v>
      </c>
      <c r="I112" s="5">
        <v>-1.1882987056124025E-2</v>
      </c>
      <c r="J112" s="5">
        <v>0.10213413598255836</v>
      </c>
      <c r="K112" s="5">
        <v>-5.8468163744599556E-3</v>
      </c>
      <c r="L112" s="5">
        <v>1.827311373286182E-2</v>
      </c>
      <c r="M112" s="5">
        <v>-2.3857116816957475E-2</v>
      </c>
      <c r="N112" s="5">
        <v>-0.2524717926576171</v>
      </c>
      <c r="O112" s="5">
        <v>2.1917701155022722E-2</v>
      </c>
      <c r="P112" s="5">
        <v>0.31193631321430942</v>
      </c>
      <c r="Q112" s="5">
        <v>2.1585960293502179E-2</v>
      </c>
      <c r="R112" s="5">
        <v>4.7828629203472278E-2</v>
      </c>
      <c r="S112" s="5">
        <v>4.4971117718875686E-2</v>
      </c>
      <c r="T112" s="5">
        <v>0.13358934471887018</v>
      </c>
      <c r="U112" s="5">
        <v>4.7735234928440742E-2</v>
      </c>
      <c r="V112" s="5">
        <v>0.49001502406500819</v>
      </c>
      <c r="W112" s="5">
        <v>5.8205924491186188E-2</v>
      </c>
      <c r="X112" s="5">
        <v>1.0158501050023896</v>
      </c>
      <c r="Y112" s="5">
        <v>3.6751097531502089E-2</v>
      </c>
      <c r="Z112" s="5">
        <v>0.19621804982166602</v>
      </c>
      <c r="AA112" s="5">
        <v>2.2166235690708434E-2</v>
      </c>
      <c r="AB112" s="5">
        <v>0.15015949068949017</v>
      </c>
      <c r="AC112" s="5">
        <v>2.3608312397556487E-2</v>
      </c>
      <c r="AD112" s="5">
        <v>7.8338461404996243E-3</v>
      </c>
      <c r="AE112" s="5">
        <v>2.0076540178055609E-2</v>
      </c>
      <c r="AF112" s="5">
        <v>0.62088116588184017</v>
      </c>
      <c r="AG112" s="5">
        <v>2.4028204335116824E-2</v>
      </c>
      <c r="AH112" s="5">
        <v>0.30715640936064958</v>
      </c>
      <c r="AI112" s="5">
        <v>2.0567279446649777E-2</v>
      </c>
      <c r="AJ112" s="5">
        <v>0.17545012306291097</v>
      </c>
      <c r="AK112" s="5">
        <v>2.705299067257206E-2</v>
      </c>
      <c r="AL112" s="5">
        <v>5.9623155974071231E-2</v>
      </c>
      <c r="AM112" s="5">
        <v>8.0650295554869599E-3</v>
      </c>
      <c r="AN112" s="5">
        <v>0.22747416759840755</v>
      </c>
      <c r="AO112" s="5">
        <v>4.6491494467800765E-2</v>
      </c>
      <c r="AP112" s="5">
        <v>6.5546736828543922E-2</v>
      </c>
      <c r="AQ112" s="5">
        <v>2.0354415506855009E-3</v>
      </c>
      <c r="AR112" s="5">
        <v>1.2697497572659038</v>
      </c>
      <c r="AS112" s="5"/>
      <c r="AT112" s="5"/>
      <c r="AU112" s="5"/>
      <c r="AV112" s="5"/>
      <c r="AW112" s="5"/>
      <c r="AX112" s="5"/>
      <c r="AY112" s="5"/>
      <c r="AZ112" s="5"/>
      <c r="BA112" s="5"/>
      <c r="BB112" s="5"/>
    </row>
    <row r="113" spans="1:54" x14ac:dyDescent="0.3">
      <c r="A113" s="5">
        <v>14920</v>
      </c>
      <c r="B113" s="5"/>
      <c r="C113" s="5">
        <v>2.9206736546233287</v>
      </c>
      <c r="D113" s="5">
        <v>0.22761073030355311</v>
      </c>
      <c r="E113" s="5">
        <v>-1.2468985381635145E-2</v>
      </c>
      <c r="F113" s="5">
        <v>3.2561896264998266E-2</v>
      </c>
      <c r="G113" s="5">
        <v>7.2240654295366701E-3</v>
      </c>
      <c r="H113" s="5">
        <v>0.23362586060279789</v>
      </c>
      <c r="I113" s="5">
        <v>-1.1829813093485674E-2</v>
      </c>
      <c r="J113" s="5">
        <v>0.10171405894332797</v>
      </c>
      <c r="K113" s="5">
        <v>-5.8248913791701723E-3</v>
      </c>
      <c r="L113" s="5">
        <v>1.8211249778732754E-2</v>
      </c>
      <c r="M113" s="5">
        <v>-2.3785072404169504E-2</v>
      </c>
      <c r="N113" s="5">
        <v>-0.25180202855301348</v>
      </c>
      <c r="O113" s="5">
        <v>2.1867630070398526E-2</v>
      </c>
      <c r="P113" s="5">
        <v>0.31133900173813794</v>
      </c>
      <c r="Q113" s="5">
        <v>2.1552634651007783E-2</v>
      </c>
      <c r="R113" s="5">
        <v>4.7772597252344562E-2</v>
      </c>
      <c r="S113" s="5">
        <v>4.4935239125565039E-2</v>
      </c>
      <c r="T113" s="5">
        <v>0.13353287040959538</v>
      </c>
      <c r="U113" s="5">
        <v>4.7733024796984581E-2</v>
      </c>
      <c r="V113" s="5">
        <v>0.49017748019345675</v>
      </c>
      <c r="W113" s="5">
        <v>5.8247295071119809E-2</v>
      </c>
      <c r="X113" s="5">
        <v>1.0169588020166749</v>
      </c>
      <c r="Y113" s="5">
        <v>3.6805248455798301E-2</v>
      </c>
      <c r="Z113" s="5">
        <v>0.1965824128634647</v>
      </c>
      <c r="AA113" s="5">
        <v>2.2215928946743603E-2</v>
      </c>
      <c r="AB113" s="5">
        <v>0.15055414088053515</v>
      </c>
      <c r="AC113" s="5">
        <v>2.3679515684632287E-2</v>
      </c>
      <c r="AD113" s="5">
        <v>7.8605228396519452E-3</v>
      </c>
      <c r="AE113" s="5">
        <v>2.0152752297842344E-2</v>
      </c>
      <c r="AF113" s="5">
        <v>0.62348162265123908</v>
      </c>
      <c r="AG113" s="5">
        <v>2.4138303642512696E-2</v>
      </c>
      <c r="AH113" s="5">
        <v>0.30868523457587604</v>
      </c>
      <c r="AI113" s="5">
        <v>2.0677810824188771E-2</v>
      </c>
      <c r="AJ113" s="5">
        <v>0.17646290117445648</v>
      </c>
      <c r="AK113" s="5">
        <v>2.7219970362118769E-2</v>
      </c>
      <c r="AL113" s="5">
        <v>6.0015102956575805E-2</v>
      </c>
      <c r="AM113" s="5">
        <v>8.1212970341074352E-3</v>
      </c>
      <c r="AN113" s="5">
        <v>0.22915321980783485</v>
      </c>
      <c r="AO113" s="5">
        <v>4.6853544288190586E-2</v>
      </c>
      <c r="AP113" s="5">
        <v>6.6083905386710579E-2</v>
      </c>
      <c r="AQ113" s="5">
        <v>2.0529556509744631E-3</v>
      </c>
      <c r="AR113" s="5">
        <v>1.2811972730864449</v>
      </c>
      <c r="AS113" s="5"/>
      <c r="AT113" s="5"/>
      <c r="AU113" s="5"/>
      <c r="AV113" s="5"/>
      <c r="AW113" s="5"/>
      <c r="AX113" s="5"/>
      <c r="AY113" s="5"/>
      <c r="AZ113" s="5"/>
      <c r="BA113" s="5"/>
      <c r="BB113" s="5"/>
    </row>
    <row r="114" spans="1:54" x14ac:dyDescent="0.3">
      <c r="A114" s="5">
        <v>14910</v>
      </c>
      <c r="B114" s="5"/>
      <c r="C114" s="5">
        <v>2.9301212458082384</v>
      </c>
      <c r="D114" s="5">
        <v>0.22616650085589382</v>
      </c>
      <c r="E114" s="5">
        <v>-1.2394302860030536E-2</v>
      </c>
      <c r="F114" s="5">
        <v>3.2378491140516677E-2</v>
      </c>
      <c r="G114" s="5">
        <v>7.1859635462145658E-3</v>
      </c>
      <c r="H114" s="5">
        <v>0.23247762928360668</v>
      </c>
      <c r="I114" s="5">
        <v>-1.1775939057529224E-2</v>
      </c>
      <c r="J114" s="5">
        <v>0.10128766625609623</v>
      </c>
      <c r="K114" s="5">
        <v>-5.8025892254914332E-3</v>
      </c>
      <c r="L114" s="5">
        <v>1.8148162976045493E-2</v>
      </c>
      <c r="M114" s="5">
        <v>-2.3711380035394324E-2</v>
      </c>
      <c r="N114" s="5">
        <v>-0.2511143465017121</v>
      </c>
      <c r="O114" s="5">
        <v>2.1815967764091733E-2</v>
      </c>
      <c r="P114" s="5">
        <v>0.31071861869323703</v>
      </c>
      <c r="Q114" s="5">
        <v>2.1517688875756676E-2</v>
      </c>
      <c r="R114" s="5">
        <v>4.7712936334174519E-2</v>
      </c>
      <c r="S114" s="5">
        <v>4.4895923941071683E-2</v>
      </c>
      <c r="T114" s="5">
        <v>0.13346615220223798</v>
      </c>
      <c r="U114" s="5">
        <v>4.772715508849925E-2</v>
      </c>
      <c r="V114" s="5">
        <v>0.49030251838112066</v>
      </c>
      <c r="W114" s="5">
        <v>5.8284255443112255E-2</v>
      </c>
      <c r="X114" s="5">
        <v>1.0179914264732015</v>
      </c>
      <c r="Y114" s="5">
        <v>3.6856690558684804E-2</v>
      </c>
      <c r="Z114" s="5">
        <v>0.19693260295795925</v>
      </c>
      <c r="AA114" s="5">
        <v>2.2264060538278466E-2</v>
      </c>
      <c r="AB114" s="5">
        <v>0.15093852478029904</v>
      </c>
      <c r="AC114" s="5">
        <v>2.3749161349202286E-2</v>
      </c>
      <c r="AD114" s="5">
        <v>7.8867038574107675E-3</v>
      </c>
      <c r="AE114" s="5">
        <v>2.0227754693947216E-2</v>
      </c>
      <c r="AF114" s="5">
        <v>0.62604674016456374</v>
      </c>
      <c r="AG114" s="5">
        <v>2.4247123263390763E-2</v>
      </c>
      <c r="AH114" s="5">
        <v>0.31019892580844216</v>
      </c>
      <c r="AI114" s="5">
        <v>2.0787417601385041E-2</v>
      </c>
      <c r="AJ114" s="5">
        <v>0.17746860778615489</v>
      </c>
      <c r="AK114" s="5">
        <v>2.7385994610434013E-2</v>
      </c>
      <c r="AL114" s="5">
        <v>6.0405261927491141E-2</v>
      </c>
      <c r="AM114" s="5">
        <v>8.1773684162071286E-3</v>
      </c>
      <c r="AN114" s="5">
        <v>0.23082811127378614</v>
      </c>
      <c r="AO114" s="5">
        <v>4.7215040188748329E-2</v>
      </c>
      <c r="AP114" s="5">
        <v>6.6620734382415864E-2</v>
      </c>
      <c r="AQ114" s="5">
        <v>2.0704736491133631E-3</v>
      </c>
      <c r="AR114" s="5">
        <v>1.2926566942338436</v>
      </c>
      <c r="AS114" s="5"/>
      <c r="AT114" s="5"/>
      <c r="AU114" s="5"/>
      <c r="AV114" s="5"/>
      <c r="AW114" s="5"/>
      <c r="AX114" s="5"/>
      <c r="AY114" s="5"/>
      <c r="AZ114" s="5"/>
      <c r="BA114" s="5"/>
      <c r="BB114" s="5"/>
    </row>
    <row r="115" spans="1:54" x14ac:dyDescent="0.3">
      <c r="A115" s="5">
        <v>14900</v>
      </c>
      <c r="B115" s="5"/>
      <c r="C115" s="5">
        <v>2.9394351223644204</v>
      </c>
      <c r="D115" s="5">
        <v>0.22471322858156859</v>
      </c>
      <c r="E115" s="5">
        <v>-1.2319072489316315E-2</v>
      </c>
      <c r="F115" s="5">
        <v>3.2193526150273946E-2</v>
      </c>
      <c r="G115" s="5">
        <v>7.1474886855482419E-3</v>
      </c>
      <c r="H115" s="5">
        <v>0.23131652285692628</v>
      </c>
      <c r="I115" s="5">
        <v>-1.1721374843209903E-2</v>
      </c>
      <c r="J115" s="5">
        <v>0.10085503603595965</v>
      </c>
      <c r="K115" s="5">
        <v>-5.7799139703482933E-3</v>
      </c>
      <c r="L115" s="5">
        <v>1.8083864655560455E-2</v>
      </c>
      <c r="M115" s="5">
        <v>-2.3636052682212486E-2</v>
      </c>
      <c r="N115" s="5">
        <v>-0.25040886391876233</v>
      </c>
      <c r="O115" s="5">
        <v>2.1762722660851271E-2</v>
      </c>
      <c r="P115" s="5">
        <v>0.31007525827126986</v>
      </c>
      <c r="Q115" s="5">
        <v>2.148112767522934E-2</v>
      </c>
      <c r="R115" s="5">
        <v>4.7649652812240165E-2</v>
      </c>
      <c r="S115" s="5">
        <v>4.4853174285634803E-2</v>
      </c>
      <c r="T115" s="5">
        <v>0.13338918484652429</v>
      </c>
      <c r="U115" s="5">
        <v>4.7717619788958998E-2</v>
      </c>
      <c r="V115" s="5">
        <v>0.49039003445642171</v>
      </c>
      <c r="W115" s="5">
        <v>5.8316788216559626E-2</v>
      </c>
      <c r="X115" s="5">
        <v>1.0189475880648096</v>
      </c>
      <c r="Y115" s="5">
        <v>3.6905406619869553E-2</v>
      </c>
      <c r="Z115" s="5">
        <v>0.19726851189667099</v>
      </c>
      <c r="AA115" s="5">
        <v>2.2310616443526866E-2</v>
      </c>
      <c r="AB115" s="5">
        <v>0.15131253554891722</v>
      </c>
      <c r="AC115" s="5">
        <v>2.3817230790248081E-2</v>
      </c>
      <c r="AD115" s="5">
        <v>7.912382445959789E-3</v>
      </c>
      <c r="AE115" s="5">
        <v>2.0301528664774086E-2</v>
      </c>
      <c r="AF115" s="5">
        <v>0.62857589881668141</v>
      </c>
      <c r="AG115" s="5">
        <v>2.4354637721903164E-2</v>
      </c>
      <c r="AH115" s="5">
        <v>0.3116971396558032</v>
      </c>
      <c r="AI115" s="5">
        <v>2.0896075698254857E-2</v>
      </c>
      <c r="AJ115" s="5">
        <v>0.17846702917039772</v>
      </c>
      <c r="AK115" s="5">
        <v>2.7551029339177836E-2</v>
      </c>
      <c r="AL115" s="5">
        <v>6.0793555680901147E-2</v>
      </c>
      <c r="AM115" s="5">
        <v>8.2332330290876294E-3</v>
      </c>
      <c r="AN115" s="5">
        <v>0.23249853615528723</v>
      </c>
      <c r="AO115" s="5">
        <v>4.7575919036532459E-2</v>
      </c>
      <c r="AP115" s="5">
        <v>6.7157134465944249E-2</v>
      </c>
      <c r="AQ115" s="5">
        <v>2.087992777721267E-3</v>
      </c>
      <c r="AR115" s="5">
        <v>1.304126310630696</v>
      </c>
      <c r="AS115" s="5"/>
      <c r="AT115" s="5"/>
      <c r="AU115" s="5"/>
      <c r="AV115" s="5"/>
      <c r="AW115" s="5"/>
      <c r="AX115" s="5"/>
      <c r="AY115" s="5"/>
      <c r="AZ115" s="5"/>
      <c r="BA115" s="5"/>
      <c r="BB115" s="5"/>
    </row>
    <row r="116" spans="1:54" x14ac:dyDescent="0.3">
      <c r="A116" s="5">
        <v>14890</v>
      </c>
      <c r="B116" s="5"/>
      <c r="C116" s="5">
        <v>2.9486134056936084</v>
      </c>
      <c r="D116" s="5">
        <v>0.2232511705114073</v>
      </c>
      <c r="E116" s="5">
        <v>-1.2243307752410627E-2</v>
      </c>
      <c r="F116" s="5">
        <v>3.2007034801140963E-2</v>
      </c>
      <c r="G116" s="5">
        <v>7.1086478736602874E-3</v>
      </c>
      <c r="H116" s="5">
        <v>0.23014275445669599</v>
      </c>
      <c r="I116" s="5">
        <v>-1.166613048605517E-2</v>
      </c>
      <c r="J116" s="5">
        <v>0.10041624771737367</v>
      </c>
      <c r="K116" s="5">
        <v>-5.7568697519711221E-3</v>
      </c>
      <c r="L116" s="5">
        <v>1.8018366418283676E-2</v>
      </c>
      <c r="M116" s="5">
        <v>-2.3559103687498313E-2</v>
      </c>
      <c r="N116" s="5">
        <v>-0.24968570231528192</v>
      </c>
      <c r="O116" s="5">
        <v>2.1707903552930161E-2</v>
      </c>
      <c r="P116" s="5">
        <v>0.30940902002629084</v>
      </c>
      <c r="Q116" s="5">
        <v>2.1442956134456594E-2</v>
      </c>
      <c r="R116" s="5">
        <v>4.7582753894692201E-2</v>
      </c>
      <c r="S116" s="5">
        <v>4.4806993075961088E-2</v>
      </c>
      <c r="T116" s="5">
        <v>0.13330196544696798</v>
      </c>
      <c r="U116" s="5">
        <v>4.7704413715533536E-2</v>
      </c>
      <c r="V116" s="5">
        <v>0.49043993261065671</v>
      </c>
      <c r="W116" s="5">
        <v>5.8344876966416069E-2</v>
      </c>
      <c r="X116" s="5">
        <v>1.0198269127167419</v>
      </c>
      <c r="Y116" s="5">
        <v>3.6951379979102299E-2</v>
      </c>
      <c r="Z116" s="5">
        <v>0.1975900342905626</v>
      </c>
      <c r="AA116" s="5">
        <v>2.2355582937097503E-2</v>
      </c>
      <c r="AB116" s="5">
        <v>0.15167606818580867</v>
      </c>
      <c r="AC116" s="5">
        <v>2.3883705666543027E-2</v>
      </c>
      <c r="AD116" s="5">
        <v>7.9375519330113584E-3</v>
      </c>
      <c r="AE116" s="5">
        <v>2.0374055672641035E-2</v>
      </c>
      <c r="AF116" s="5">
        <v>0.63106848308707308</v>
      </c>
      <c r="AG116" s="5">
        <v>2.4460821659697516E-2</v>
      </c>
      <c r="AH116" s="5">
        <v>0.31317953366896023</v>
      </c>
      <c r="AI116" s="5">
        <v>2.100376106010339E-2</v>
      </c>
      <c r="AJ116" s="5">
        <v>0.17945795147208427</v>
      </c>
      <c r="AK116" s="5">
        <v>2.7715040395467034E-2</v>
      </c>
      <c r="AL116" s="5">
        <v>6.1179906721888985E-2</v>
      </c>
      <c r="AM116" s="5">
        <v>8.2888801436664782E-3</v>
      </c>
      <c r="AN116" s="5">
        <v>0.23416418652402013</v>
      </c>
      <c r="AO116" s="5">
        <v>4.793611716907345E-2</v>
      </c>
      <c r="AP116" s="5">
        <v>6.7693015394917497E-2</v>
      </c>
      <c r="AQ116" s="5">
        <v>2.1055102371581383E-3</v>
      </c>
      <c r="AR116" s="5">
        <v>1.3156043892623486</v>
      </c>
      <c r="AS116" s="5"/>
      <c r="AT116" s="5"/>
      <c r="AU116" s="5"/>
      <c r="AV116" s="5"/>
      <c r="AW116" s="5"/>
      <c r="AX116" s="5"/>
      <c r="AY116" s="5"/>
      <c r="AZ116" s="5"/>
      <c r="BA116" s="5"/>
      <c r="BB116" s="5"/>
    </row>
    <row r="117" spans="1:54" x14ac:dyDescent="0.3">
      <c r="A117" s="5">
        <v>14880</v>
      </c>
      <c r="B117" s="5"/>
      <c r="C117" s="5">
        <v>2.9576542284758136</v>
      </c>
      <c r="D117" s="5">
        <v>0.22178058475870549</v>
      </c>
      <c r="E117" s="5">
        <v>-1.2167022210562043E-2</v>
      </c>
      <c r="F117" s="5">
        <v>3.1819050851939118E-2</v>
      </c>
      <c r="G117" s="5">
        <v>7.0694482025290065E-3</v>
      </c>
      <c r="H117" s="5">
        <v>0.22895653964929105</v>
      </c>
      <c r="I117" s="5">
        <v>-1.1610216159035684E-2</v>
      </c>
      <c r="J117" s="5">
        <v>9.9971382029693481E-2</v>
      </c>
      <c r="K117" s="5">
        <v>-5.7334607886461268E-3</v>
      </c>
      <c r="L117" s="5">
        <v>1.7951680132059784E-2</v>
      </c>
      <c r="M117" s="5">
        <v>-2.3480546761659133E-2</v>
      </c>
      <c r="N117" s="5">
        <v>-0.24894498726625591</v>
      </c>
      <c r="O117" s="5">
        <v>2.1651519597972908E-2</v>
      </c>
      <c r="P117" s="5">
        <v>0.30872000885466583</v>
      </c>
      <c r="Q117" s="5">
        <v>2.1403179715334383E-2</v>
      </c>
      <c r="R117" s="5">
        <v>4.7512247634615722E-2</v>
      </c>
      <c r="S117" s="5">
        <v>4.4757384026775288E-2</v>
      </c>
      <c r="T117" s="5">
        <v>0.13320449347190036</v>
      </c>
      <c r="U117" s="5">
        <v>4.7687532521379569E-2</v>
      </c>
      <c r="V117" s="5">
        <v>0.49045212546296335</v>
      </c>
      <c r="W117" s="5">
        <v>5.8368506242736505E-2</v>
      </c>
      <c r="X117" s="5">
        <v>1.0206290427839488</v>
      </c>
      <c r="Y117" s="5">
        <v>3.6994594544375967E-2</v>
      </c>
      <c r="Z117" s="5">
        <v>0.1978970676191886</v>
      </c>
      <c r="AA117" s="5">
        <v>2.2398946596110785E-2</v>
      </c>
      <c r="AB117" s="5">
        <v>0.15202901957462031</v>
      </c>
      <c r="AC117" s="5">
        <v>2.3948567904213833E-2</v>
      </c>
      <c r="AD117" s="5">
        <v>7.9622057244595288E-3</v>
      </c>
      <c r="AE117" s="5">
        <v>2.0445317350891275E-2</v>
      </c>
      <c r="AF117" s="5">
        <v>0.63352388176746244</v>
      </c>
      <c r="AG117" s="5">
        <v>2.4565649844945268E-2</v>
      </c>
      <c r="AH117" s="5">
        <v>0.31464576646958914</v>
      </c>
      <c r="AI117" s="5">
        <v>2.1110449665406143E-2</v>
      </c>
      <c r="AJ117" s="5">
        <v>0.1804411607754931</v>
      </c>
      <c r="AK117" s="5">
        <v>2.7877993562020809E-2</v>
      </c>
      <c r="AL117" s="5">
        <v>6.1564237288278381E-2</v>
      </c>
      <c r="AM117" s="5">
        <v>8.3442989772991114E-3</v>
      </c>
      <c r="AN117" s="5">
        <v>0.23582475243953777</v>
      </c>
      <c r="AO117" s="5">
        <v>4.8295570408637356E-2</v>
      </c>
      <c r="AP117" s="5">
        <v>6.8228286052538042E-2</v>
      </c>
      <c r="AQ117" s="5">
        <v>2.123023196023927E-3</v>
      </c>
      <c r="AR117" s="5">
        <v>1.3270891744401829</v>
      </c>
      <c r="AS117" s="5"/>
      <c r="AT117" s="5"/>
      <c r="AU117" s="5"/>
      <c r="AV117" s="5"/>
      <c r="AW117" s="5"/>
      <c r="AX117" s="5"/>
      <c r="AY117" s="5"/>
      <c r="AZ117" s="5"/>
      <c r="BA117" s="5"/>
      <c r="BB117" s="5"/>
    </row>
    <row r="118" spans="1:54" x14ac:dyDescent="0.3">
      <c r="A118" s="5">
        <v>14870</v>
      </c>
      <c r="B118" s="5"/>
      <c r="C118" s="5">
        <v>2.9665557352121406</v>
      </c>
      <c r="D118" s="5">
        <v>0.22030173043890669</v>
      </c>
      <c r="E118" s="5">
        <v>-1.2090229499096754E-2</v>
      </c>
      <c r="F118" s="5">
        <v>3.1629608302803834E-2</v>
      </c>
      <c r="G118" s="5">
        <v>7.029896827750755E-3</v>
      </c>
      <c r="H118" s="5">
        <v>0.22775809636565741</v>
      </c>
      <c r="I118" s="5">
        <v>-1.1553642169382854E-2</v>
      </c>
      <c r="J118" s="5">
        <v>9.9520520972204457E-2</v>
      </c>
      <c r="K118" s="5">
        <v>-5.7096913774333895E-3</v>
      </c>
      <c r="L118" s="5">
        <v>1.7883817928058078E-2</v>
      </c>
      <c r="M118" s="5">
        <v>-2.3400395978727149E-2</v>
      </c>
      <c r="N118" s="5">
        <v>-0.24818684837670743</v>
      </c>
      <c r="O118" s="5">
        <v>2.1593580316757222E-2</v>
      </c>
      <c r="P118" s="5">
        <v>0.30800833497287389</v>
      </c>
      <c r="Q118" s="5">
        <v>2.1361804255791025E-2</v>
      </c>
      <c r="R118" s="5">
        <v>4.7438142929765705E-2</v>
      </c>
      <c r="S118" s="5">
        <v>4.4704351652068382E-2</v>
      </c>
      <c r="T118" s="5">
        <v>0.13309677076162307</v>
      </c>
      <c r="U118" s="5">
        <v>4.7666972700130407E-2</v>
      </c>
      <c r="V118" s="5">
        <v>0.49042653412234249</v>
      </c>
      <c r="W118" s="5">
        <v>5.838766157989226E-2</v>
      </c>
      <c r="X118" s="5">
        <v>1.0213536372431531</v>
      </c>
      <c r="Y118" s="5">
        <v>3.7035034799957643E-2</v>
      </c>
      <c r="Z118" s="5">
        <v>0.19818951227905204</v>
      </c>
      <c r="AA118" s="5">
        <v>2.2440694306240554E-2</v>
      </c>
      <c r="AB118" s="5">
        <v>0.15237128852776657</v>
      </c>
      <c r="AC118" s="5">
        <v>2.4011799704256452E-2</v>
      </c>
      <c r="AD118" s="5">
        <v>7.9863373070242077E-3</v>
      </c>
      <c r="AE118" s="5">
        <v>2.0515295510997972E-2</v>
      </c>
      <c r="AF118" s="5">
        <v>0.63594148818979812</v>
      </c>
      <c r="AG118" s="5">
        <v>2.4669097181405315E-2</v>
      </c>
      <c r="AH118" s="5">
        <v>0.31609549786789992</v>
      </c>
      <c r="AI118" s="5">
        <v>2.1216117533758121E-2</v>
      </c>
      <c r="AJ118" s="5">
        <v>0.18141644317189592</v>
      </c>
      <c r="AK118" s="5">
        <v>2.8039854567444216E-2</v>
      </c>
      <c r="AL118" s="5">
        <v>6.1946469372730649E-2</v>
      </c>
      <c r="AM118" s="5">
        <v>8.3994786966556795E-3</v>
      </c>
      <c r="AN118" s="5">
        <v>0.23747992202620766</v>
      </c>
      <c r="AO118" s="5">
        <v>4.8654214076879101E-2</v>
      </c>
      <c r="AP118" s="5">
        <v>6.8762854466426659E-2</v>
      </c>
      <c r="AQ118" s="5">
        <v>2.1405287916772321E-3</v>
      </c>
      <c r="AR118" s="5">
        <v>1.3385788880777754</v>
      </c>
      <c r="AS118" s="5"/>
      <c r="AT118" s="5"/>
      <c r="AU118" s="5"/>
      <c r="AV118" s="5"/>
      <c r="AW118" s="5"/>
      <c r="AX118" s="5"/>
      <c r="AY118" s="5"/>
      <c r="AZ118" s="5"/>
      <c r="BA118" s="5"/>
      <c r="BB118" s="5"/>
    </row>
    <row r="119" spans="1:54" x14ac:dyDescent="0.3">
      <c r="A119" s="5">
        <v>14860</v>
      </c>
      <c r="B119" s="5"/>
      <c r="C119" s="5">
        <v>2.975316082769325</v>
      </c>
      <c r="D119" s="5">
        <v>0.21881486758903224</v>
      </c>
      <c r="E119" s="5">
        <v>-1.2012943323142893E-2</v>
      </c>
      <c r="F119" s="5">
        <v>3.1438741384465611E-2</v>
      </c>
      <c r="G119" s="5">
        <v>6.9900009662792178E-3</v>
      </c>
      <c r="H119" s="5">
        <v>0.22654764483255591</v>
      </c>
      <c r="I119" s="5">
        <v>-1.1496418955354646E-2</v>
      </c>
      <c r="J119" s="5">
        <v>9.9063747788653386E-2</v>
      </c>
      <c r="K119" s="5">
        <v>-5.6855658928536661E-3</v>
      </c>
      <c r="L119" s="5">
        <v>1.7814792197153085E-2</v>
      </c>
      <c r="M119" s="5">
        <v>-2.3318665772305087E-2</v>
      </c>
      <c r="N119" s="5">
        <v>-0.24741141924624915</v>
      </c>
      <c r="O119" s="5">
        <v>2.153409559079044E-2</v>
      </c>
      <c r="P119" s="5">
        <v>0.30727411389319853</v>
      </c>
      <c r="Q119" s="5">
        <v>2.1318835968806613E-2</v>
      </c>
      <c r="R119" s="5">
        <v>4.7360449521974948E-2</v>
      </c>
      <c r="S119" s="5">
        <v>4.464790126604113E-2</v>
      </c>
      <c r="T119" s="5">
        <v>0.13297880153567679</v>
      </c>
      <c r="U119" s="5">
        <v>4.7642731590080367E-2</v>
      </c>
      <c r="V119" s="5">
        <v>0.4903630882466925</v>
      </c>
      <c r="W119" s="5">
        <v>5.8402329505453612E-2</v>
      </c>
      <c r="X119" s="5">
        <v>1.0220003718795458</v>
      </c>
      <c r="Y119" s="5">
        <v>3.7072685814244319E-2</v>
      </c>
      <c r="Z119" s="5">
        <v>0.19846727163113831</v>
      </c>
      <c r="AA119" s="5">
        <v>2.2480813267676938E-2</v>
      </c>
      <c r="AB119" s="5">
        <v>0.15270277583054134</v>
      </c>
      <c r="AC119" s="5">
        <v>2.4073383550002443E-2</v>
      </c>
      <c r="AD119" s="5">
        <v>8.0099402508851635E-3</v>
      </c>
      <c r="AE119" s="5">
        <v>2.0583972149659797E-2</v>
      </c>
      <c r="AF119" s="5">
        <v>0.63832070045449063</v>
      </c>
      <c r="AG119" s="5">
        <v>2.4771138717518976E-2</v>
      </c>
      <c r="AH119" s="5">
        <v>0.31752838898117935</v>
      </c>
      <c r="AI119" s="5">
        <v>2.1320740733887705E-2</v>
      </c>
      <c r="AJ119" s="5">
        <v>0.18238358482788178</v>
      </c>
      <c r="AK119" s="5">
        <v>2.820058909664654E-2</v>
      </c>
      <c r="AL119" s="5">
        <v>6.232652474519447E-2</v>
      </c>
      <c r="AM119" s="5">
        <v>8.4544084206524209E-3</v>
      </c>
      <c r="AN119" s="5">
        <v>0.23912938155188307</v>
      </c>
      <c r="AO119" s="5">
        <v>4.9011983009883103E-2</v>
      </c>
      <c r="AP119" s="5">
        <v>6.9296627828050891E-2</v>
      </c>
      <c r="AQ119" s="5">
        <v>2.1580241307736026E-3</v>
      </c>
      <c r="AR119" s="5">
        <v>1.3500717299799656</v>
      </c>
      <c r="AS119" s="5"/>
      <c r="AT119" s="5"/>
      <c r="AU119" s="5"/>
      <c r="AV119" s="5"/>
      <c r="AW119" s="5"/>
      <c r="AX119" s="5"/>
      <c r="AY119" s="5"/>
      <c r="AZ119" s="5"/>
      <c r="BA119" s="5"/>
      <c r="BB119" s="5"/>
    </row>
    <row r="120" spans="1:54" x14ac:dyDescent="0.3">
      <c r="A120" s="5">
        <v>14850</v>
      </c>
      <c r="B120" s="5"/>
      <c r="C120" s="5">
        <v>2.9839334409258358</v>
      </c>
      <c r="D120" s="5">
        <v>0.21732025708689101</v>
      </c>
      <c r="E120" s="5">
        <v>-1.1935177453333825E-2</v>
      </c>
      <c r="F120" s="5">
        <v>3.124648454745349E-2</v>
      </c>
      <c r="G120" s="5">
        <v>6.9497678941426808E-3</v>
      </c>
      <c r="H120" s="5">
        <v>0.22532540750294597</v>
      </c>
      <c r="I120" s="5">
        <v>-1.1438557082950754E-2</v>
      </c>
      <c r="J120" s="5">
        <v>9.8601146941290449E-2</v>
      </c>
      <c r="K120" s="5">
        <v>-5.6610887855442788E-3</v>
      </c>
      <c r="L120" s="5">
        <v>1.7744615586201138E-2</v>
      </c>
      <c r="M120" s="5">
        <v>-2.3235370931367415E-2</v>
      </c>
      <c r="N120" s="5">
        <v>-0.24661883743202959</v>
      </c>
      <c r="O120" s="5">
        <v>2.1473075659761386E-2</v>
      </c>
      <c r="P120" s="5">
        <v>0.30651746639730854</v>
      </c>
      <c r="Q120" s="5">
        <v>2.1274281441284466E-2</v>
      </c>
      <c r="R120" s="5">
        <v>4.7279177996233414E-2</v>
      </c>
      <c r="S120" s="5">
        <v>4.4588038983741078E-2</v>
      </c>
      <c r="T120" s="5">
        <v>0.13285059239921634</v>
      </c>
      <c r="U120" s="5">
        <v>4.7614807378059829E-2</v>
      </c>
      <c r="V120" s="5">
        <v>0.4902617260988073</v>
      </c>
      <c r="W120" s="5">
        <v>5.8412497548732331E-2</v>
      </c>
      <c r="X120" s="5">
        <v>1.0225689394679915</v>
      </c>
      <c r="Y120" s="5">
        <v>3.7107533247438332E-2</v>
      </c>
      <c r="Z120" s="5">
        <v>0.19873025204759792</v>
      </c>
      <c r="AA120" s="5">
        <v>2.2519291001007101E-2</v>
      </c>
      <c r="AB120" s="5">
        <v>0.15302338428477658</v>
      </c>
      <c r="AC120" s="5">
        <v>2.413330221453161E-2</v>
      </c>
      <c r="AD120" s="5">
        <v>8.0330082123044096E-3</v>
      </c>
      <c r="AE120" s="5">
        <v>2.0651329455883761E-2</v>
      </c>
      <c r="AF120" s="5">
        <v>0.64066092165879263</v>
      </c>
      <c r="AG120" s="5">
        <v>2.4871749655532335E-2</v>
      </c>
      <c r="AH120" s="5">
        <v>0.31894410235296511</v>
      </c>
      <c r="AI120" s="5">
        <v>2.1424295391732226E-2</v>
      </c>
      <c r="AJ120" s="5">
        <v>0.18334237205437542</v>
      </c>
      <c r="AK120" s="5">
        <v>2.8360162801391652E-2</v>
      </c>
      <c r="AL120" s="5">
        <v>6.2704324975697806E-2</v>
      </c>
      <c r="AM120" s="5">
        <v>8.5090772234366445E-3</v>
      </c>
      <c r="AN120" s="5">
        <v>0.24077281550827342</v>
      </c>
      <c r="AO120" s="5">
        <v>4.9368811573589244E-2</v>
      </c>
      <c r="AP120" s="5">
        <v>6.9829512512744968E-2</v>
      </c>
      <c r="AQ120" s="5">
        <v>2.175506289823569E-3</v>
      </c>
      <c r="AR120" s="5">
        <v>1.3615658781449416</v>
      </c>
      <c r="AS120" s="5"/>
      <c r="AT120" s="5"/>
      <c r="AU120" s="5"/>
      <c r="AV120" s="5"/>
      <c r="AW120" s="5"/>
      <c r="AX120" s="5"/>
      <c r="AY120" s="5"/>
      <c r="AZ120" s="5"/>
      <c r="BA120" s="5"/>
      <c r="BB120" s="5"/>
    </row>
    <row r="121" spans="1:54" x14ac:dyDescent="0.3">
      <c r="A121" s="5">
        <v>14840</v>
      </c>
      <c r="B121" s="5"/>
      <c r="C121" s="5">
        <v>2.9924059929193221</v>
      </c>
      <c r="D121" s="5">
        <v>0.21581816057011216</v>
      </c>
      <c r="E121" s="5">
        <v>-1.1856945721492346E-2</v>
      </c>
      <c r="F121" s="5">
        <v>3.105287245122542E-2</v>
      </c>
      <c r="G121" s="5">
        <v>6.9092049441401944E-3</v>
      </c>
      <c r="H121" s="5">
        <v>0.22409160898553929</v>
      </c>
      <c r="I121" s="5">
        <v>-1.1380067242578788E-2</v>
      </c>
      <c r="J121" s="5">
        <v>9.8132804084433631E-2</v>
      </c>
      <c r="K121" s="5">
        <v>-5.6362645808848335E-3</v>
      </c>
      <c r="L121" s="5">
        <v>1.7673300994214179E-2</v>
      </c>
      <c r="M121" s="5">
        <v>-2.3150526595918239E-2</v>
      </c>
      <c r="N121" s="5">
        <v>-0.2458092444100847</v>
      </c>
      <c r="O121" s="5">
        <v>2.1410531118848282E-2</v>
      </c>
      <c r="P121" s="5">
        <v>0.30573851850773426</v>
      </c>
      <c r="Q121" s="5">
        <v>2.1228147632774544E-2</v>
      </c>
      <c r="R121" s="5">
        <v>4.7194339779437475E-2</v>
      </c>
      <c r="S121" s="5">
        <v>4.4524771721390986E-2</v>
      </c>
      <c r="T121" s="5">
        <v>0.13271215234848507</v>
      </c>
      <c r="U121" s="5">
        <v>4.7583199102997562E-2</v>
      </c>
      <c r="V121" s="5">
        <v>0.4901223945992953</v>
      </c>
      <c r="W121" s="5">
        <v>5.8418154248978324E-2</v>
      </c>
      <c r="X121" s="5">
        <v>1.0230590499486154</v>
      </c>
      <c r="Y121" s="5">
        <v>3.713956335903737E-2</v>
      </c>
      <c r="Z121" s="5">
        <v>0.19897836295754875</v>
      </c>
      <c r="AA121" s="5">
        <v>2.2556115353010303E-2</v>
      </c>
      <c r="AB121" s="5">
        <v>0.15333301875202263</v>
      </c>
      <c r="AC121" s="5">
        <v>2.4191538768027057E-2</v>
      </c>
      <c r="AD121" s="5">
        <v>8.0555349362356442E-3</v>
      </c>
      <c r="AE121" s="5">
        <v>2.0717349818051504E-2</v>
      </c>
      <c r="AF121" s="5">
        <v>0.64296156012522021</v>
      </c>
      <c r="AG121" s="5">
        <v>2.4970905360641733E-2</v>
      </c>
      <c r="AH121" s="5">
        <v>0.3203423020728039</v>
      </c>
      <c r="AI121" s="5">
        <v>2.1526757698571767E-2</v>
      </c>
      <c r="AJ121" s="5">
        <v>0.18429259137631609</v>
      </c>
      <c r="AK121" s="5">
        <v>2.851854131097567E-2</v>
      </c>
      <c r="AL121" s="5">
        <v>6.3079791457479023E-2</v>
      </c>
      <c r="AM121" s="5">
        <v>8.5634741374246044E-3</v>
      </c>
      <c r="AN121" s="5">
        <v>0.24240990669300994</v>
      </c>
      <c r="AO121" s="5">
        <v>4.9724633679601393E-2</v>
      </c>
      <c r="AP121" s="5">
        <v>7.0361414100318376E-2</v>
      </c>
      <c r="AQ121" s="5">
        <v>2.1929723157702819E-3</v>
      </c>
      <c r="AR121" s="5">
        <v>1.3730594890793142</v>
      </c>
      <c r="AS121" s="5"/>
      <c r="AT121" s="5"/>
      <c r="AU121" s="5"/>
      <c r="AV121" s="5"/>
      <c r="AW121" s="5"/>
      <c r="AX121" s="5"/>
      <c r="AY121" s="5"/>
      <c r="AZ121" s="5"/>
      <c r="BA121" s="5"/>
      <c r="BB121" s="5"/>
    </row>
    <row r="122" spans="1:54" x14ac:dyDescent="0.3">
      <c r="A122" s="5">
        <v>14830</v>
      </c>
      <c r="B122" s="5"/>
      <c r="C122" s="5">
        <v>3.0007319359952662</v>
      </c>
      <c r="D122" s="5">
        <v>0.21430884035503195</v>
      </c>
      <c r="E122" s="5">
        <v>-1.1778262016297936E-2</v>
      </c>
      <c r="F122" s="5">
        <v>3.0857939953231266E-2</v>
      </c>
      <c r="G122" s="5">
        <v>6.8683195035177851E-3</v>
      </c>
      <c r="H122" s="5">
        <v>0.2228464759735572</v>
      </c>
      <c r="I122" s="5">
        <v>-1.1320960245672838E-2</v>
      </c>
      <c r="J122" s="5">
        <v>9.7658806037567242E-2</v>
      </c>
      <c r="K122" s="5">
        <v>-5.6110978775932244E-3</v>
      </c>
      <c r="L122" s="5">
        <v>1.7600861568432623E-2</v>
      </c>
      <c r="M122" s="5">
        <v>-2.3064148252508014E-2</v>
      </c>
      <c r="N122" s="5">
        <v>-0.24498278553510691</v>
      </c>
      <c r="O122" s="5">
        <v>2.1346472915883465E-2</v>
      </c>
      <c r="P122" s="5">
        <v>0.30493740145724357</v>
      </c>
      <c r="Q122" s="5">
        <v>2.1180441874048727E-2</v>
      </c>
      <c r="R122" s="5">
        <v>4.7105947138808765E-2</v>
      </c>
      <c r="S122" s="5">
        <v>4.4458107196407484E-2</v>
      </c>
      <c r="T122" s="5">
        <v>0.13256349277538132</v>
      </c>
      <c r="U122" s="5">
        <v>4.7547906659166847E-2</v>
      </c>
      <c r="V122" s="5">
        <v>0.4899450493763739</v>
      </c>
      <c r="W122" s="5">
        <v>5.8419289163224378E-2</v>
      </c>
      <c r="X122" s="5">
        <v>1.0234704305966562</v>
      </c>
      <c r="Y122" s="5">
        <v>3.7168763015134595E-2</v>
      </c>
      <c r="Z122" s="5">
        <v>0.19921151689197072</v>
      </c>
      <c r="AA122" s="5">
        <v>2.2591274502363944E-2</v>
      </c>
      <c r="AB122" s="5">
        <v>0.15363158619622791</v>
      </c>
      <c r="AC122" s="5">
        <v>2.424807658506864E-2</v>
      </c>
      <c r="AD122" s="5">
        <v>8.0775142589194823E-3</v>
      </c>
      <c r="AE122" s="5">
        <v>2.078201583096586E-2</v>
      </c>
      <c r="AF122" s="5">
        <v>0.64522202962989939</v>
      </c>
      <c r="AG122" s="5">
        <v>2.5068581370158501E-2</v>
      </c>
      <c r="AH122" s="5">
        <v>0.32172265389653887</v>
      </c>
      <c r="AI122" s="5">
        <v>2.1628103919218277E-2</v>
      </c>
      <c r="AJ122" s="5">
        <v>0.18523402960297766</v>
      </c>
      <c r="AK122" s="5">
        <v>2.8675690243029666E-2</v>
      </c>
      <c r="AL122" s="5">
        <v>6.3452845430446783E-2</v>
      </c>
      <c r="AM122" s="5">
        <v>8.6175881563916087E-3</v>
      </c>
      <c r="AN122" s="5">
        <v>0.24404033629337621</v>
      </c>
      <c r="AO122" s="5">
        <v>5.0079382801377512E-2</v>
      </c>
      <c r="AP122" s="5">
        <v>7.0892237396253194E-2</v>
      </c>
      <c r="AQ122" s="5">
        <v>2.210419226586882E-3</v>
      </c>
      <c r="AR122" s="5">
        <v>1.3845506981262736</v>
      </c>
      <c r="AS122" s="5"/>
      <c r="AT122" s="5"/>
      <c r="AU122" s="5"/>
      <c r="AV122" s="5"/>
      <c r="AW122" s="5"/>
      <c r="AX122" s="5"/>
      <c r="AY122" s="5"/>
      <c r="AZ122" s="5"/>
      <c r="BA122" s="5"/>
      <c r="BB122" s="5"/>
    </row>
    <row r="123" spans="1:54" x14ac:dyDescent="0.3">
      <c r="A123" s="5">
        <v>14820</v>
      </c>
      <c r="B123" s="5"/>
      <c r="C123" s="5">
        <v>3.0089094819566338</v>
      </c>
      <c r="D123" s="5">
        <v>0.21279255935547595</v>
      </c>
      <c r="E123" s="5">
        <v>-1.1699140278938864E-2</v>
      </c>
      <c r="F123" s="5">
        <v>3.0661722097912743E-2</v>
      </c>
      <c r="G123" s="5">
        <v>6.827119011625804E-3</v>
      </c>
      <c r="H123" s="5">
        <v>0.22159023717272114</v>
      </c>
      <c r="I123" s="5">
        <v>-1.1261247021265994E-2</v>
      </c>
      <c r="J123" s="5">
        <v>9.7179240757985744E-2</v>
      </c>
      <c r="K123" s="5">
        <v>-5.5855933462925587E-3</v>
      </c>
      <c r="L123" s="5">
        <v>1.7527310700298733E-2</v>
      </c>
      <c r="M123" s="5">
        <v>-2.2976251729610396E-2</v>
      </c>
      <c r="N123" s="5">
        <v>-0.24413960999864953</v>
      </c>
      <c r="O123" s="5">
        <v>2.1280912348375921E-2</v>
      </c>
      <c r="P123" s="5">
        <v>0.30411425165612532</v>
      </c>
      <c r="Q123" s="5">
        <v>2.1131171865528202E-2</v>
      </c>
      <c r="R123" s="5">
        <v>4.7014013179981468E-2</v>
      </c>
      <c r="S123" s="5">
        <v>4.438805392710813E-2</v>
      </c>
      <c r="T123" s="5">
        <v>0.13240462747111051</v>
      </c>
      <c r="U123" s="5">
        <v>4.7508930799112281E-2</v>
      </c>
      <c r="V123" s="5">
        <v>0.48972965481250219</v>
      </c>
      <c r="W123" s="5">
        <v>5.8415892873773009E-2</v>
      </c>
      <c r="X123" s="5">
        <v>1.023802826186466</v>
      </c>
      <c r="Y123" s="5">
        <v>3.7195119695523755E-2</v>
      </c>
      <c r="Z123" s="5">
        <v>0.1994296295276638</v>
      </c>
      <c r="AA123" s="5">
        <v>2.2624756965257179E-2</v>
      </c>
      <c r="AB123" s="5">
        <v>0.15391899572589102</v>
      </c>
      <c r="AC123" s="5">
        <v>2.43028993518608E-2</v>
      </c>
      <c r="AD123" s="5">
        <v>8.0989401104629676E-3</v>
      </c>
      <c r="AE123" s="5">
        <v>2.0845310302873996E-2</v>
      </c>
      <c r="AF123" s="5">
        <v>0.6474417496307362</v>
      </c>
      <c r="AG123" s="5">
        <v>2.5164753402688395E-2</v>
      </c>
      <c r="AH123" s="5">
        <v>0.32308482536707728</v>
      </c>
      <c r="AI123" s="5">
        <v>2.1728310400256325E-2</v>
      </c>
      <c r="AJ123" s="5">
        <v>0.1861664738989007</v>
      </c>
      <c r="AK123" s="5">
        <v>2.8831575214442341E-2</v>
      </c>
      <c r="AL123" s="5">
        <v>6.382340800496461E-2</v>
      </c>
      <c r="AM123" s="5">
        <v>8.6714082386132613E-3</v>
      </c>
      <c r="AN123" s="5">
        <v>0.24566378397169797</v>
      </c>
      <c r="AO123" s="5">
        <v>5.0432991990796504E-2</v>
      </c>
      <c r="AP123" s="5">
        <v>7.1421886453485378E-2</v>
      </c>
      <c r="AQ123" s="5">
        <v>2.2278440118934902E-3</v>
      </c>
      <c r="AR123" s="5">
        <v>1.3960376198068354</v>
      </c>
      <c r="AS123" s="5"/>
      <c r="AT123" s="5"/>
      <c r="AU123" s="5"/>
      <c r="AV123" s="5"/>
      <c r="AW123" s="5"/>
      <c r="AX123" s="5"/>
      <c r="AY123" s="5"/>
      <c r="AZ123" s="5"/>
      <c r="BA123" s="5"/>
      <c r="BB123" s="5"/>
    </row>
    <row r="124" spans="1:54" x14ac:dyDescent="0.3">
      <c r="A124" s="5">
        <v>14810</v>
      </c>
      <c r="B124" s="5"/>
      <c r="C124" s="5">
        <v>3.0169368577143088</v>
      </c>
      <c r="D124" s="5">
        <v>0.21126958100147092</v>
      </c>
      <c r="E124" s="5">
        <v>-1.161959449875122E-2</v>
      </c>
      <c r="F124" s="5">
        <v>3.0464254105645648E-2</v>
      </c>
      <c r="G124" s="5">
        <v>6.7856109575583027E-3</v>
      </c>
      <c r="H124" s="5">
        <v>0.22032312322851108</v>
      </c>
      <c r="I124" s="5">
        <v>-1.1200938612518386E-2</v>
      </c>
      <c r="J124" s="5">
        <v>9.6694197312995389E-2</v>
      </c>
      <c r="K124" s="5">
        <v>-5.559755728049667E-3</v>
      </c>
      <c r="L124" s="5">
        <v>1.745266202133218E-2</v>
      </c>
      <c r="M124" s="5">
        <v>-2.2886853192861257E-2</v>
      </c>
      <c r="N124" s="5">
        <v>-0.24327987078577698</v>
      </c>
      <c r="O124" s="5">
        <v>2.1213861060392327E-2</v>
      </c>
      <c r="P124" s="5">
        <v>0.30326921065738682</v>
      </c>
      <c r="Q124" s="5">
        <v>2.1080345675562932E-2</v>
      </c>
      <c r="R124" s="5">
        <v>4.6918551844757732E-2</v>
      </c>
      <c r="S124" s="5">
        <v>4.4314621232105694E-2</v>
      </c>
      <c r="T124" s="5">
        <v>0.13223557262891533</v>
      </c>
      <c r="U124" s="5">
        <v>4.7466273136253928E-2</v>
      </c>
      <c r="V124" s="5">
        <v>0.48947618408780463</v>
      </c>
      <c r="W124" s="5">
        <v>5.8407956995319629E-2</v>
      </c>
      <c r="X124" s="5">
        <v>1.0240559991495373</v>
      </c>
      <c r="Y124" s="5">
        <v>3.7218621500604697E-2</v>
      </c>
      <c r="Z124" s="5">
        <v>0.19963261973024199</v>
      </c>
      <c r="AA124" s="5">
        <v>2.265655160090858E-2</v>
      </c>
      <c r="AB124" s="5">
        <v>0.15419515863566285</v>
      </c>
      <c r="AC124" s="5">
        <v>2.4355991073390711E-2</v>
      </c>
      <c r="AD124" s="5">
        <v>8.119806517402085E-3</v>
      </c>
      <c r="AE124" s="5">
        <v>2.0907216262463509E-2</v>
      </c>
      <c r="AF124" s="5">
        <v>0.64962014549529168</v>
      </c>
      <c r="AG124" s="5">
        <v>2.5259397367321784E-2</v>
      </c>
      <c r="AH124" s="5">
        <v>0.32442848593558377</v>
      </c>
      <c r="AI124" s="5">
        <v>2.1827353578332296E-2</v>
      </c>
      <c r="AJ124" s="5">
        <v>0.18708971185540599</v>
      </c>
      <c r="AK124" s="5">
        <v>2.8986161852399928E-2</v>
      </c>
      <c r="AL124" s="5">
        <v>6.4191400185949252E-2</v>
      </c>
      <c r="AM124" s="5">
        <v>8.7249233100571491E-3</v>
      </c>
      <c r="AN124" s="5">
        <v>0.24727992795235737</v>
      </c>
      <c r="AO124" s="5">
        <v>5.0785393895100228E-2</v>
      </c>
      <c r="AP124" s="5">
        <v>7.195026459476965E-2</v>
      </c>
      <c r="AQ124" s="5">
        <v>2.2452436335939014E-3</v>
      </c>
      <c r="AR124" s="5">
        <v>1.4075183481741891</v>
      </c>
      <c r="AS124" s="5"/>
      <c r="AT124" s="5"/>
      <c r="AU124" s="5"/>
      <c r="AV124" s="5"/>
      <c r="AW124" s="5"/>
      <c r="AX124" s="5"/>
      <c r="AY124" s="5"/>
      <c r="AZ124" s="5"/>
      <c r="BA124" s="5"/>
      <c r="BB124" s="5"/>
    </row>
    <row r="125" spans="1:54" x14ac:dyDescent="0.3">
      <c r="A125" s="5">
        <v>14800</v>
      </c>
      <c r="B125" s="5"/>
      <c r="C125" s="5">
        <v>3.0248123058381857</v>
      </c>
      <c r="D125" s="5">
        <v>0.20974016915792548</v>
      </c>
      <c r="E125" s="5">
        <v>-1.1539638708846875E-2</v>
      </c>
      <c r="F125" s="5">
        <v>3.0265571361629506E-2</v>
      </c>
      <c r="G125" s="5">
        <v>6.7438028777757619E-3</v>
      </c>
      <c r="H125" s="5">
        <v>0.21904536665272428</v>
      </c>
      <c r="I125" s="5">
        <v>-1.1140046173202137E-2</v>
      </c>
      <c r="J125" s="5">
        <v>9.6203765851685386E-2</v>
      </c>
      <c r="K125" s="5">
        <v>-5.5335898328857111E-3</v>
      </c>
      <c r="L125" s="5">
        <v>1.7376929398909516E-2</v>
      </c>
      <c r="M125" s="5">
        <v>-2.279596914016176E-2</v>
      </c>
      <c r="N125" s="5">
        <v>-0.24240372463018117</v>
      </c>
      <c r="O125" s="5">
        <v>2.1145331039297811E-2</v>
      </c>
      <c r="P125" s="5">
        <v>0.30240242511987708</v>
      </c>
      <c r="Q125" s="5">
        <v>2.102797173856354E-2</v>
      </c>
      <c r="R125" s="5">
        <v>4.6819577908530856E-2</v>
      </c>
      <c r="S125" s="5">
        <v>4.4237819229388492E-2</v>
      </c>
      <c r="T125" s="5">
        <v>0.1320563468458798</v>
      </c>
      <c r="U125" s="5">
        <v>4.7419936147166011E-2</v>
      </c>
      <c r="V125" s="5">
        <v>0.48918461922025402</v>
      </c>
      <c r="W125" s="5">
        <v>5.8395474181706486E-2</v>
      </c>
      <c r="X125" s="5">
        <v>1.0242297297264487</v>
      </c>
      <c r="Y125" s="5">
        <v>3.7239257158084668E-2</v>
      </c>
      <c r="Z125" s="5">
        <v>0.19982040959613634</v>
      </c>
      <c r="AA125" s="5">
        <v>2.2686647616984738E-2</v>
      </c>
      <c r="AB125" s="5">
        <v>0.15445998844737296</v>
      </c>
      <c r="AC125" s="5">
        <v>2.4407336080512852E-2</v>
      </c>
      <c r="AD125" s="5">
        <v>8.1401076052458644E-3</v>
      </c>
      <c r="AE125" s="5">
        <v>2.0967716965827887E-2</v>
      </c>
      <c r="AF125" s="5">
        <v>0.6517566487282509</v>
      </c>
      <c r="AG125" s="5">
        <v>2.5352489372830106E-2</v>
      </c>
      <c r="AH125" s="5">
        <v>0.32575330708304318</v>
      </c>
      <c r="AI125" s="5">
        <v>2.1925209988488466E-2</v>
      </c>
      <c r="AJ125" s="5">
        <v>0.18800353156266897</v>
      </c>
      <c r="AK125" s="5">
        <v>2.9139415805538509E-2</v>
      </c>
      <c r="AL125" s="5">
        <v>6.4556742897277572E-2</v>
      </c>
      <c r="AM125" s="5">
        <v>8.778122267624016E-3</v>
      </c>
      <c r="AN125" s="5">
        <v>0.24888844511042557</v>
      </c>
      <c r="AO125" s="5">
        <v>5.1136520774206815E-2</v>
      </c>
      <c r="AP125" s="5">
        <v>7.2477274435622921E-2</v>
      </c>
      <c r="AQ125" s="5">
        <v>2.2626150265318344E-3</v>
      </c>
      <c r="AR125" s="5">
        <v>1.4189909571812127</v>
      </c>
      <c r="AS125" s="5"/>
      <c r="AT125" s="5"/>
      <c r="AU125" s="5"/>
      <c r="AV125" s="5"/>
      <c r="AW125" s="5"/>
      <c r="AX125" s="5"/>
      <c r="AY125" s="5"/>
      <c r="AZ125" s="5"/>
      <c r="BA125" s="5"/>
      <c r="BB125" s="5"/>
    </row>
    <row r="126" spans="1:54" x14ac:dyDescent="0.3">
      <c r="A126" s="5">
        <v>14790</v>
      </c>
      <c r="B126" s="5"/>
      <c r="C126" s="5">
        <v>3.0325340851086446</v>
      </c>
      <c r="D126" s="5">
        <v>0.20820458804331504</v>
      </c>
      <c r="E126" s="5">
        <v>-1.1459286981732441E-2</v>
      </c>
      <c r="F126" s="5">
        <v>3.0065709404729628E-2</v>
      </c>
      <c r="G126" s="5">
        <v>6.701702353712073E-3</v>
      </c>
      <c r="H126" s="5">
        <v>0.21775720174936741</v>
      </c>
      <c r="I126" s="5">
        <v>-1.1078580964145041E-2</v>
      </c>
      <c r="J126" s="5">
        <v>9.5708037576282073E-2</v>
      </c>
      <c r="K126" s="5">
        <v>-5.507100538259686E-3</v>
      </c>
      <c r="L126" s="5">
        <v>1.7300126931949371E-2</v>
      </c>
      <c r="M126" s="5">
        <v>-2.2703616396647246E-2</v>
      </c>
      <c r="N126" s="5">
        <v>-0.24151133196777663</v>
      </c>
      <c r="O126" s="5">
        <v>2.1075334612357575E-2</v>
      </c>
      <c r="P126" s="5">
        <v>0.30151404676934229</v>
      </c>
      <c r="Q126" s="5">
        <v>2.0974058852986019E-2</v>
      </c>
      <c r="R126" s="5">
        <v>4.6717106977376077E-2</v>
      </c>
      <c r="S126" s="5">
        <v>4.4157658835085795E-2</v>
      </c>
      <c r="T126" s="5">
        <v>0.13186697112380055</v>
      </c>
      <c r="U126" s="5">
        <v>4.7369923173527444E-2</v>
      </c>
      <c r="V126" s="5">
        <v>0.48885495110257227</v>
      </c>
      <c r="W126" s="5">
        <v>5.8378438132302132E-2</v>
      </c>
      <c r="X126" s="5">
        <v>1.0243238161126151</v>
      </c>
      <c r="Y126" s="5">
        <v>3.7257016029470763E-2</v>
      </c>
      <c r="Z126" s="5">
        <v>0.19999292449357925</v>
      </c>
      <c r="AA126" s="5">
        <v>2.2715034574916262E-2</v>
      </c>
      <c r="AB126" s="5">
        <v>0.15471340095045746</v>
      </c>
      <c r="AC126" s="5">
        <v>2.4456919036955911E-2</v>
      </c>
      <c r="AD126" s="5">
        <v>8.159837601000728E-3</v>
      </c>
      <c r="AE126" s="5">
        <v>2.1026795903397906E-2</v>
      </c>
      <c r="AF126" s="5">
        <v>0.65385069719837807</v>
      </c>
      <c r="AG126" s="5">
        <v>2.5444005736864256E-2</v>
      </c>
      <c r="AH126" s="5">
        <v>0.32705896244214328</v>
      </c>
      <c r="AI126" s="5">
        <v>2.2021856272538484E-2</v>
      </c>
      <c r="AJ126" s="5">
        <v>0.1889077216823177</v>
      </c>
      <c r="AK126" s="5">
        <v>2.9291302755204928E-2</v>
      </c>
      <c r="AL126" s="5">
        <v>6.49193570064929E-2</v>
      </c>
      <c r="AM126" s="5">
        <v>8.8309939824373247E-3</v>
      </c>
      <c r="AN126" s="5">
        <v>0.25048901106187571</v>
      </c>
      <c r="AO126" s="5">
        <v>5.1486304518392048E-2</v>
      </c>
      <c r="AP126" s="5">
        <v>7.3002817907845879E-2</v>
      </c>
      <c r="AQ126" s="5">
        <v>2.279955099166754E-3</v>
      </c>
      <c r="AR126" s="5">
        <v>1.430453501061095</v>
      </c>
      <c r="AS126" s="5"/>
      <c r="AT126" s="5"/>
      <c r="AU126" s="5"/>
      <c r="AV126" s="5"/>
      <c r="AW126" s="5"/>
      <c r="AX126" s="5"/>
      <c r="AY126" s="5"/>
      <c r="AZ126" s="5"/>
      <c r="BA126" s="5"/>
      <c r="BB126" s="5"/>
    </row>
    <row r="127" spans="1:54" x14ac:dyDescent="0.3">
      <c r="A127" s="5">
        <v>14780</v>
      </c>
      <c r="B127" s="5">
        <v>6.4701419592150433</v>
      </c>
      <c r="C127" s="5">
        <v>3.0401004710682802</v>
      </c>
      <c r="D127" s="5">
        <v>0.2066631021484108</v>
      </c>
      <c r="E127" s="5">
        <v>-1.1378553424920978E-2</v>
      </c>
      <c r="F127" s="5">
        <v>2.9864703916276641E-2</v>
      </c>
      <c r="G127" s="5">
        <v>6.6593170093669097E-3</v>
      </c>
      <c r="H127" s="5">
        <v>0.21645886453991628</v>
      </c>
      <c r="I127" s="5">
        <v>-1.1016554349634371E-2</v>
      </c>
      <c r="J127" s="5">
        <v>9.5207104713097693E-2</v>
      </c>
      <c r="K127" s="5">
        <v>-5.4802927875253179E-3</v>
      </c>
      <c r="L127" s="5">
        <v>1.7222268946505095E-2</v>
      </c>
      <c r="M127" s="5">
        <v>-2.2609812109524299E-2</v>
      </c>
      <c r="N127" s="5">
        <v>-0.24060285688879537</v>
      </c>
      <c r="O127" s="5">
        <v>2.1003884443200196E-2</v>
      </c>
      <c r="P127" s="5">
        <v>0.30060423235742789</v>
      </c>
      <c r="Q127" s="5">
        <v>2.0918616179169416E-2</v>
      </c>
      <c r="R127" s="5">
        <v>4.6611155484808861E-2</v>
      </c>
      <c r="S127" s="5">
        <v>4.4074151761917521E-2</v>
      </c>
      <c r="T127" s="5">
        <v>0.13166746886912117</v>
      </c>
      <c r="U127" s="5">
        <v>4.7316238423741323E-2</v>
      </c>
      <c r="V127" s="5">
        <v>0.48848717953581355</v>
      </c>
      <c r="W127" s="5">
        <v>5.8356843598000821E-2</v>
      </c>
      <c r="X127" s="5">
        <v>1.0243380745977342</v>
      </c>
      <c r="Y127" s="5">
        <v>3.7271888116349031E-2</v>
      </c>
      <c r="Z127" s="5">
        <v>0.20015009310254336</v>
      </c>
      <c r="AA127" s="5">
        <v>2.2741702395107914E-2</v>
      </c>
      <c r="AB127" s="5">
        <v>0.15495531424176329</v>
      </c>
      <c r="AC127" s="5">
        <v>2.4504724946248078E-2</v>
      </c>
      <c r="AD127" s="5">
        <v>8.1789908356736541E-3</v>
      </c>
      <c r="AE127" s="5">
        <v>2.1084436806834975E-2</v>
      </c>
      <c r="AF127" s="5">
        <v>0.65590173536483731</v>
      </c>
      <c r="AG127" s="5">
        <v>2.5533922995150497E-2</v>
      </c>
      <c r="AH127" s="5">
        <v>0.32834512791941683</v>
      </c>
      <c r="AI127" s="5">
        <v>2.211726918748046E-2</v>
      </c>
      <c r="AJ127" s="5">
        <v>0.18980207152053291</v>
      </c>
      <c r="AK127" s="5">
        <v>2.9441788426822435E-2</v>
      </c>
      <c r="AL127" s="5">
        <v>6.5279163349800953E-2</v>
      </c>
      <c r="AM127" s="5">
        <v>8.8835273031804812E-3</v>
      </c>
      <c r="AN127" s="5">
        <v>0.25208130025536779</v>
      </c>
      <c r="AO127" s="5">
        <v>5.1834676666334012E-2</v>
      </c>
      <c r="AP127" s="5">
        <v>7.3526796283615664E-2</v>
      </c>
      <c r="AQ127" s="5">
        <v>2.2972607342692302E-3</v>
      </c>
      <c r="AR127" s="5">
        <v>1.4419040147211244</v>
      </c>
      <c r="AS127" s="5"/>
      <c r="AT127" s="5"/>
      <c r="AU127" s="5"/>
      <c r="AV127" s="5"/>
      <c r="AW127" s="5"/>
      <c r="AX127" s="5"/>
      <c r="AY127" s="5"/>
      <c r="AZ127" s="5"/>
      <c r="BA127" s="5"/>
      <c r="BB127" s="5"/>
    </row>
    <row r="128" spans="1:54" x14ac:dyDescent="0.3">
      <c r="A128" s="5">
        <v>14770</v>
      </c>
      <c r="B128" s="5"/>
      <c r="C128" s="5">
        <v>3.0475097565736311</v>
      </c>
      <c r="D128" s="5">
        <v>0.20511597615508545</v>
      </c>
      <c r="E128" s="5">
        <v>-1.1297452176538905E-2</v>
      </c>
      <c r="F128" s="5">
        <v>2.9662590708828949E-2</v>
      </c>
      <c r="G128" s="5">
        <v>6.6166545088847274E-3</v>
      </c>
      <c r="H128" s="5">
        <v>0.21515059268797798</v>
      </c>
      <c r="I128" s="5">
        <v>-1.0953977793782637E-2</v>
      </c>
      <c r="J128" s="5">
        <v>9.4701060483087879E-2</v>
      </c>
      <c r="K128" s="5">
        <v>-5.4531715883622007E-3</v>
      </c>
      <c r="L128" s="5">
        <v>1.7143369991266932E-2</v>
      </c>
      <c r="M128" s="5">
        <v>-2.2514573742777769E-2</v>
      </c>
      <c r="N128" s="5">
        <v>-0.23967846708839993</v>
      </c>
      <c r="O128" s="5">
        <v>2.0930993528144367E-2</v>
      </c>
      <c r="P128" s="5">
        <v>0.29967314361863823</v>
      </c>
      <c r="Q128" s="5">
        <v>2.0861653237027291E-2</v>
      </c>
      <c r="R128" s="5">
        <v>4.6501740688211161E-2</v>
      </c>
      <c r="S128" s="5">
        <v>4.3987310517327537E-2</v>
      </c>
      <c r="T128" s="5">
        <v>0.1314578658919249</v>
      </c>
      <c r="U128" s="5">
        <v>4.7258886974221176E-2</v>
      </c>
      <c r="V128" s="5">
        <v>0.48808131325959786</v>
      </c>
      <c r="W128" s="5">
        <v>5.8330686386837027E-2</v>
      </c>
      <c r="X128" s="5">
        <v>1.0242723396988274</v>
      </c>
      <c r="Y128" s="5">
        <v>3.7283864066445946E-2</v>
      </c>
      <c r="Z128" s="5">
        <v>0.20029184745360928</v>
      </c>
      <c r="AA128" s="5">
        <v>2.2766641362039725E-2</v>
      </c>
      <c r="AB128" s="5">
        <v>0.15518564876470547</v>
      </c>
      <c r="AC128" s="5">
        <v>2.4550739158556687E-2</v>
      </c>
      <c r="AD128" s="5">
        <v>8.1975617467527837E-3</v>
      </c>
      <c r="AE128" s="5">
        <v>2.1140623655883074E-2</v>
      </c>
      <c r="AF128" s="5">
        <v>0.65790921450276751</v>
      </c>
      <c r="AG128" s="5">
        <v>2.5622217910679514E-2</v>
      </c>
      <c r="AH128" s="5">
        <v>0.32961148181758959</v>
      </c>
      <c r="AI128" s="5">
        <v>2.221142561394427E-2</v>
      </c>
      <c r="AJ128" s="5">
        <v>0.19068637110161327</v>
      </c>
      <c r="AK128" s="5">
        <v>2.9590838601355918E-2</v>
      </c>
      <c r="AL128" s="5">
        <v>6.5636082757349806E-2</v>
      </c>
      <c r="AM128" s="5">
        <v>8.9357110594803328E-3</v>
      </c>
      <c r="AN128" s="5">
        <v>0.25366498606556476</v>
      </c>
      <c r="AO128" s="5">
        <v>5.2181568423519051E-2</v>
      </c>
      <c r="AP128" s="5">
        <v>7.4049110200147844E-2</v>
      </c>
      <c r="AQ128" s="5">
        <v>2.3145287896356938E-3</v>
      </c>
      <c r="AR128" s="5">
        <v>1.4533405141495952</v>
      </c>
      <c r="AS128" s="5"/>
      <c r="AT128" s="5"/>
      <c r="AU128" s="5"/>
      <c r="AV128" s="5"/>
      <c r="AW128" s="5"/>
      <c r="AX128" s="5"/>
      <c r="AY128" s="5"/>
      <c r="AZ128" s="5"/>
      <c r="BA128" s="5"/>
      <c r="BB128" s="5"/>
    </row>
    <row r="129" spans="1:54" x14ac:dyDescent="0.3">
      <c r="A129" s="5">
        <v>14760</v>
      </c>
      <c r="B129" s="5"/>
      <c r="C129" s="5">
        <v>3.0547602523467567</v>
      </c>
      <c r="D129" s="5">
        <v>0.20356347485523796</v>
      </c>
      <c r="E129" s="5">
        <v>-1.1215997400929691E-2</v>
      </c>
      <c r="F129" s="5">
        <v>2.9459405714902964E-2</v>
      </c>
      <c r="G129" s="5">
        <v>6.5737225541213267E-3</v>
      </c>
      <c r="H129" s="5">
        <v>0.21383262542338916</v>
      </c>
      <c r="I129" s="5">
        <v>-1.0890862856856738E-2</v>
      </c>
      <c r="J129" s="5">
        <v>9.4189999072030323E-2</v>
      </c>
      <c r="K129" s="5">
        <v>-5.4257420111817004E-3</v>
      </c>
      <c r="L129" s="5">
        <v>1.7063444832975401E-2</v>
      </c>
      <c r="M129" s="5">
        <v>-2.2417919071750302E-2</v>
      </c>
      <c r="N129" s="5">
        <v>-0.23873833381583026</v>
      </c>
      <c r="O129" s="5">
        <v>2.0856675192390046E-2</v>
      </c>
      <c r="P129" s="5">
        <v>0.29872094722526865</v>
      </c>
      <c r="Q129" s="5">
        <v>2.0803179903593226E-2</v>
      </c>
      <c r="R129" s="5">
        <v>4.6388880664925712E-2</v>
      </c>
      <c r="S129" s="5">
        <v>4.3897148401300004E-2</v>
      </c>
      <c r="T129" s="5">
        <v>0.1312381904039816</v>
      </c>
      <c r="U129" s="5">
        <v>4.7197874770341472E-2</v>
      </c>
      <c r="V129" s="5">
        <v>0.48763736997895951</v>
      </c>
      <c r="W129" s="5">
        <v>5.8299963369210187E-2</v>
      </c>
      <c r="X129" s="5">
        <v>1.0241264642867629</v>
      </c>
      <c r="Y129" s="5">
        <v>3.7292935179467739E-2</v>
      </c>
      <c r="Z129" s="5">
        <v>0.20041812296573513</v>
      </c>
      <c r="AA129" s="5">
        <v>2.2789842129255673E-2</v>
      </c>
      <c r="AB129" s="5">
        <v>0.15540432734775336</v>
      </c>
      <c r="AC129" s="5">
        <v>2.4594947377438288E-2</v>
      </c>
      <c r="AD129" s="5">
        <v>8.2155448806641388E-3</v>
      </c>
      <c r="AE129" s="5">
        <v>2.1195340685175472E-2</v>
      </c>
      <c r="AF129" s="5">
        <v>0.65987259292799449</v>
      </c>
      <c r="AG129" s="5">
        <v>2.5708867482883858E-2</v>
      </c>
      <c r="AH129" s="5">
        <v>0.33085770495807526</v>
      </c>
      <c r="AI129" s="5">
        <v>2.2304302564669091E-2</v>
      </c>
      <c r="AJ129" s="5">
        <v>0.19156041124198189</v>
      </c>
      <c r="AK129" s="5">
        <v>2.9738419126873243E-2</v>
      </c>
      <c r="AL129" s="5">
        <v>6.5990036078780984E-2</v>
      </c>
      <c r="AM129" s="5">
        <v>8.9875340653361099E-3</v>
      </c>
      <c r="AN129" s="5">
        <v>0.25523974088796897</v>
      </c>
      <c r="AO129" s="5">
        <v>5.252691068100207E-2</v>
      </c>
      <c r="AP129" s="5">
        <v>7.4569659684921769E-2</v>
      </c>
      <c r="AQ129" s="5">
        <v>2.3317560988225334E-3</v>
      </c>
      <c r="AR129" s="5">
        <v>1.4647609968358721</v>
      </c>
      <c r="AS129" s="5"/>
      <c r="AT129" s="5"/>
      <c r="AU129" s="5"/>
      <c r="AV129" s="5"/>
      <c r="AW129" s="5"/>
      <c r="AX129" s="5"/>
      <c r="AY129" s="5"/>
      <c r="AZ129" s="5"/>
      <c r="BA129" s="5"/>
      <c r="BB129" s="5"/>
    </row>
    <row r="130" spans="1:54" x14ac:dyDescent="0.3">
      <c r="A130" s="5">
        <v>14750</v>
      </c>
      <c r="B130" s="5"/>
      <c r="C130" s="5">
        <v>3.0618502875264104</v>
      </c>
      <c r="D130" s="5">
        <v>0.20200586306987045</v>
      </c>
      <c r="E130" s="5">
        <v>-1.1134203284256685E-2</v>
      </c>
      <c r="F130" s="5">
        <v>2.9255184975676495E-2</v>
      </c>
      <c r="G130" s="5">
        <v>6.5305288821991755E-3</v>
      </c>
      <c r="H130" s="5">
        <v>0.21250520346578577</v>
      </c>
      <c r="I130" s="5">
        <v>-1.082722119157249E-2</v>
      </c>
      <c r="J130" s="5">
        <v>9.3674015600338875E-2</v>
      </c>
      <c r="K130" s="5">
        <v>-5.3980091875085075E-3</v>
      </c>
      <c r="L130" s="5">
        <v>1.6982508451748132E-2</v>
      </c>
      <c r="M130" s="5">
        <v>-2.2319866177596324E-2</v>
      </c>
      <c r="N130" s="5">
        <v>-0.23778263182211049</v>
      </c>
      <c r="O130" s="5">
        <v>2.0780943086075566E-2</v>
      </c>
      <c r="P130" s="5">
        <v>0.29774781474032386</v>
      </c>
      <c r="Q130" s="5">
        <v>2.0743206410421208E-2</v>
      </c>
      <c r="R130" s="5">
        <v>4.6272594308019124E-2</v>
      </c>
      <c r="S130" s="5">
        <v>4.3803679503858731E-2</v>
      </c>
      <c r="T130" s="5">
        <v>0.13100847301584612</v>
      </c>
      <c r="U130" s="5">
        <v>4.7133208627050581E-2</v>
      </c>
      <c r="V130" s="5">
        <v>0.48715537638778272</v>
      </c>
      <c r="W130" s="5">
        <v>5.8264672482714705E-2</v>
      </c>
      <c r="X130" s="5">
        <v>1.0239003197061753</v>
      </c>
      <c r="Y130" s="5">
        <v>3.7299093412713549E-2</v>
      </c>
      <c r="Z130" s="5">
        <v>0.20052885848290339</v>
      </c>
      <c r="AA130" s="5">
        <v>2.2811295724236857E-2</v>
      </c>
      <c r="AB130" s="5">
        <v>0.15561127524222271</v>
      </c>
      <c r="AC130" s="5">
        <v>2.4637335666495116E-2</v>
      </c>
      <c r="AD130" s="5">
        <v>8.2329348952029924E-3</v>
      </c>
      <c r="AE130" s="5">
        <v>2.1248572390992558E-2</v>
      </c>
      <c r="AF130" s="5">
        <v>0.6617913362207648</v>
      </c>
      <c r="AG130" s="5">
        <v>2.5793848956799627E-2</v>
      </c>
      <c r="AH130" s="5">
        <v>0.33208348080356115</v>
      </c>
      <c r="AI130" s="5">
        <v>2.2395877193007577E-2</v>
      </c>
      <c r="AJ130" s="5">
        <v>0.19242398362459578</v>
      </c>
      <c r="AK130" s="5">
        <v>2.988449593019718E-2</v>
      </c>
      <c r="AL130" s="5">
        <v>6.6340944209046265E-2</v>
      </c>
      <c r="AM130" s="5">
        <v>9.038985122592564E-3</v>
      </c>
      <c r="AN130" s="5">
        <v>0.2568052362352371</v>
      </c>
      <c r="AO130" s="5">
        <v>5.2870634034518325E-2</v>
      </c>
      <c r="AP130" s="5">
        <v>7.5088344181466316E-2</v>
      </c>
      <c r="AQ130" s="5">
        <v>2.3489394718995021E-3</v>
      </c>
      <c r="AR130" s="5">
        <v>1.4761634422035237</v>
      </c>
      <c r="AS130" s="5"/>
      <c r="AT130" s="5"/>
      <c r="AU130" s="5"/>
      <c r="AV130" s="5"/>
      <c r="AW130" s="5"/>
      <c r="AX130" s="5"/>
      <c r="AY130" s="5"/>
      <c r="AZ130" s="5"/>
      <c r="BA130" s="5"/>
      <c r="BB130" s="5"/>
    </row>
    <row r="131" spans="1:54" x14ac:dyDescent="0.3">
      <c r="A131" s="5">
        <v>14740</v>
      </c>
      <c r="B131" s="5"/>
      <c r="C131" s="5">
        <v>3.0687782102186327</v>
      </c>
      <c r="D131" s="5">
        <v>0.20044340556835638</v>
      </c>
      <c r="E131" s="5">
        <v>-1.1052084030106865E-2</v>
      </c>
      <c r="F131" s="5">
        <v>2.9049964629670667E-2</v>
      </c>
      <c r="G131" s="5">
        <v>6.487081263052745E-3</v>
      </c>
      <c r="H131" s="5">
        <v>0.21116856894768027</v>
      </c>
      <c r="I131" s="5">
        <v>-1.0763064539355891E-2</v>
      </c>
      <c r="J131" s="5">
        <v>9.3153206092525948E-2</v>
      </c>
      <c r="K131" s="5">
        <v>-5.3699783083383931E-3</v>
      </c>
      <c r="L131" s="5">
        <v>1.6900576036322036E-2</v>
      </c>
      <c r="M131" s="5">
        <v>-2.222043344161314E-2</v>
      </c>
      <c r="N131" s="5">
        <v>-0.23681153930633272</v>
      </c>
      <c r="O131" s="5">
        <v>2.0703811180202251E-2</v>
      </c>
      <c r="P131" s="5">
        <v>0.29675392256843924</v>
      </c>
      <c r="Q131" s="5">
        <v>2.0681743340841666E-2</v>
      </c>
      <c r="R131" s="5">
        <v>4.6152901321714554E-2</v>
      </c>
      <c r="S131" s="5">
        <v>4.3706918702249194E-2</v>
      </c>
      <c r="T131" s="5">
        <v>0.13076874673300459</v>
      </c>
      <c r="U131" s="5">
        <v>4.7064896229143768E-2</v>
      </c>
      <c r="V131" s="5">
        <v>0.48663536818879366</v>
      </c>
      <c r="W131" s="5">
        <v>5.8224812736571055E-2</v>
      </c>
      <c r="X131" s="5">
        <v>1.0235937958886709</v>
      </c>
      <c r="Y131" s="5">
        <v>3.7302331386458151E-2</v>
      </c>
      <c r="Z131" s="5">
        <v>0.20062399630961911</v>
      </c>
      <c r="AA131" s="5">
        <v>2.283099355315597E-2</v>
      </c>
      <c r="AB131" s="5">
        <v>0.15580642015934951</v>
      </c>
      <c r="AC131" s="5">
        <v>2.4677890455934132E-2</v>
      </c>
      <c r="AD131" s="5">
        <v>8.2497265619385501E-3</v>
      </c>
      <c r="AE131" s="5">
        <v>2.1300303537967212E-2</v>
      </c>
      <c r="AF131" s="5">
        <v>0.66366491744838263</v>
      </c>
      <c r="AG131" s="5">
        <v>2.5877139832207425E-2</v>
      </c>
      <c r="AH131" s="5">
        <v>0.33328849558062512</v>
      </c>
      <c r="AI131" s="5">
        <v>2.2486126801452573E-2</v>
      </c>
      <c r="AJ131" s="5">
        <v>0.19327688087373435</v>
      </c>
      <c r="AK131" s="5">
        <v>3.0029035028644242E-2</v>
      </c>
      <c r="AL131" s="5">
        <v>6.6688728114477278E-2</v>
      </c>
      <c r="AM131" s="5">
        <v>9.0900530244561982E-3</v>
      </c>
      <c r="AN131" s="5">
        <v>0.25836114283495792</v>
      </c>
      <c r="AO131" s="5">
        <v>5.3212668803941633E-2</v>
      </c>
      <c r="AP131" s="5">
        <v>7.5605062575698628E-2</v>
      </c>
      <c r="AQ131" s="5">
        <v>2.3660756962222179E-3</v>
      </c>
      <c r="AR131" s="5">
        <v>1.4875458120565515</v>
      </c>
      <c r="AS131" s="5"/>
      <c r="AT131" s="5"/>
      <c r="AU131" s="5"/>
      <c r="AV131" s="5"/>
      <c r="AW131" s="5"/>
      <c r="AX131" s="5"/>
      <c r="AY131" s="5"/>
      <c r="AZ131" s="5"/>
      <c r="BA131" s="5"/>
      <c r="BB131" s="5"/>
    </row>
    <row r="132" spans="1:54" x14ac:dyDescent="0.3">
      <c r="A132" s="5">
        <v>14730</v>
      </c>
      <c r="B132" s="5"/>
      <c r="C132" s="5">
        <v>3.0755423880465491</v>
      </c>
      <c r="D132" s="5">
        <v>0.19887636698793584</v>
      </c>
      <c r="E132" s="5">
        <v>-1.0969653855097775E-2</v>
      </c>
      <c r="F132" s="5">
        <v>2.8843780901415133E-2</v>
      </c>
      <c r="G132" s="5">
        <v>6.4433874969647628E-3</v>
      </c>
      <c r="H132" s="5">
        <v>0.20982296533708103</v>
      </c>
      <c r="I132" s="5">
        <v>-1.0698404726573102E-2</v>
      </c>
      <c r="J132" s="5">
        <v>9.2627667446328013E-2</v>
      </c>
      <c r="K132" s="5">
        <v>-5.3416546224730656E-3</v>
      </c>
      <c r="L132" s="5">
        <v>1.6817662979212961E-2</v>
      </c>
      <c r="M132" s="5">
        <v>-2.211963953945123E-2</v>
      </c>
      <c r="N132" s="5">
        <v>-0.23582523786054121</v>
      </c>
      <c r="O132" s="5">
        <v>2.0625293762427908E-2</v>
      </c>
      <c r="P132" s="5">
        <v>0.29573945190482143</v>
      </c>
      <c r="Q132" s="5">
        <v>2.0618801627073687E-2</v>
      </c>
      <c r="R132" s="5">
        <v>4.6029822216494709E-2</v>
      </c>
      <c r="S132" s="5">
        <v>4.360688165780309E-2</v>
      </c>
      <c r="T132" s="5">
        <v>0.13051904695106692</v>
      </c>
      <c r="U132" s="5">
        <v>4.6992946131194938E-2</v>
      </c>
      <c r="V132" s="5">
        <v>0.48607739011008039</v>
      </c>
      <c r="W132" s="5">
        <v>5.8180384215653233E-2</v>
      </c>
      <c r="X132" s="5">
        <v>1.0232068014592306</v>
      </c>
      <c r="Y132" s="5">
        <v>3.7302642389100207E-2</v>
      </c>
      <c r="Z132" s="5">
        <v>0.20070348224523524</v>
      </c>
      <c r="AA132" s="5">
        <v>2.2848927405509863E-2</v>
      </c>
      <c r="AB132" s="5">
        <v>0.15598969230662302</v>
      </c>
      <c r="AC132" s="5">
        <v>2.471659854902454E-2</v>
      </c>
      <c r="AD132" s="5">
        <v>8.2659147685905723E-3</v>
      </c>
      <c r="AE132" s="5">
        <v>2.1350519165733779E-2</v>
      </c>
      <c r="AF132" s="5">
        <v>0.66549281738663391</v>
      </c>
      <c r="AG132" s="5">
        <v>2.5958717872748133E-2</v>
      </c>
      <c r="AH132" s="5">
        <v>0.3344724384023241</v>
      </c>
      <c r="AI132" s="5">
        <v>2.2575028850182699E-2</v>
      </c>
      <c r="AJ132" s="5">
        <v>0.19411889663012577</v>
      </c>
      <c r="AK132" s="5">
        <v>3.0172002541844777E-2</v>
      </c>
      <c r="AL132" s="5">
        <v>6.7033308859100443E-2</v>
      </c>
      <c r="AM132" s="5">
        <v>9.1407265590532569E-3</v>
      </c>
      <c r="AN132" s="5">
        <v>0.25990713072885019</v>
      </c>
      <c r="AO132" s="5">
        <v>5.3552945053082598E-2</v>
      </c>
      <c r="AP132" s="5">
        <v>7.6119713222811108E-2</v>
      </c>
      <c r="AQ132" s="5">
        <v>2.38316153722369E-3</v>
      </c>
      <c r="AR132" s="5">
        <v>1.498906051038652</v>
      </c>
      <c r="AS132" s="5"/>
      <c r="AT132" s="5"/>
      <c r="AU132" s="5"/>
      <c r="AV132" s="5"/>
      <c r="AW132" s="5"/>
      <c r="AX132" s="5"/>
      <c r="AY132" s="5"/>
      <c r="AZ132" s="5"/>
      <c r="BA132" s="5"/>
      <c r="BB132" s="5"/>
    </row>
    <row r="133" spans="1:54" x14ac:dyDescent="0.3">
      <c r="A133" s="5">
        <v>14720</v>
      </c>
      <c r="B133" s="5"/>
      <c r="C133" s="5">
        <v>3.0821412086991371</v>
      </c>
      <c r="D133" s="5">
        <v>0.1973050117534739</v>
      </c>
      <c r="E133" s="5">
        <v>-1.0886926984489328E-2</v>
      </c>
      <c r="F133" s="5">
        <v>2.8636670090102366E-2</v>
      </c>
      <c r="G133" s="5">
        <v>6.3994554120946848E-3</v>
      </c>
      <c r="H133" s="5">
        <v>0.20846863735968935</v>
      </c>
      <c r="I133" s="5">
        <v>-1.0633253660730774E-2</v>
      </c>
      <c r="J133" s="5">
        <v>9.2097497401507702E-2</v>
      </c>
      <c r="K133" s="5">
        <v>-5.3130434348327323E-3</v>
      </c>
      <c r="L133" s="5">
        <v>1.6733784871795013E-2</v>
      </c>
      <c r="M133" s="5">
        <v>-2.201750343520668E-2</v>
      </c>
      <c r="N133" s="5">
        <v>-0.23482391241323911</v>
      </c>
      <c r="O133" s="5">
        <v>2.0545405432731135E-2</v>
      </c>
      <c r="P133" s="5">
        <v>0.29470458868222893</v>
      </c>
      <c r="Q133" s="5">
        <v>2.0554392547194753E-2</v>
      </c>
      <c r="R133" s="5">
        <v>4.590337830387653E-2</v>
      </c>
      <c r="S133" s="5">
        <v>4.3503584812486215E-2</v>
      </c>
      <c r="T133" s="5">
        <v>0.13025941145000236</v>
      </c>
      <c r="U133" s="5">
        <v>4.6917367757145285E-2</v>
      </c>
      <c r="V133" s="5">
        <v>0.48548149591811729</v>
      </c>
      <c r="W133" s="5">
        <v>5.8131388084108893E-2</v>
      </c>
      <c r="X133" s="5">
        <v>1.0227392638357222</v>
      </c>
      <c r="Y133" s="5">
        <v>3.7300020382072294E-2</v>
      </c>
      <c r="Z133" s="5">
        <v>0.20076726561707989</v>
      </c>
      <c r="AA133" s="5">
        <v>2.2865089458627245E-2</v>
      </c>
      <c r="AB133" s="5">
        <v>0.15616102442335456</v>
      </c>
      <c r="AC133" s="5">
        <v>2.4753447128450002E-2</v>
      </c>
      <c r="AD133" s="5">
        <v>8.2814945213765187E-3</v>
      </c>
      <c r="AE133" s="5">
        <v>2.1399204595517245E-2</v>
      </c>
      <c r="AF133" s="5">
        <v>0.66727452473988014</v>
      </c>
      <c r="AG133" s="5">
        <v>2.6038561115008897E-2</v>
      </c>
      <c r="AH133" s="5">
        <v>0.33563500139069702</v>
      </c>
      <c r="AI133" s="5">
        <v>2.2662560965622736E-2</v>
      </c>
      <c r="AJ133" s="5">
        <v>0.19494982562638744</v>
      </c>
      <c r="AK133" s="5">
        <v>3.0313364703639888E-2</v>
      </c>
      <c r="AL133" s="5">
        <v>6.7374607631186523E-2</v>
      </c>
      <c r="AM133" s="5">
        <v>9.1909945130284765E-3</v>
      </c>
      <c r="AN133" s="5">
        <v>0.26144286937336247</v>
      </c>
      <c r="AO133" s="5">
        <v>5.389139260982391E-2</v>
      </c>
      <c r="AP133" s="5">
        <v>7.6632193974700696E-2</v>
      </c>
      <c r="AQ133" s="5">
        <v>2.4001937392247861E-3</v>
      </c>
      <c r="AR133" s="5">
        <v>1.510242087105458</v>
      </c>
      <c r="AS133" s="5"/>
      <c r="AT133" s="5"/>
      <c r="AU133" s="5"/>
      <c r="AV133" s="5"/>
      <c r="AW133" s="5"/>
      <c r="AX133" s="5"/>
      <c r="AY133" s="5"/>
      <c r="AZ133" s="5"/>
      <c r="BA133" s="5"/>
      <c r="BB133" s="5"/>
    </row>
    <row r="134" spans="1:54" x14ac:dyDescent="0.3">
      <c r="A134" s="5">
        <v>14710</v>
      </c>
      <c r="B134" s="5"/>
      <c r="C134" s="5">
        <v>3.0885730804788043</v>
      </c>
      <c r="D134" s="5">
        <v>0.19572960399752101</v>
      </c>
      <c r="E134" s="5">
        <v>-1.0803917647802879E-2</v>
      </c>
      <c r="F134" s="5">
        <v>2.8428668558235986E-2</v>
      </c>
      <c r="G134" s="5">
        <v>6.3552928620005918E-3</v>
      </c>
      <c r="H134" s="5">
        <v>0.207105830920713</v>
      </c>
      <c r="I134" s="5">
        <v>-1.0567623326648463E-2</v>
      </c>
      <c r="J134" s="5">
        <v>9.1562794508347284E-2</v>
      </c>
      <c r="K134" s="5">
        <v>-5.2841501047472886E-3</v>
      </c>
      <c r="L134" s="5">
        <v>1.6648957499301686E-2</v>
      </c>
      <c r="M134" s="5">
        <v>-2.1914044375397838E-2</v>
      </c>
      <c r="N134" s="5">
        <v>-0.23380775117154337</v>
      </c>
      <c r="O134" s="5">
        <v>2.0464161098947956E-2</v>
      </c>
      <c r="P134" s="5">
        <v>0.29364952351600915</v>
      </c>
      <c r="Q134" s="5">
        <v>2.048852772196855E-2</v>
      </c>
      <c r="R134" s="5">
        <v>4.5773591690858699E-2</v>
      </c>
      <c r="S134" s="5">
        <v>4.339704538512943E-2</v>
      </c>
      <c r="T134" s="5">
        <v>0.12998988038741843</v>
      </c>
      <c r="U134" s="5">
        <v>4.6838171399547421E-2</v>
      </c>
      <c r="V134" s="5">
        <v>0.48484774842727052</v>
      </c>
      <c r="W134" s="5">
        <v>5.8077826588567708E-2</v>
      </c>
      <c r="X134" s="5">
        <v>1.0221911293214307</v>
      </c>
      <c r="Y134" s="5">
        <v>3.729446000450852E-2</v>
      </c>
      <c r="Z134" s="5">
        <v>0.20081529931236375</v>
      </c>
      <c r="AA134" s="5">
        <v>2.2879472282048403E-2</v>
      </c>
      <c r="AB134" s="5">
        <v>0.15632035181545972</v>
      </c>
      <c r="AC134" s="5">
        <v>2.4788423762551685E-2</v>
      </c>
      <c r="AD134" s="5">
        <v>8.2964609473278987E-3</v>
      </c>
      <c r="AE134" s="5">
        <v>2.1446345436658694E-2</v>
      </c>
      <c r="AF134" s="5">
        <v>0.66900953635969762</v>
      </c>
      <c r="AG134" s="5">
        <v>2.6116647877574544E-2</v>
      </c>
      <c r="AH134" s="5">
        <v>0.33677587979911661</v>
      </c>
      <c r="AI134" s="5">
        <v>2.2748700949014773E-2</v>
      </c>
      <c r="AJ134" s="5">
        <v>0.19576946376273824</v>
      </c>
      <c r="AK134" s="5">
        <v>3.0453087874050523E-2</v>
      </c>
      <c r="AL134" s="5">
        <v>6.7712545770023197E-2</v>
      </c>
      <c r="AM134" s="5">
        <v>9.2408456751830147E-3</v>
      </c>
      <c r="AN134" s="5">
        <v>0.26296802774162986</v>
      </c>
      <c r="AO134" s="5">
        <v>5.4227941086584075E-2</v>
      </c>
      <c r="AP134" s="5">
        <v>7.7142402207934654E-2</v>
      </c>
      <c r="AQ134" s="5">
        <v>2.4171690262634006E-3</v>
      </c>
      <c r="AR134" s="5">
        <v>1.5215518320097494</v>
      </c>
      <c r="AS134" s="5"/>
      <c r="AT134" s="5"/>
      <c r="AU134" s="5"/>
      <c r="AV134" s="5"/>
      <c r="AW134" s="5"/>
      <c r="AX134" s="5"/>
      <c r="AY134" s="5"/>
      <c r="AZ134" s="5"/>
      <c r="BA134" s="5"/>
      <c r="BB134" s="5"/>
    </row>
    <row r="135" spans="1:54" x14ac:dyDescent="0.3">
      <c r="A135" s="5">
        <v>14700</v>
      </c>
      <c r="B135" s="5"/>
      <c r="C135" s="5">
        <v>3.0948364328474778</v>
      </c>
      <c r="D135" s="5">
        <v>0.19415040748070828</v>
      </c>
      <c r="E135" s="5">
        <v>-1.0720640074449294E-2</v>
      </c>
      <c r="F135" s="5">
        <v>2.8219812720278348E-2</v>
      </c>
      <c r="G135" s="5">
        <v>6.3109077231554012E-3</v>
      </c>
      <c r="H135" s="5">
        <v>0.20573479302632885</v>
      </c>
      <c r="I135" s="5">
        <v>-1.0501525782605051E-2</v>
      </c>
      <c r="J135" s="5">
        <v>9.102365809584774E-2</v>
      </c>
      <c r="K135" s="5">
        <v>-5.2549800442267371E-3</v>
      </c>
      <c r="L135" s="5">
        <v>1.6563196835751044E-2</v>
      </c>
      <c r="M135" s="5">
        <v>-2.1809281882829195E-2</v>
      </c>
      <c r="N135" s="5">
        <v>-0.23277694556201062</v>
      </c>
      <c r="O135" s="5">
        <v>2.0381575972182618E-2</v>
      </c>
      <c r="P135" s="5">
        <v>0.29257445164721463</v>
      </c>
      <c r="Q135" s="5">
        <v>2.0421219111532128E-2</v>
      </c>
      <c r="R135" s="5">
        <v>4.5640485274043539E-2</v>
      </c>
      <c r="S135" s="5">
        <v>4.328728136734377E-2</v>
      </c>
      <c r="T135" s="5">
        <v>0.12971049629088124</v>
      </c>
      <c r="U135" s="5">
        <v>4.6755368218463947E-2</v>
      </c>
      <c r="V135" s="5">
        <v>0.48417621950575834</v>
      </c>
      <c r="W135" s="5">
        <v>5.8019703060934694E-2</v>
      </c>
      <c r="X135" s="5">
        <v>1.0215623631905197</v>
      </c>
      <c r="Y135" s="5">
        <v>3.7285956577666465E-2</v>
      </c>
      <c r="Z135" s="5">
        <v>0.20084753980884162</v>
      </c>
      <c r="AA135" s="5">
        <v>2.2892068841773975E-2</v>
      </c>
      <c r="AB135" s="5">
        <v>0.15646761238943102</v>
      </c>
      <c r="AC135" s="5">
        <v>2.4821516411458151E-2</v>
      </c>
      <c r="AD135" s="5">
        <v>8.3108092965743681E-3</v>
      </c>
      <c r="AE135" s="5">
        <v>2.1491927593073393E-2</v>
      </c>
      <c r="AF135" s="5">
        <v>0.67069735746195192</v>
      </c>
      <c r="AG135" s="5">
        <v>2.6192956770039667E-2</v>
      </c>
      <c r="AH135" s="5">
        <v>0.33789477213443508</v>
      </c>
      <c r="AI135" s="5">
        <v>2.2833426784996058E-2</v>
      </c>
      <c r="AJ135" s="5">
        <v>0.19657760818295622</v>
      </c>
      <c r="AK135" s="5">
        <v>3.0591138551312645E-2</v>
      </c>
      <c r="AL135" s="5">
        <v>6.8047044792902647E-2</v>
      </c>
      <c r="AM135" s="5">
        <v>9.2902688401504292E-3</v>
      </c>
      <c r="AN135" s="5">
        <v>0.26448227442676581</v>
      </c>
      <c r="AO135" s="5">
        <v>5.456251990110602E-2</v>
      </c>
      <c r="AP135" s="5">
        <v>7.7650234852244066E-2</v>
      </c>
      <c r="AQ135" s="5">
        <v>2.4340841029422064E-3</v>
      </c>
      <c r="AR135" s="5">
        <v>1.53283318179951</v>
      </c>
      <c r="AS135" s="5"/>
      <c r="AT135" s="5"/>
      <c r="AU135" s="5"/>
      <c r="AV135" s="5"/>
      <c r="AW135" s="5"/>
      <c r="AX135" s="5"/>
      <c r="AY135" s="5"/>
      <c r="AZ135" s="5"/>
      <c r="BA135" s="5"/>
      <c r="BB135" s="5"/>
    </row>
    <row r="136" spans="1:54" x14ac:dyDescent="0.3">
      <c r="A136" s="5">
        <v>14690</v>
      </c>
      <c r="B136" s="5"/>
      <c r="C136" s="5">
        <v>3.1009297169710828</v>
      </c>
      <c r="D136" s="5">
        <v>0.1925676855125181</v>
      </c>
      <c r="E136" s="5">
        <v>-1.0637108489368148E-2</v>
      </c>
      <c r="F136" s="5">
        <v>2.8010139031302794E-2</v>
      </c>
      <c r="G136" s="5">
        <v>6.2663078924588929E-3</v>
      </c>
      <c r="H136" s="5">
        <v>0.20435577170483352</v>
      </c>
      <c r="I136" s="5">
        <v>-1.0434973156460747E-2</v>
      </c>
      <c r="J136" s="5">
        <v>9.0480188239648346E-2</v>
      </c>
      <c r="K136" s="5">
        <v>-5.2255387162118208E-3</v>
      </c>
      <c r="L136" s="5">
        <v>1.6476519038797315E-2</v>
      </c>
      <c r="M136" s="5">
        <v>-2.1703235750345121E-2</v>
      </c>
      <c r="N136" s="5">
        <v>-0.23173169017015832</v>
      </c>
      <c r="O136" s="5">
        <v>2.0297665562094513E-2</v>
      </c>
      <c r="P136" s="5">
        <v>0.29147957288381865</v>
      </c>
      <c r="Q136" s="5">
        <v>2.0352479011943637E-2</v>
      </c>
      <c r="R136" s="5">
        <v>4.550408273343496E-2</v>
      </c>
      <c r="S136" s="5">
        <v>4.3174311519120032E-2</v>
      </c>
      <c r="T136" s="5">
        <v>0.12942130404927721</v>
      </c>
      <c r="U136" s="5">
        <v>4.6668970240019189E-2</v>
      </c>
      <c r="V136" s="5">
        <v>0.48346699007805088</v>
      </c>
      <c r="W136" s="5">
        <v>5.7957021920764608E-2</v>
      </c>
      <c r="X136" s="5">
        <v>1.0208529497663525</v>
      </c>
      <c r="Y136" s="5">
        <v>3.7274506109099444E-2</v>
      </c>
      <c r="Z136" s="5">
        <v>0.20086394720420797</v>
      </c>
      <c r="AA136" s="5">
        <v>2.2902872504379761E-2</v>
      </c>
      <c r="AB136" s="5">
        <v>0.15660274668547908</v>
      </c>
      <c r="AC136" s="5">
        <v>2.4852713433098375E-2</v>
      </c>
      <c r="AD136" s="5">
        <v>8.3245349445943331E-3</v>
      </c>
      <c r="AE136" s="5">
        <v>2.1535937269637921E-2</v>
      </c>
      <c r="AF136" s="5">
        <v>0.67233750184218255</v>
      </c>
      <c r="AG136" s="5">
        <v>2.6267466701976834E-2</v>
      </c>
      <c r="AH136" s="5">
        <v>0.33899138027885783</v>
      </c>
      <c r="AI136" s="5">
        <v>2.2916716650179463E-2</v>
      </c>
      <c r="AJ136" s="5">
        <v>0.19737405735053989</v>
      </c>
      <c r="AK136" s="5">
        <v>3.0727483383974706E-2</v>
      </c>
      <c r="AL136" s="5">
        <v>6.8378026422310223E-2</v>
      </c>
      <c r="AM136" s="5">
        <v>9.3392528121092871E-3</v>
      </c>
      <c r="AN136" s="5">
        <v>0.26598527774644215</v>
      </c>
      <c r="AO136" s="5">
        <v>5.4895058297562915E-2</v>
      </c>
      <c r="AP136" s="5">
        <v>7.8155588419539776E-2</v>
      </c>
      <c r="AQ136" s="5">
        <v>2.4509356552948696E-3</v>
      </c>
      <c r="AR136" s="5">
        <v>1.5440840173288057</v>
      </c>
      <c r="AS136" s="5"/>
      <c r="AT136" s="5"/>
      <c r="AU136" s="5"/>
      <c r="AV136" s="5"/>
      <c r="AW136" s="5"/>
      <c r="AX136" s="5"/>
      <c r="AY136" s="5"/>
      <c r="AZ136" s="5"/>
      <c r="BA136" s="5"/>
      <c r="BB136" s="5"/>
    </row>
    <row r="137" spans="1:54" x14ac:dyDescent="0.3">
      <c r="A137" s="5">
        <v>14680</v>
      </c>
      <c r="B137" s="5"/>
      <c r="C137" s="5">
        <v>3.1068514062621091</v>
      </c>
      <c r="D137" s="5">
        <v>0.19098170087246</v>
      </c>
      <c r="E137" s="5">
        <v>-1.0553337108680023E-2</v>
      </c>
      <c r="F137" s="5">
        <v>2.7799683975655791E-2</v>
      </c>
      <c r="G137" s="5">
        <v>6.2215012847464312E-3</v>
      </c>
      <c r="H137" s="5">
        <v>0.2029690159275194</v>
      </c>
      <c r="I137" s="5">
        <v>-1.0367977641756683E-2</v>
      </c>
      <c r="J137" s="5">
        <v>8.993248572968171E-2</v>
      </c>
      <c r="K137" s="5">
        <v>-5.195831632805497E-3</v>
      </c>
      <c r="L137" s="5">
        <v>1.6388940444511165E-2</v>
      </c>
      <c r="M137" s="5">
        <v>-2.1595926034475993E-2</v>
      </c>
      <c r="N137" s="5">
        <v>-0.23067218267871142</v>
      </c>
      <c r="O137" s="5">
        <v>2.0212445672063144E-2</v>
      </c>
      <c r="P137" s="5">
        <v>0.29036509154005641</v>
      </c>
      <c r="Q137" s="5">
        <v>2.0282320051591578E-2</v>
      </c>
      <c r="R137" s="5">
        <v>4.5364408525914432E-2</v>
      </c>
      <c r="S137" s="5">
        <v>4.3058155364114191E-2</v>
      </c>
      <c r="T137" s="5">
        <v>0.12912235090321617</v>
      </c>
      <c r="U137" s="5">
        <v>4.6578990354603576E-2</v>
      </c>
      <c r="V137" s="5">
        <v>0.48272015012368935</v>
      </c>
      <c r="W137" s="5">
        <v>5.7889788677214414E-2</v>
      </c>
      <c r="X137" s="5">
        <v>1.0200628924925847</v>
      </c>
      <c r="Y137" s="5">
        <v>3.7260105296575793E-2</v>
      </c>
      <c r="Z137" s="5">
        <v>0.20086448524420236</v>
      </c>
      <c r="AA137" s="5">
        <v>2.291187704099492E-2</v>
      </c>
      <c r="AB137" s="5">
        <v>0.15672569790982066</v>
      </c>
      <c r="AC137" s="5">
        <v>2.4882003589094186E-2</v>
      </c>
      <c r="AD137" s="5">
        <v>8.3376333944306102E-3</v>
      </c>
      <c r="AE137" s="5">
        <v>2.1578360978502485E-2</v>
      </c>
      <c r="AF137" s="5">
        <v>0.67392949208917841</v>
      </c>
      <c r="AG137" s="5">
        <v>2.6340156891855926E-2</v>
      </c>
      <c r="AH137" s="5">
        <v>0.34006540961148513</v>
      </c>
      <c r="AI137" s="5">
        <v>2.2998548921732399E-2</v>
      </c>
      <c r="AJ137" s="5">
        <v>0.19815861112504579</v>
      </c>
      <c r="AK137" s="5">
        <v>3.0862089183050678E-2</v>
      </c>
      <c r="AL137" s="5">
        <v>6.870541261330626E-2</v>
      </c>
      <c r="AM137" s="5">
        <v>9.3877864085309508E-3</v>
      </c>
      <c r="AN137" s="5">
        <v>0.26747670584873517</v>
      </c>
      <c r="AO137" s="5">
        <v>5.5225485367975738E-2</v>
      </c>
      <c r="AP137" s="5">
        <v>7.8658359033441455E-2</v>
      </c>
      <c r="AQ137" s="5">
        <v>2.467720351670448E-3</v>
      </c>
      <c r="AR137" s="5">
        <v>1.5553022047813951</v>
      </c>
      <c r="AS137" s="5"/>
      <c r="AT137" s="5"/>
      <c r="AU137" s="5"/>
      <c r="AV137" s="5"/>
      <c r="AW137" s="5"/>
      <c r="AX137" s="5"/>
      <c r="AY137" s="5"/>
      <c r="AZ137" s="5"/>
      <c r="BA137" s="5"/>
      <c r="BB137" s="5"/>
    </row>
    <row r="138" spans="1:54" x14ac:dyDescent="0.3">
      <c r="A138" s="5">
        <v>14670</v>
      </c>
      <c r="B138" s="5"/>
      <c r="C138" s="5">
        <v>3.1125999969200846</v>
      </c>
      <c r="D138" s="5">
        <v>0.18939271573169408</v>
      </c>
      <c r="E138" s="5">
        <v>-1.0469340135353958E-2</v>
      </c>
      <c r="F138" s="5">
        <v>2.7588484055634088E-2</v>
      </c>
      <c r="G138" s="5">
        <v>6.1764958302956375E-3</v>
      </c>
      <c r="H138" s="5">
        <v>0.20157477552931047</v>
      </c>
      <c r="I138" s="5">
        <v>-1.030055149379377E-2</v>
      </c>
      <c r="J138" s="5">
        <v>8.9380652037578986E-2</v>
      </c>
      <c r="K138" s="5">
        <v>-5.1658643534862143E-3</v>
      </c>
      <c r="L138" s="5">
        <v>1.6300477562091017E-2</v>
      </c>
      <c r="M138" s="5">
        <v>-2.1487373048980012E-2</v>
      </c>
      <c r="N138" s="5">
        <v>-0.22959862380459586</v>
      </c>
      <c r="O138" s="5">
        <v>2.0125932394233062E-2</v>
      </c>
      <c r="P138" s="5">
        <v>0.28923121637391114</v>
      </c>
      <c r="Q138" s="5">
        <v>2.0210755187467226E-2</v>
      </c>
      <c r="R138" s="5">
        <v>4.5221487878396791E-2</v>
      </c>
      <c r="S138" s="5">
        <v>4.2938833184619524E-2</v>
      </c>
      <c r="T138" s="5">
        <v>0.12881368643447727</v>
      </c>
      <c r="U138" s="5">
        <v>4.6485442314729508E-2</v>
      </c>
      <c r="V138" s="5">
        <v>0.4819357986725058</v>
      </c>
      <c r="W138" s="5">
        <v>5.7818009930570367E-2</v>
      </c>
      <c r="X138" s="5">
        <v>1.0191922139969594</v>
      </c>
      <c r="Y138" s="5">
        <v>3.7242751531741822E-2</v>
      </c>
      <c r="Z138" s="5">
        <v>0.20084912134940427</v>
      </c>
      <c r="AA138" s="5">
        <v>2.2919076631140359E-2</v>
      </c>
      <c r="AB138" s="5">
        <v>0.15683641196609122</v>
      </c>
      <c r="AC138" s="5">
        <v>2.4909376050528099E-2</v>
      </c>
      <c r="AD138" s="5">
        <v>8.350100278869798E-3</v>
      </c>
      <c r="AE138" s="5">
        <v>2.1619185545324836E-2</v>
      </c>
      <c r="AF138" s="5">
        <v>0.67547285979662752</v>
      </c>
      <c r="AG138" s="5">
        <v>2.6411006875909915E-2</v>
      </c>
      <c r="AH138" s="5">
        <v>0.3411165691294587</v>
      </c>
      <c r="AI138" s="5">
        <v>2.3078902185949868E-2</v>
      </c>
      <c r="AJ138" s="5">
        <v>0.19893107083855782</v>
      </c>
      <c r="AK138" s="5">
        <v>3.0994922934224615E-2</v>
      </c>
      <c r="AL138" s="5">
        <v>6.9029125581086606E-2</v>
      </c>
      <c r="AM138" s="5">
        <v>9.4358584639612636E-3</v>
      </c>
      <c r="AN138" s="5">
        <v>0.26895622681918463</v>
      </c>
      <c r="AO138" s="5">
        <v>5.555373007393459E-2</v>
      </c>
      <c r="AP138" s="5">
        <v>7.9158442459313846E-2</v>
      </c>
      <c r="AQ138" s="5">
        <v>2.4844348436358376E-3</v>
      </c>
      <c r="AR138" s="5">
        <v>1.566485596206959</v>
      </c>
      <c r="AS138" s="5"/>
      <c r="AT138" s="5"/>
      <c r="AU138" s="5"/>
      <c r="AV138" s="5"/>
      <c r="AW138" s="5"/>
      <c r="AX138" s="5"/>
      <c r="AY138" s="5"/>
      <c r="AZ138" s="5"/>
      <c r="BA138" s="5"/>
      <c r="BB138" s="5"/>
    </row>
    <row r="139" spans="1:54" x14ac:dyDescent="0.3">
      <c r="A139" s="5">
        <v>14660</v>
      </c>
      <c r="B139" s="5"/>
      <c r="C139" s="5">
        <v>3.1181740084697402</v>
      </c>
      <c r="D139" s="5">
        <v>0.18780099157513216</v>
      </c>
      <c r="E139" s="5">
        <v>-1.0385131754891813E-2</v>
      </c>
      <c r="F139" s="5">
        <v>2.7376575780182204E-2</v>
      </c>
      <c r="G139" s="5">
        <v>6.1312994723322755E-3</v>
      </c>
      <c r="H139" s="5">
        <v>0.20017330112919812</v>
      </c>
      <c r="I139" s="5">
        <v>-1.0232707025692792E-2</v>
      </c>
      <c r="J139" s="5">
        <v>8.8824789283840841E-2</v>
      </c>
      <c r="K139" s="5">
        <v>-5.1356424833036967E-3</v>
      </c>
      <c r="L139" s="5">
        <v>1.6211147068507934E-2</v>
      </c>
      <c r="M139" s="5">
        <v>-2.1377597358283082E-2</v>
      </c>
      <c r="N139" s="5">
        <v>-0.22851121723471263</v>
      </c>
      <c r="O139" s="5">
        <v>2.0038142104441041E-2</v>
      </c>
      <c r="P139" s="5">
        <v>0.28807816052277407</v>
      </c>
      <c r="Q139" s="5">
        <v>2.0137797701301311E-2</v>
      </c>
      <c r="R139" s="5">
        <v>4.5075346780668504E-2</v>
      </c>
      <c r="S139" s="5">
        <v>4.2816366016226605E-2</v>
      </c>
      <c r="T139" s="5">
        <v>0.12849536255449795</v>
      </c>
      <c r="U139" s="5">
        <v>4.6388340732538932E-2</v>
      </c>
      <c r="V139" s="5">
        <v>0.48111404379623446</v>
      </c>
      <c r="W139" s="5">
        <v>5.7741693373347169E-2</v>
      </c>
      <c r="X139" s="5">
        <v>1.0182409561477366</v>
      </c>
      <c r="Y139" s="5">
        <v>3.7222442903525013E-2</v>
      </c>
      <c r="Z139" s="5">
        <v>0.20081782664069575</v>
      </c>
      <c r="AA139" s="5">
        <v>2.292446586642486E-2</v>
      </c>
      <c r="AB139" s="5">
        <v>0.1569348374858609</v>
      </c>
      <c r="AC139" s="5">
        <v>2.4934820403583125E-2</v>
      </c>
      <c r="AD139" s="5">
        <v>8.3619313625840734E-3</v>
      </c>
      <c r="AE139" s="5">
        <v>2.165839811542216E-2</v>
      </c>
      <c r="AF139" s="5">
        <v>0.67696714577271877</v>
      </c>
      <c r="AG139" s="5">
        <v>2.64799965169423E-2</v>
      </c>
      <c r="AH139" s="5">
        <v>0.34214457156865008</v>
      </c>
      <c r="AI139" s="5">
        <v>2.3157755246817555E-2</v>
      </c>
      <c r="AJ139" s="5">
        <v>0.19969123937226152</v>
      </c>
      <c r="AK139" s="5">
        <v>3.1125951810100323E-2</v>
      </c>
      <c r="AL139" s="5">
        <v>6.9349087828713213E-2</v>
      </c>
      <c r="AM139" s="5">
        <v>9.4834578338343963E-3</v>
      </c>
      <c r="AN139" s="5">
        <v>0.27042350878904375</v>
      </c>
      <c r="AO139" s="5">
        <v>5.5879721268618579E-2</v>
      </c>
      <c r="AP139" s="5">
        <v>7.9655734134799205E-2</v>
      </c>
      <c r="AQ139" s="5">
        <v>2.5010757668960226E-3</v>
      </c>
      <c r="AR139" s="5">
        <v>1.5776320300699136</v>
      </c>
      <c r="AS139" s="5"/>
      <c r="AT139" s="5"/>
      <c r="AU139" s="5"/>
      <c r="AV139" s="5"/>
      <c r="AW139" s="5"/>
      <c r="AX139" s="5"/>
      <c r="AY139" s="5"/>
      <c r="AZ139" s="5"/>
      <c r="BA139" s="5"/>
      <c r="BB139" s="5"/>
    </row>
    <row r="140" spans="1:54" x14ac:dyDescent="0.3">
      <c r="A140" s="5">
        <v>14650</v>
      </c>
      <c r="B140" s="5"/>
      <c r="C140" s="5">
        <v>3.1235719842966079</v>
      </c>
      <c r="D140" s="5">
        <v>0.18620678912405458</v>
      </c>
      <c r="E140" s="5">
        <v>-1.0300726131031853E-2</v>
      </c>
      <c r="F140" s="5">
        <v>2.7163995653615575E-2</v>
      </c>
      <c r="G140" s="5">
        <v>6.0859201645363306E-3</v>
      </c>
      <c r="H140" s="5">
        <v>0.19876484405051154</v>
      </c>
      <c r="I140" s="5">
        <v>-1.01644566044374E-2</v>
      </c>
      <c r="J140" s="5">
        <v>8.8265000204789473E-2</v>
      </c>
      <c r="K140" s="5">
        <v>-5.1051716710581981E-3</v>
      </c>
      <c r="L140" s="5">
        <v>1.6120965803086397E-2</v>
      </c>
      <c r="M140" s="5">
        <v>-2.1266619770820283E-2</v>
      </c>
      <c r="N140" s="5">
        <v>-0.22741016956051402</v>
      </c>
      <c r="O140" s="5">
        <v>1.9949091457027508E-2</v>
      </c>
      <c r="P140" s="5">
        <v>0.2869061414373017</v>
      </c>
      <c r="Q140" s="5">
        <v>2.0063461195566568E-2</v>
      </c>
      <c r="R140" s="5">
        <v>4.4926011977910386E-2</v>
      </c>
      <c r="S140" s="5">
        <v>4.2690775642172947E-2</v>
      </c>
      <c r="T140" s="5">
        <v>0.12816743349190951</v>
      </c>
      <c r="U140" s="5">
        <v>4.6287701076961528E-2</v>
      </c>
      <c r="V140" s="5">
        <v>0.48025500259649545</v>
      </c>
      <c r="W140" s="5">
        <v>5.7660847790956371E-2</v>
      </c>
      <c r="X140" s="5">
        <v>1.0172091801026861</v>
      </c>
      <c r="Y140" s="5">
        <v>3.7199178201274538E-2</v>
      </c>
      <c r="Z140" s="5">
        <v>0.20077057596337164</v>
      </c>
      <c r="AA140" s="5">
        <v>2.2928039754096088E-2</v>
      </c>
      <c r="AB140" s="5">
        <v>0.15702092585823385</v>
      </c>
      <c r="AC140" s="5">
        <v>2.4958326655050746E-2</v>
      </c>
      <c r="AD140" s="5">
        <v>8.373122544234066E-3</v>
      </c>
      <c r="AE140" s="5">
        <v>2.1695986159837137E-2</v>
      </c>
      <c r="AF140" s="5">
        <v>0.6784119002475778</v>
      </c>
      <c r="AG140" s="5">
        <v>2.6547106013071371E-2</v>
      </c>
      <c r="AH140" s="5">
        <v>0.34314913352382853</v>
      </c>
      <c r="AI140" s="5">
        <v>2.323508713456059E-2</v>
      </c>
      <c r="AJ140" s="5">
        <v>0.20043892123307824</v>
      </c>
      <c r="AK140" s="5">
        <v>3.1255143182490945E-2</v>
      </c>
      <c r="AL140" s="5">
        <v>6.9665222175000444E-2</v>
      </c>
      <c r="AM140" s="5">
        <v>9.5305733983175982E-3</v>
      </c>
      <c r="AN140" s="5">
        <v>0.27187822004466561</v>
      </c>
      <c r="AO140" s="5">
        <v>5.6203387719104977E-2</v>
      </c>
      <c r="AP140" s="5">
        <v>8.0150129200838957E-2</v>
      </c>
      <c r="AQ140" s="5">
        <v>2.5176397422319642E-3</v>
      </c>
      <c r="AR140" s="5">
        <v>1.5887393318106304</v>
      </c>
      <c r="AS140" s="5"/>
      <c r="AT140" s="5"/>
      <c r="AU140" s="5"/>
      <c r="AV140" s="5"/>
      <c r="AW140" s="5"/>
      <c r="AX140" s="5"/>
      <c r="AY140" s="5"/>
      <c r="AZ140" s="5"/>
      <c r="BA140" s="5"/>
      <c r="BB140" s="5"/>
    </row>
    <row r="141" spans="1:54" x14ac:dyDescent="0.3">
      <c r="A141" s="5">
        <v>14640</v>
      </c>
      <c r="B141" s="5"/>
      <c r="C141" s="5">
        <v>3.1287924921798469</v>
      </c>
      <c r="D141" s="5">
        <v>0.1846103682592754</v>
      </c>
      <c r="E141" s="5">
        <v>-1.0216137401473256E-2</v>
      </c>
      <c r="F141" s="5">
        <v>2.6950780164374345E-2</v>
      </c>
      <c r="G141" s="5">
        <v>6.0403658685495498E-3</v>
      </c>
      <c r="H141" s="5">
        <v>0.1973496562410616</v>
      </c>
      <c r="I141" s="5">
        <v>-1.009581264690213E-2</v>
      </c>
      <c r="J141" s="5">
        <v>8.7701388119316728E-2</v>
      </c>
      <c r="K141" s="5">
        <v>-5.0744576074639551E-3</v>
      </c>
      <c r="L141" s="5">
        <v>1.6029950762023595E-2</v>
      </c>
      <c r="M141" s="5">
        <v>-2.115446133228131E-2</v>
      </c>
      <c r="N141" s="5">
        <v>-0.22629569021141743</v>
      </c>
      <c r="O141" s="5">
        <v>1.9858797379534627E-2</v>
      </c>
      <c r="P141" s="5">
        <v>0.28571538081350173</v>
      </c>
      <c r="Q141" s="5">
        <v>1.9987759589347776E-2</v>
      </c>
      <c r="R141" s="5">
        <v>4.4773510962907742E-2</v>
      </c>
      <c r="S141" s="5">
        <v>4.2562084587383711E-2</v>
      </c>
      <c r="T141" s="5">
        <v>0.12782995577911888</v>
      </c>
      <c r="U141" s="5">
        <v>4.6183539670524208E-2</v>
      </c>
      <c r="V141" s="5">
        <v>0.47935880118914609</v>
      </c>
      <c r="W141" s="5">
        <v>5.7575483061941511E-2</v>
      </c>
      <c r="X141" s="5">
        <v>1.0160969663505828</v>
      </c>
      <c r="Y141" s="5">
        <v>3.7172956917635933E-2</v>
      </c>
      <c r="Z141" s="5">
        <v>0.20070734790987688</v>
      </c>
      <c r="AA141" s="5">
        <v>2.2929793720443806E-2</v>
      </c>
      <c r="AB141" s="5">
        <v>0.15709463125850873</v>
      </c>
      <c r="AC141" s="5">
        <v>2.497988523770335E-2</v>
      </c>
      <c r="AD141" s="5">
        <v>8.3836698585314142E-3</v>
      </c>
      <c r="AE141" s="5">
        <v>2.1731937481314627E-2</v>
      </c>
      <c r="AF141" s="5">
        <v>0.67980668307841463</v>
      </c>
      <c r="AG141" s="5">
        <v>2.6612315906406354E-2</v>
      </c>
      <c r="AH141" s="5">
        <v>0.34412997556824243</v>
      </c>
      <c r="AI141" s="5">
        <v>2.331087711417356E-2</v>
      </c>
      <c r="AJ141" s="5">
        <v>0.20117392263032893</v>
      </c>
      <c r="AK141" s="5">
        <v>3.1382464634743167E-2</v>
      </c>
      <c r="AL141" s="5">
        <v>6.997745178254669E-2</v>
      </c>
      <c r="AM141" s="5">
        <v>9.5771940661851327E-3</v>
      </c>
      <c r="AN141" s="5">
        <v>0.27332002913799747</v>
      </c>
      <c r="AO141" s="5">
        <v>5.6524658128961493E-2</v>
      </c>
      <c r="AP141" s="5">
        <v>8.0641522533173804E-2</v>
      </c>
      <c r="AQ141" s="5">
        <v>2.5341233764557907E-3</v>
      </c>
      <c r="AR141" s="5">
        <v>1.5998053144189954</v>
      </c>
      <c r="AS141" s="5"/>
      <c r="AT141" s="5"/>
      <c r="AU141" s="5"/>
      <c r="AV141" s="5"/>
      <c r="AW141" s="5"/>
      <c r="AX141" s="5"/>
      <c r="AY141" s="5"/>
      <c r="AZ141" s="5"/>
      <c r="BA141" s="5"/>
      <c r="BB141" s="5"/>
    </row>
    <row r="142" spans="1:54" x14ac:dyDescent="0.3">
      <c r="A142" s="5">
        <v>14630</v>
      </c>
      <c r="B142" s="5"/>
      <c r="C142" s="5">
        <v>3.1338341248220751</v>
      </c>
      <c r="D142" s="5">
        <v>0.18301198794489262</v>
      </c>
      <c r="E142" s="5">
        <v>-1.0131379673623557E-2</v>
      </c>
      <c r="F142" s="5">
        <v>2.6736965773813147E-2</v>
      </c>
      <c r="G142" s="5">
        <v>5.9946445514856474E-3</v>
      </c>
      <c r="H142" s="5">
        <v>0.19592799019319493</v>
      </c>
      <c r="I142" s="5">
        <v>-1.0026787615867009E-2</v>
      </c>
      <c r="J142" s="5">
        <v>8.7134056895444664E-2</v>
      </c>
      <c r="K142" s="5">
        <v>-5.0435060232977627E-3</v>
      </c>
      <c r="L142" s="5">
        <v>1.5938119092849735E-2</v>
      </c>
      <c r="M142" s="5">
        <v>-2.1041143318763764E-2</v>
      </c>
      <c r="N142" s="5">
        <v>-0.22516799138708379</v>
      </c>
      <c r="O142" s="5">
        <v>1.9767277067293112E-2</v>
      </c>
      <c r="P142" s="5">
        <v>0.28450610452307107</v>
      </c>
      <c r="Q142" s="5">
        <v>1.9910707114080699E-2</v>
      </c>
      <c r="R142" s="5">
        <v>4.461787196795057E-2</v>
      </c>
      <c r="S142" s="5">
        <v>4.2430316112205498E-2</v>
      </c>
      <c r="T142" s="5">
        <v>0.12748298823794266</v>
      </c>
      <c r="U142" s="5">
        <v>4.6075873685811598E-2</v>
      </c>
      <c r="V142" s="5">
        <v>0.47842557468498625</v>
      </c>
      <c r="W142" s="5">
        <v>5.7485610157778144E-2</v>
      </c>
      <c r="X142" s="5">
        <v>1.0149044147451458</v>
      </c>
      <c r="Y142" s="5">
        <v>3.7143779251157125E-2</v>
      </c>
      <c r="Z142" s="5">
        <v>0.20062812484115308</v>
      </c>
      <c r="AA142" s="5">
        <v>2.2929723614052752E-2</v>
      </c>
      <c r="AB142" s="5">
        <v>0.15715591067588131</v>
      </c>
      <c r="AC142" s="5">
        <v>2.4999487015527771E-2</v>
      </c>
      <c r="AD142" s="5">
        <v>8.393569478259838E-3</v>
      </c>
      <c r="AE142" s="5">
        <v>2.1766240220185397E-2</v>
      </c>
      <c r="AF142" s="5">
        <v>0.68115106395226988</v>
      </c>
      <c r="AG142" s="5">
        <v>2.6675607091650833E-2</v>
      </c>
      <c r="AH142" s="5">
        <v>0.34508682237255456</v>
      </c>
      <c r="AI142" s="5">
        <v>2.3385104693927593E-2</v>
      </c>
      <c r="AJ142" s="5">
        <v>0.20189605155238516</v>
      </c>
      <c r="AK142" s="5">
        <v>3.1507883974089511E-2</v>
      </c>
      <c r="AL142" s="5">
        <v>7.0285700185898956E-2</v>
      </c>
      <c r="AM142" s="5">
        <v>9.6233087787198357E-3</v>
      </c>
      <c r="AN142" s="5">
        <v>0.27474860499813109</v>
      </c>
      <c r="AO142" s="5">
        <v>5.6843461161113273E-2</v>
      </c>
      <c r="AP142" s="5">
        <v>8.1129808774314874E-2</v>
      </c>
      <c r="AQ142" s="5">
        <v>2.550523263383109E-3</v>
      </c>
      <c r="AR142" s="5">
        <v>1.6108277790201833</v>
      </c>
      <c r="AS142" s="5"/>
      <c r="AT142" s="5"/>
      <c r="AU142" s="5"/>
      <c r="AV142" s="5"/>
      <c r="AW142" s="5"/>
      <c r="AX142" s="5"/>
      <c r="AY142" s="5"/>
      <c r="AZ142" s="5"/>
      <c r="BA142" s="5"/>
      <c r="BB142" s="5"/>
    </row>
    <row r="143" spans="1:54" x14ac:dyDescent="0.3">
      <c r="A143" s="5">
        <v>14620</v>
      </c>
      <c r="B143" s="5"/>
      <c r="C143" s="5">
        <v>3.138695500375956</v>
      </c>
      <c r="D143" s="5">
        <v>0.18141190615265435</v>
      </c>
      <c r="E143" s="5">
        <v>-1.004646702037108E-2</v>
      </c>
      <c r="F143" s="5">
        <v>2.6522588905032014E-2</v>
      </c>
      <c r="G143" s="5">
        <v>5.9487641834442013E-3</v>
      </c>
      <c r="H143" s="5">
        <v>0.19450009886379663</v>
      </c>
      <c r="I143" s="5">
        <v>-9.9573940160208353E-3</v>
      </c>
      <c r="J143" s="5">
        <v>8.6563110916713731E-2</v>
      </c>
      <c r="K143" s="5">
        <v>-5.01232268753358E-3</v>
      </c>
      <c r="L143" s="5">
        <v>1.5845488088831846E-2</v>
      </c>
      <c r="M143" s="5">
        <v>-2.0926687229836569E-2</v>
      </c>
      <c r="N143" s="5">
        <v>-0.22402728798858859</v>
      </c>
      <c r="O143" s="5">
        <v>1.9674547977900407E-2</v>
      </c>
      <c r="P143" s="5">
        <v>0.28327854254201812</v>
      </c>
      <c r="Q143" s="5">
        <v>1.9832318309161882E-2</v>
      </c>
      <c r="R143" s="5">
        <v>4.4459123956426774E-2</v>
      </c>
      <c r="S143" s="5">
        <v>4.2295494205834873E-2</v>
      </c>
      <c r="T143" s="5">
        <v>0.1271265919642946</v>
      </c>
      <c r="U143" s="5">
        <v>4.5964721141577666E-2</v>
      </c>
      <c r="V143" s="5">
        <v>0.47745546716681647</v>
      </c>
      <c r="W143" s="5">
        <v>5.7391241142236128E-2</v>
      </c>
      <c r="X143" s="5">
        <v>1.0136316445313647</v>
      </c>
      <c r="Y143" s="5">
        <v>3.711164610862306E-2</v>
      </c>
      <c r="Z143" s="5">
        <v>0.20053289290657417</v>
      </c>
      <c r="AA143" s="5">
        <v>2.2927825708902644E-2</v>
      </c>
      <c r="AB143" s="5">
        <v>0.15720472394016888</v>
      </c>
      <c r="AC143" s="5">
        <v>2.5017123288816123E-2</v>
      </c>
      <c r="AD143" s="5">
        <v>8.402817716253284E-3</v>
      </c>
      <c r="AE143" s="5">
        <v>2.1798882860153117E-2</v>
      </c>
      <c r="AF143" s="5">
        <v>0.68244462258623095</v>
      </c>
      <c r="AG143" s="5">
        <v>2.6736960824628286E-2</v>
      </c>
      <c r="AH143" s="5">
        <v>0.34601940282306065</v>
      </c>
      <c r="AI143" s="5">
        <v>2.3457749633849938E-2</v>
      </c>
      <c r="AJ143" s="5">
        <v>0.20260511784327312</v>
      </c>
      <c r="AK143" s="5">
        <v>3.1631369244023891E-2</v>
      </c>
      <c r="AL143" s="5">
        <v>7.0589891319836146E-2</v>
      </c>
      <c r="AM143" s="5">
        <v>9.6689065136408067E-3</v>
      </c>
      <c r="AN143" s="5">
        <v>0.27616361704387499</v>
      </c>
      <c r="AO143" s="5">
        <v>5.7159725460976876E-2</v>
      </c>
      <c r="AP143" s="5">
        <v>8.161488236597278E-2</v>
      </c>
      <c r="AQ143" s="5">
        <v>2.5668359848221782E-3</v>
      </c>
      <c r="AR143" s="5">
        <v>1.6218045154724769</v>
      </c>
      <c r="AS143" s="5"/>
      <c r="AT143" s="5"/>
      <c r="AU143" s="5"/>
      <c r="AV143" s="5"/>
      <c r="AW143" s="5"/>
      <c r="AX143" s="5"/>
      <c r="AY143" s="5"/>
      <c r="AZ143" s="5"/>
      <c r="BA143" s="5"/>
      <c r="BB143" s="5"/>
    </row>
    <row r="144" spans="1:54" x14ac:dyDescent="0.3">
      <c r="A144" s="5">
        <v>14610</v>
      </c>
      <c r="B144" s="5"/>
      <c r="C144" s="5">
        <v>3.1433752629673348</v>
      </c>
      <c r="D144" s="5">
        <v>0.17981037978697934</v>
      </c>
      <c r="E144" s="5">
        <v>-9.9614134758839717E-3</v>
      </c>
      <c r="F144" s="5">
        <v>2.6307685931753505E-2</v>
      </c>
      <c r="G144" s="5">
        <v>5.9027327350294773E-3</v>
      </c>
      <c r="H144" s="5">
        <v>0.19306623559427777</v>
      </c>
      <c r="I144" s="5">
        <v>-9.8876443899549513E-3</v>
      </c>
      <c r="J144" s="5">
        <v>8.5988655048414617E-2</v>
      </c>
      <c r="K144" s="5">
        <v>-4.9809134054639064E-3</v>
      </c>
      <c r="L144" s="5">
        <v>1.5752075183323895E-2</v>
      </c>
      <c r="M144" s="5">
        <v>-2.0811114781517509E-2</v>
      </c>
      <c r="N144" s="5">
        <v>-0.22287379754852304</v>
      </c>
      <c r="O144" s="5">
        <v>1.95806278255925E-2</v>
      </c>
      <c r="P144" s="5">
        <v>0.28203292887760006</v>
      </c>
      <c r="Q144" s="5">
        <v>1.9752608017430867E-2</v>
      </c>
      <c r="R144" s="5">
        <v>4.4297296614111664E-2</v>
      </c>
      <c r="S144" s="5">
        <v>4.2157643579444237E-2</v>
      </c>
      <c r="T144" s="5">
        <v>0.12676083031193144</v>
      </c>
      <c r="U144" s="5">
        <v>4.5850100898509522E-2</v>
      </c>
      <c r="V144" s="5">
        <v>0.47644863166283818</v>
      </c>
      <c r="W144" s="5">
        <v>5.729238917030318E-2</v>
      </c>
      <c r="X144" s="5">
        <v>1.0122787943641618</v>
      </c>
      <c r="Y144" s="5">
        <v>3.7076559107116269E-2</v>
      </c>
      <c r="Z144" s="5">
        <v>0.20042164206245441</v>
      </c>
      <c r="AA144" s="5">
        <v>2.2924096707312863E-2</v>
      </c>
      <c r="AB144" s="5">
        <v>0.15724103374753681</v>
      </c>
      <c r="AC144" s="5">
        <v>2.5032785799110679E-2</v>
      </c>
      <c r="AD144" s="5">
        <v>8.4114110273299687E-3</v>
      </c>
      <c r="AE144" s="5">
        <v>2.1829854233981226E-2</v>
      </c>
      <c r="AF144" s="5">
        <v>0.68368694892500881</v>
      </c>
      <c r="AG144" s="5">
        <v>2.6796358730725174E-2</v>
      </c>
      <c r="AH144" s="5">
        <v>0.34692745013913279</v>
      </c>
      <c r="AI144" s="5">
        <v>2.35287919541717E-2</v>
      </c>
      <c r="AJ144" s="5">
        <v>0.2033009332791893</v>
      </c>
      <c r="AK144" s="5">
        <v>3.1752888736693567E-2</v>
      </c>
      <c r="AL144" s="5">
        <v>7.0889949547761302E-2</v>
      </c>
      <c r="AM144" s="5">
        <v>9.7139762890553621E-3</v>
      </c>
      <c r="AN144" s="5">
        <v>0.27756473529729558</v>
      </c>
      <c r="AO144" s="5">
        <v>5.7473379679852235E-2</v>
      </c>
      <c r="AP144" s="5">
        <v>8.2096637581936541E-2</v>
      </c>
      <c r="AQ144" s="5">
        <v>2.583058111579608E-3</v>
      </c>
      <c r="AR144" s="5">
        <v>1.6327333029770668</v>
      </c>
      <c r="AS144" s="5"/>
      <c r="AT144" s="5"/>
      <c r="AU144" s="5"/>
      <c r="AV144" s="5"/>
      <c r="AW144" s="5"/>
      <c r="AX144" s="5"/>
      <c r="AY144" s="5"/>
      <c r="AZ144" s="5"/>
      <c r="BA144" s="5"/>
      <c r="BB144" s="5"/>
    </row>
    <row r="145" spans="1:54" x14ac:dyDescent="0.3">
      <c r="A145" s="5">
        <v>14600</v>
      </c>
      <c r="B145" s="5"/>
      <c r="C145" s="5">
        <v>3.1478720832146689</v>
      </c>
      <c r="D145" s="5">
        <v>0.17820766461065804</v>
      </c>
      <c r="E145" s="5">
        <v>-9.8762330314381402E-3</v>
      </c>
      <c r="F145" s="5">
        <v>2.6092293167251222E-2</v>
      </c>
      <c r="G145" s="5">
        <v>5.856558174875408E-3</v>
      </c>
      <c r="H145" s="5">
        <v>0.19162665403058604</v>
      </c>
      <c r="I145" s="5">
        <v>-9.8175513141493913E-3</v>
      </c>
      <c r="J145" s="5">
        <v>8.5410794603679466E-2</v>
      </c>
      <c r="K145" s="5">
        <v>-4.9492840168089925E-3</v>
      </c>
      <c r="L145" s="5">
        <v>1.5657897944065635E-2</v>
      </c>
      <c r="M145" s="5">
        <v>-2.0694447899167571E-2</v>
      </c>
      <c r="N145" s="5">
        <v>-0.22170774016005096</v>
      </c>
      <c r="O145" s="5">
        <v>1.948553457551197E-2</v>
      </c>
      <c r="P145" s="5">
        <v>0.28076950149360669</v>
      </c>
      <c r="Q145" s="5">
        <v>1.9671591380526824E-2</v>
      </c>
      <c r="R145" s="5">
        <v>4.4132420340157061E-2</v>
      </c>
      <c r="S145" s="5">
        <v>4.2016789659007285E-2</v>
      </c>
      <c r="T145" s="5">
        <v>0.12638576887526221</v>
      </c>
      <c r="U145" s="5">
        <v>4.5732032654643831E-2</v>
      </c>
      <c r="V145" s="5">
        <v>0.47540523011639896</v>
      </c>
      <c r="W145" s="5">
        <v>5.7189068486667757E-2</v>
      </c>
      <c r="X145" s="5">
        <v>1.0108460223193505</v>
      </c>
      <c r="Y145" s="5">
        <v>3.7038520575801072E-2</v>
      </c>
      <c r="Z145" s="5">
        <v>0.20029436608911114</v>
      </c>
      <c r="AA145" s="5">
        <v>2.2918533742729431E-2</v>
      </c>
      <c r="AB145" s="5">
        <v>0.15726480568520895</v>
      </c>
      <c r="AC145" s="5">
        <v>2.5046466733999278E-2</v>
      </c>
      <c r="AD145" s="5">
        <v>8.4193460101809857E-3</v>
      </c>
      <c r="AE145" s="5">
        <v>2.1859143529076017E-2</v>
      </c>
      <c r="AF145" s="5">
        <v>0.68487764333575218</v>
      </c>
      <c r="AG145" s="5">
        <v>2.6853782813246584E-2</v>
      </c>
      <c r="AH145" s="5">
        <v>0.34781070198982023</v>
      </c>
      <c r="AI145" s="5">
        <v>2.3598211943739296E-2</v>
      </c>
      <c r="AJ145" s="5">
        <v>0.20398331164489297</v>
      </c>
      <c r="AK145" s="5">
        <v>3.1872411005302567E-2</v>
      </c>
      <c r="AL145" s="5">
        <v>7.1185799690186721E-2</v>
      </c>
      <c r="AM145" s="5">
        <v>9.7585071674337227E-3</v>
      </c>
      <c r="AN145" s="5">
        <v>0.27895163049819116</v>
      </c>
      <c r="AO145" s="5">
        <v>5.7784352498565304E-2</v>
      </c>
      <c r="AP145" s="5">
        <v>8.2574968561390377E-2</v>
      </c>
      <c r="AQ145" s="5">
        <v>2.5991862044823246E-3</v>
      </c>
      <c r="AR145" s="5">
        <v>1.6436119106995939</v>
      </c>
      <c r="AS145" s="5"/>
      <c r="AT145" s="5"/>
      <c r="AU145" s="5"/>
      <c r="AV145" s="5"/>
      <c r="AW145" s="5"/>
      <c r="AX145" s="5"/>
      <c r="AY145" s="5"/>
      <c r="AZ145" s="5"/>
      <c r="BA145" s="5"/>
      <c r="BB145" s="5"/>
    </row>
    <row r="146" spans="1:54" x14ac:dyDescent="0.3">
      <c r="A146" s="5">
        <v>14590</v>
      </c>
      <c r="B146" s="5"/>
      <c r="C146" s="5">
        <v>3.1521846587445324</v>
      </c>
      <c r="D146" s="5">
        <v>0.17660401517127444</v>
      </c>
      <c r="E146" s="5">
        <v>-9.7909396312756396E-3</v>
      </c>
      <c r="F146" s="5">
        <v>2.5876446853334723E-2</v>
      </c>
      <c r="G146" s="5">
        <v>5.8102484671776642E-3</v>
      </c>
      <c r="H146" s="5">
        <v>0.19018160804327661</v>
      </c>
      <c r="I146" s="5">
        <v>-9.7471273949532242E-3</v>
      </c>
      <c r="J146" s="5">
        <v>8.482963530944905E-2</v>
      </c>
      <c r="K146" s="5">
        <v>-4.9174403938145959E-3</v>
      </c>
      <c r="L146" s="5">
        <v>1.5562974067433063E-2</v>
      </c>
      <c r="M146" s="5">
        <v>-2.0576708710305626E-2</v>
      </c>
      <c r="N146" s="5">
        <v>-0.22052933840495795</v>
      </c>
      <c r="O146" s="5">
        <v>1.9389286437874773E-2</v>
      </c>
      <c r="P146" s="5">
        <v>0.27948850223402089</v>
      </c>
      <c r="Q146" s="5">
        <v>1.9589283834121545E-2</v>
      </c>
      <c r="R146" s="5">
        <v>4.3964526237783387E-2</v>
      </c>
      <c r="S146" s="5">
        <v>4.1872958577826212E-2</v>
      </c>
      <c r="T146" s="5">
        <v>0.12600147547122392</v>
      </c>
      <c r="U146" s="5">
        <v>4.5610536940436333E-2</v>
      </c>
      <c r="V146" s="5">
        <v>0.47432543335207739</v>
      </c>
      <c r="W146" s="5">
        <v>5.7081294423760032E-2</v>
      </c>
      <c r="X146" s="5">
        <v>1.0093335058968271</v>
      </c>
      <c r="Y146" s="5">
        <v>3.6997533557428804E-2</v>
      </c>
      <c r="Z146" s="5">
        <v>0.2001510626064654</v>
      </c>
      <c r="AA146" s="5">
        <v>2.2911134382351889E-2</v>
      </c>
      <c r="AB146" s="5">
        <v>0.15727600825514182</v>
      </c>
      <c r="AC146" s="5">
        <v>2.5058158731757811E-2</v>
      </c>
      <c r="AD146" s="5">
        <v>8.4266194092122541E-3</v>
      </c>
      <c r="AE146" s="5">
        <v>2.1886740292962392E-2</v>
      </c>
      <c r="AF146" s="5">
        <v>0.6860163167999811</v>
      </c>
      <c r="AG146" s="5">
        <v>2.6909215461679587E-2</v>
      </c>
      <c r="AH146" s="5">
        <v>0.34866890060954175</v>
      </c>
      <c r="AI146" s="5">
        <v>2.3665990168384981E-2</v>
      </c>
      <c r="AJ146" s="5">
        <v>0.2046520688099312</v>
      </c>
      <c r="AK146" s="5">
        <v>3.1989904876519593E-2</v>
      </c>
      <c r="AL146" s="5">
        <v>7.1477367053301627E-2</v>
      </c>
      <c r="AM146" s="5">
        <v>9.802488259604631E-3</v>
      </c>
      <c r="AN146" s="5">
        <v>0.28032397421944177</v>
      </c>
      <c r="AO146" s="5">
        <v>5.8092572651350927E-2</v>
      </c>
      <c r="AP146" s="5">
        <v>8.304976934265676E-2</v>
      </c>
      <c r="AQ146" s="5">
        <v>2.6152168154155312E-3</v>
      </c>
      <c r="AR146" s="5">
        <v>1.6544380984033442</v>
      </c>
      <c r="AS146" s="5"/>
      <c r="AT146" s="5"/>
      <c r="AU146" s="5"/>
      <c r="AV146" s="5"/>
      <c r="AW146" s="5"/>
      <c r="AX146" s="5"/>
      <c r="AY146" s="5"/>
      <c r="AZ146" s="5"/>
      <c r="BA146" s="5"/>
      <c r="BB146" s="5"/>
    </row>
    <row r="147" spans="1:54" x14ac:dyDescent="0.3">
      <c r="A147" s="5">
        <v>14580</v>
      </c>
      <c r="B147" s="5"/>
      <c r="C147" s="5">
        <v>3.156311714702956</v>
      </c>
      <c r="D147" s="5">
        <v>0.17499968472837626</v>
      </c>
      <c r="E147" s="5">
        <v>-9.705547168495544E-3</v>
      </c>
      <c r="F147" s="5">
        <v>2.566018314939595E-2</v>
      </c>
      <c r="G147" s="5">
        <v>5.7638115692342316E-3</v>
      </c>
      <c r="H147" s="5">
        <v>0.18873135164768132</v>
      </c>
      <c r="I147" s="5">
        <v>-9.6763852645612315E-3</v>
      </c>
      <c r="J147" s="5">
        <v>8.4245283272331314E-2</v>
      </c>
      <c r="K147" s="5">
        <v>-4.8853884393393662E-3</v>
      </c>
      <c r="L147" s="5">
        <v>1.5467321372643009E-2</v>
      </c>
      <c r="M147" s="5">
        <v>-2.0457919537346991E-2</v>
      </c>
      <c r="N147" s="5">
        <v>-0.21933881728072327</v>
      </c>
      <c r="O147" s="5">
        <v>1.929190186203843E-2</v>
      </c>
      <c r="P147" s="5">
        <v>0.27819017674509283</v>
      </c>
      <c r="Q147" s="5">
        <v>1.9505701103030636E-2</v>
      </c>
      <c r="R147" s="5">
        <v>4.3793646104678632E-2</v>
      </c>
      <c r="S147" s="5">
        <v>4.172617716876402E-2</v>
      </c>
      <c r="T147" s="5">
        <v>0.12560802012023245</v>
      </c>
      <c r="U147" s="5">
        <v>4.5485635113486314E-2</v>
      </c>
      <c r="V147" s="5">
        <v>0.47320942103811381</v>
      </c>
      <c r="W147" s="5">
        <v>5.6969083399350043E-2</v>
      </c>
      <c r="X147" s="5">
        <v>1.007741442015984</v>
      </c>
      <c r="Y147" s="5">
        <v>3.6953601809562163E-2</v>
      </c>
      <c r="Z147" s="5">
        <v>0.19999173308816545</v>
      </c>
      <c r="AA147" s="5">
        <v>2.2901896629597955E-2</v>
      </c>
      <c r="AB147" s="5">
        <v>0.15727461289664621</v>
      </c>
      <c r="AC147" s="5">
        <v>2.5067854885836682E-2</v>
      </c>
      <c r="AD147" s="5">
        <v>8.4332281163385751E-3</v>
      </c>
      <c r="AE147" s="5">
        <v>2.1912634438648847E-2</v>
      </c>
      <c r="AF147" s="5">
        <v>0.68710259110252414</v>
      </c>
      <c r="AG147" s="5">
        <v>2.6962639459859477E-2</v>
      </c>
      <c r="AH147" s="5">
        <v>0.34950179291280653</v>
      </c>
      <c r="AI147" s="5">
        <v>2.3732107479252217E-2</v>
      </c>
      <c r="AJ147" s="5">
        <v>0.20530702280466348</v>
      </c>
      <c r="AK147" s="5">
        <v>3.210533946288481E-2</v>
      </c>
      <c r="AL147" s="5">
        <v>7.1764577457606588E-2</v>
      </c>
      <c r="AM147" s="5">
        <v>9.8459087287701141E-3</v>
      </c>
      <c r="AN147" s="5">
        <v>0.28168143898319958</v>
      </c>
      <c r="AO147" s="5">
        <v>5.8397968949968085E-2</v>
      </c>
      <c r="AP147" s="5">
        <v>8.3520933897355792E-2</v>
      </c>
      <c r="AQ147" s="5">
        <v>2.6311464883762648E-3</v>
      </c>
      <c r="AR147" s="5">
        <v>1.6652096170938815</v>
      </c>
      <c r="AS147" s="5"/>
      <c r="AT147" s="5"/>
      <c r="AU147" s="5"/>
      <c r="AV147" s="5"/>
      <c r="AW147" s="5"/>
      <c r="AX147" s="5"/>
      <c r="AY147" s="5"/>
      <c r="AZ147" s="5"/>
      <c r="BA147" s="5"/>
      <c r="BB147" s="5"/>
    </row>
    <row r="148" spans="1:54" x14ac:dyDescent="0.3">
      <c r="A148" s="5">
        <v>14570</v>
      </c>
      <c r="B148" s="5"/>
      <c r="C148" s="5">
        <v>3.1602520042623845</v>
      </c>
      <c r="D148" s="5">
        <v>0.17339492518142691</v>
      </c>
      <c r="E148" s="5">
        <v>-9.620069480979097E-3</v>
      </c>
      <c r="F148" s="5">
        <v>2.5443538121522093E-2</v>
      </c>
      <c r="G148" s="5">
        <v>5.7172554289954009E-3</v>
      </c>
      <c r="H148" s="5">
        <v>0.18727613892421285</v>
      </c>
      <c r="I148" s="5">
        <v>-9.6053375769884659E-3</v>
      </c>
      <c r="J148" s="5">
        <v>8.3657844944368009E-2</v>
      </c>
      <c r="K148" s="5">
        <v>-4.8531340849325613E-3</v>
      </c>
      <c r="L148" s="5">
        <v>1.537095779591478E-2</v>
      </c>
      <c r="M148" s="5">
        <v>-2.0338102890268734E-2</v>
      </c>
      <c r="N148" s="5">
        <v>-0.21813640412665092</v>
      </c>
      <c r="O148" s="5">
        <v>1.9193399530474369E-2</v>
      </c>
      <c r="P148" s="5">
        <v>0.27687477439585934</v>
      </c>
      <c r="Q148" s="5">
        <v>1.9420859196205308E-2</v>
      </c>
      <c r="R148" s="5">
        <v>4.3619812423108251E-2</v>
      </c>
      <c r="S148" s="5">
        <v>4.1576472956184309E-2</v>
      </c>
      <c r="T148" s="5">
        <v>0.12520547502621196</v>
      </c>
      <c r="U148" s="5">
        <v>4.5357349352917013E-2</v>
      </c>
      <c r="V148" s="5">
        <v>0.47205738164518768</v>
      </c>
      <c r="W148" s="5">
        <v>5.6852452913702334E-2</v>
      </c>
      <c r="X148" s="5">
        <v>1.0060700470032866</v>
      </c>
      <c r="Y148" s="5">
        <v>3.6906729805516507E-2</v>
      </c>
      <c r="Z148" s="5">
        <v>0.19981638287421749</v>
      </c>
      <c r="AA148" s="5">
        <v>2.2890818926403794E-2</v>
      </c>
      <c r="AB148" s="5">
        <v>0.15726059400793727</v>
      </c>
      <c r="AC148" s="5">
        <v>2.507554874918777E-2</v>
      </c>
      <c r="AD148" s="5">
        <v>8.439169172728557E-3</v>
      </c>
      <c r="AE148" s="5">
        <v>2.1936816249878213E-2</v>
      </c>
      <c r="AF148" s="5">
        <v>0.68813609901734385</v>
      </c>
      <c r="AG148" s="5">
        <v>2.7014037994034158E-2</v>
      </c>
      <c r="AH148" s="5">
        <v>0.35030913060789798</v>
      </c>
      <c r="AI148" s="5">
        <v>2.3796545021071057E-2</v>
      </c>
      <c r="AJ148" s="5">
        <v>0.20594799389604068</v>
      </c>
      <c r="AK148" s="5">
        <v>3.2218684175209643E-2</v>
      </c>
      <c r="AL148" s="5">
        <v>7.2047357266603482E-2</v>
      </c>
      <c r="AM148" s="5">
        <v>9.8887577945378068E-3</v>
      </c>
      <c r="AN148" s="5">
        <v>0.28302369837785818</v>
      </c>
      <c r="AO148" s="5">
        <v>5.870047030803769E-2</v>
      </c>
      <c r="AP148" s="5">
        <v>8.3988356164966277E-2</v>
      </c>
      <c r="AQ148" s="5">
        <v>2.6469717605422734E-3</v>
      </c>
      <c r="AR148" s="5">
        <v>1.6759242096749993</v>
      </c>
      <c r="AS148" s="5"/>
      <c r="AT148" s="5"/>
      <c r="AU148" s="5"/>
      <c r="AV148" s="5"/>
      <c r="AW148" s="5"/>
      <c r="AX148" s="5"/>
      <c r="AY148" s="5"/>
      <c r="AZ148" s="5"/>
      <c r="BA148" s="5"/>
      <c r="BB148" s="5"/>
    </row>
    <row r="149" spans="1:54" x14ac:dyDescent="0.3">
      <c r="A149" s="5">
        <v>14560</v>
      </c>
      <c r="B149" s="5"/>
      <c r="C149" s="5">
        <v>3.1640043091239827</v>
      </c>
      <c r="D149" s="5">
        <v>0.17178998699857032</v>
      </c>
      <c r="E149" s="5">
        <v>-9.5345203473510085E-3</v>
      </c>
      <c r="F149" s="5">
        <v>2.5226547731679934E-2</v>
      </c>
      <c r="G149" s="5">
        <v>5.670587982624398E-3</v>
      </c>
      <c r="H149" s="5">
        <v>0.18581622393884134</v>
      </c>
      <c r="I149" s="5">
        <v>-9.5339970040448814E-3</v>
      </c>
      <c r="J149" s="5">
        <v>8.3067427088725179E-2</v>
      </c>
      <c r="K149" s="5">
        <v>-4.8206832889032287E-3</v>
      </c>
      <c r="L149" s="5">
        <v>1.5273901384591457E-2</v>
      </c>
      <c r="M149" s="5">
        <v>-2.0217281459205854E-2</v>
      </c>
      <c r="N149" s="5">
        <v>-0.21692232854909257</v>
      </c>
      <c r="O149" s="5">
        <v>1.9093798352647084E-2</v>
      </c>
      <c r="P149" s="5">
        <v>0.27554254819714652</v>
      </c>
      <c r="Q149" s="5">
        <v>1.9334774401606553E-2</v>
      </c>
      <c r="R149" s="5">
        <v>4.3443058349739209E-2</v>
      </c>
      <c r="S149" s="5">
        <v>4.1423874147601916E-2</v>
      </c>
      <c r="T149" s="5">
        <v>0.12479391455571147</v>
      </c>
      <c r="U149" s="5">
        <v>4.5225702653412948E-2</v>
      </c>
      <c r="V149" s="5">
        <v>0.47086951240154534</v>
      </c>
      <c r="W149" s="5">
        <v>5.6731421546286229E-2</v>
      </c>
      <c r="X149" s="5">
        <v>1.004319556571994</v>
      </c>
      <c r="Y149" s="5">
        <v>3.6856922735016132E-2</v>
      </c>
      <c r="Z149" s="5">
        <v>0.1996250211821094</v>
      </c>
      <c r="AA149" s="5">
        <v>2.287790015535765E-2</v>
      </c>
      <c r="AB149" s="5">
        <v>0.15723392896659599</v>
      </c>
      <c r="AC149" s="5">
        <v>2.5081234338428914E-2</v>
      </c>
      <c r="AD149" s="5">
        <v>8.4444397704992059E-3</v>
      </c>
      <c r="AE149" s="5">
        <v>2.1959276386260655E-2</v>
      </c>
      <c r="AF149" s="5">
        <v>0.68911648449012941</v>
      </c>
      <c r="AG149" s="5">
        <v>2.7063394660821659E-2</v>
      </c>
      <c r="AH149" s="5">
        <v>0.35109067030945423</v>
      </c>
      <c r="AI149" s="5">
        <v>2.3859284240379263E-2</v>
      </c>
      <c r="AJ149" s="5">
        <v>0.20657480466310246</v>
      </c>
      <c r="AK149" s="5">
        <v>3.2329908734962429E-2</v>
      </c>
      <c r="AL149" s="5">
        <v>7.2325633415525087E-2</v>
      </c>
      <c r="AM149" s="5">
        <v>9.931024736968639E-3</v>
      </c>
      <c r="AN149" s="5">
        <v>0.28435042717576381</v>
      </c>
      <c r="AO149" s="5">
        <v>5.9000005765592903E-2</v>
      </c>
      <c r="AP149" s="5">
        <v>8.4451930087777932E-2</v>
      </c>
      <c r="AQ149" s="5">
        <v>2.662689163355872E-3</v>
      </c>
      <c r="AR149" s="5">
        <v>1.6865796116157381</v>
      </c>
      <c r="AS149" s="5"/>
      <c r="AT149" s="5"/>
      <c r="AU149" s="5"/>
      <c r="AV149" s="5"/>
      <c r="AW149" s="5"/>
      <c r="AX149" s="5"/>
      <c r="AY149" s="5"/>
      <c r="AZ149" s="5"/>
      <c r="BA149" s="5"/>
      <c r="BB149" s="5"/>
    </row>
    <row r="150" spans="1:54" x14ac:dyDescent="0.3">
      <c r="A150" s="5">
        <v>14550</v>
      </c>
      <c r="B150" s="5"/>
      <c r="C150" s="5">
        <v>3.1675674400150804</v>
      </c>
      <c r="D150" s="5">
        <v>0.17018511914623982</v>
      </c>
      <c r="E150" s="5">
        <v>-9.4489134829785146E-3</v>
      </c>
      <c r="F150" s="5">
        <v>2.5009247826976493E-2</v>
      </c>
      <c r="G150" s="5">
        <v>5.6238171520698694E-3</v>
      </c>
      <c r="H150" s="5">
        <v>0.18435186066378137</v>
      </c>
      <c r="I150" s="5">
        <v>-9.4623762313117941E-3</v>
      </c>
      <c r="J150" s="5">
        <v>8.2474136745324E-2</v>
      </c>
      <c r="K150" s="5">
        <v>-4.7880420343815438E-3</v>
      </c>
      <c r="L150" s="5">
        <v>1.5176170291223706E-2</v>
      </c>
      <c r="M150" s="5">
        <v>-2.0095478106981181E-2</v>
      </c>
      <c r="N150" s="5">
        <v>-0.21569682234579624</v>
      </c>
      <c r="O150" s="5">
        <v>1.8993117458802954E-2</v>
      </c>
      <c r="P150" s="5">
        <v>0.27419375471909013</v>
      </c>
      <c r="Q150" s="5">
        <v>1.9247463280964206E-2</v>
      </c>
      <c r="R150" s="5">
        <v>4.326341770518366E-2</v>
      </c>
      <c r="S150" s="5">
        <v>4.1268409625047388E-2</v>
      </c>
      <c r="T150" s="5">
        <v>0.12437341521611464</v>
      </c>
      <c r="U150" s="5">
        <v>4.5090718818916818E-2</v>
      </c>
      <c r="V150" s="5">
        <v>0.46964601924449145</v>
      </c>
      <c r="W150" s="5">
        <v>5.660600895204182E-2</v>
      </c>
      <c r="X150" s="5">
        <v>1.002490225793998</v>
      </c>
      <c r="Y150" s="5">
        <v>3.6804186504563921E-2</v>
      </c>
      <c r="Z150" s="5">
        <v>0.19941766111641421</v>
      </c>
      <c r="AA150" s="5">
        <v>2.2863139641665017E-2</v>
      </c>
      <c r="AB150" s="5">
        <v>0.15719459814892561</v>
      </c>
      <c r="AC150" s="5">
        <v>2.5084906137842682E-2</v>
      </c>
      <c r="AD150" s="5">
        <v>8.4490372543590334E-3</v>
      </c>
      <c r="AE150" s="5">
        <v>2.1980005888285629E-2</v>
      </c>
      <c r="AF150" s="5">
        <v>0.69004340281754817</v>
      </c>
      <c r="AG150" s="5">
        <v>2.7110693475056236E-2</v>
      </c>
      <c r="AH150" s="5">
        <v>0.35184617364988197</v>
      </c>
      <c r="AI150" s="5">
        <v>2.3920306893684302E-2</v>
      </c>
      <c r="AJ150" s="5">
        <v>0.20718728007215023</v>
      </c>
      <c r="AK150" s="5">
        <v>3.2438983186634698E-2</v>
      </c>
      <c r="AL150" s="5">
        <v>7.2599333440092187E-2</v>
      </c>
      <c r="AM150" s="5">
        <v>9.9726989006384027E-3</v>
      </c>
      <c r="AN150" s="5">
        <v>0.28566130145160618</v>
      </c>
      <c r="AO150" s="5">
        <v>5.9296504513833503E-2</v>
      </c>
      <c r="AP150" s="5">
        <v>8.4911549646220705E-2</v>
      </c>
      <c r="AQ150" s="5">
        <v>2.6782952236223683E-3</v>
      </c>
      <c r="AR150" s="5">
        <v>1.69717355162832</v>
      </c>
      <c r="AS150" s="5"/>
      <c r="AT150" s="5"/>
      <c r="AU150" s="5"/>
      <c r="AV150" s="5"/>
      <c r="AW150" s="5"/>
      <c r="AX150" s="5"/>
      <c r="AY150" s="5"/>
      <c r="AZ150" s="5"/>
      <c r="BA150" s="5"/>
      <c r="BB150" s="5"/>
    </row>
    <row r="151" spans="1:54" x14ac:dyDescent="0.3">
      <c r="A151" s="5">
        <v>14540</v>
      </c>
      <c r="B151" s="5"/>
      <c r="C151" s="5">
        <v>3.1709402371815232</v>
      </c>
      <c r="D151" s="5">
        <v>0.16858056901964105</v>
      </c>
      <c r="E151" s="5">
        <v>-9.3632625360102785E-3</v>
      </c>
      <c r="F151" s="5">
        <v>2.4791674129000969E-2</v>
      </c>
      <c r="G151" s="5">
        <v>5.5769508426511769E-3</v>
      </c>
      <c r="H151" s="5">
        <v>0.18288330289842494</v>
      </c>
      <c r="I151" s="5">
        <v>-9.3904879541220603E-3</v>
      </c>
      <c r="J151" s="5">
        <v>8.1878081196428684E-2</v>
      </c>
      <c r="K151" s="5">
        <v>-4.7552163273734561E-3</v>
      </c>
      <c r="L151" s="5">
        <v>1.5077782767618994E-2</v>
      </c>
      <c r="M151" s="5">
        <v>-1.9972715861573127E-2</v>
      </c>
      <c r="N151" s="5">
        <v>-0.21446011942941906</v>
      </c>
      <c r="O151" s="5">
        <v>1.889137619367167E-2</v>
      </c>
      <c r="P151" s="5">
        <v>0.27282865400721151</v>
      </c>
      <c r="Q151" s="5">
        <v>1.9158942664423202E-2</v>
      </c>
      <c r="R151" s="5">
        <v>4.3080924963265661E-2</v>
      </c>
      <c r="S151" s="5">
        <v>4.111010893614897E-2</v>
      </c>
      <c r="T151" s="5">
        <v>0.12394405563295145</v>
      </c>
      <c r="U151" s="5">
        <v>4.4952422455987288E-2</v>
      </c>
      <c r="V151" s="5">
        <v>0.46838711676824873</v>
      </c>
      <c r="W151" s="5">
        <v>5.6476235857201518E-2</v>
      </c>
      <c r="X151" s="5">
        <v>1.0005823290637523</v>
      </c>
      <c r="Y151" s="5">
        <v>3.6748527737522831E-2</v>
      </c>
      <c r="Z151" s="5">
        <v>0.1991943196768603</v>
      </c>
      <c r="AA151" s="5">
        <v>2.284653715494344E-2</v>
      </c>
      <c r="AB151" s="5">
        <v>0.1571425849481872</v>
      </c>
      <c r="AC151" s="5">
        <v>2.5086559103206434E-2</v>
      </c>
      <c r="AD151" s="5">
        <v>8.4529591231984804E-3</v>
      </c>
      <c r="AE151" s="5">
        <v>2.1998996182209424E-2</v>
      </c>
      <c r="AF151" s="5">
        <v>0.69091652082303823</v>
      </c>
      <c r="AG151" s="5">
        <v>2.7155918877518039E-2</v>
      </c>
      <c r="AH151" s="5">
        <v>0.35257540738953719</v>
      </c>
      <c r="AI151" s="5">
        <v>2.3979595055562103E-2</v>
      </c>
      <c r="AJ151" s="5">
        <v>0.20778524755155853</v>
      </c>
      <c r="AK151" s="5">
        <v>3.2545877910081053E-2</v>
      </c>
      <c r="AL151" s="5">
        <v>7.2868385505283545E-2</v>
      </c>
      <c r="AM151" s="5">
        <v>1.0013769698711098E-2</v>
      </c>
      <c r="AN151" s="5">
        <v>0.28695599870144817</v>
      </c>
      <c r="AO151" s="5">
        <v>5.958989592007248E-2</v>
      </c>
      <c r="AP151" s="5">
        <v>8.5367108894559382E-2</v>
      </c>
      <c r="AQ151" s="5">
        <v>2.693786464622738E-3</v>
      </c>
      <c r="AR151" s="5">
        <v>1.7077037523567946</v>
      </c>
      <c r="AS151" s="5"/>
      <c r="AT151" s="5"/>
      <c r="AU151" s="5"/>
      <c r="AV151" s="5"/>
      <c r="AW151" s="5"/>
      <c r="AX151" s="5"/>
      <c r="AY151" s="5"/>
      <c r="AZ151" s="5"/>
      <c r="BA151" s="5"/>
      <c r="BB151" s="5"/>
    </row>
    <row r="152" spans="1:54" x14ac:dyDescent="0.3">
      <c r="A152" s="5">
        <v>14530</v>
      </c>
      <c r="B152" s="5"/>
      <c r="C152" s="5">
        <v>3.1741215708746515</v>
      </c>
      <c r="D152" s="5">
        <v>0.16697658237414043</v>
      </c>
      <c r="E152" s="5">
        <v>-9.2775810834565993E-3</v>
      </c>
      <c r="F152" s="5">
        <v>2.4573862223252595E-2</v>
      </c>
      <c r="G152" s="5">
        <v>5.5299969406576738E-3</v>
      </c>
      <c r="H152" s="5">
        <v>0.1814108041905588</v>
      </c>
      <c r="I152" s="5">
        <v>-9.3183448735460143E-3</v>
      </c>
      <c r="J152" s="5">
        <v>8.1279367932206831E-2</v>
      </c>
      <c r="K152" s="5">
        <v>-4.7222121948093301E-3</v>
      </c>
      <c r="L152" s="5">
        <v>1.4978757158858842E-2</v>
      </c>
      <c r="M152" s="5">
        <v>-1.9849017908524249E-2</v>
      </c>
      <c r="N152" s="5">
        <v>-0.21321245575023787</v>
      </c>
      <c r="O152" s="5">
        <v>1.8788594110083049E-2</v>
      </c>
      <c r="P152" s="5">
        <v>0.27144750949708685</v>
      </c>
      <c r="Q152" s="5">
        <v>1.9069229645079084E-2</v>
      </c>
      <c r="R152" s="5">
        <v>4.2895615240015832E-2</v>
      </c>
      <c r="S152" s="5">
        <v>4.0949002284935518E-2</v>
      </c>
      <c r="T152" s="5">
        <v>0.12350591652631926</v>
      </c>
      <c r="U152" s="5">
        <v>4.481083896681954E-2</v>
      </c>
      <c r="V152" s="5">
        <v>0.46709302816820158</v>
      </c>
      <c r="W152" s="5">
        <v>5.6342124054667195E-2</v>
      </c>
      <c r="X152" s="5">
        <v>0.99859616005427976</v>
      </c>
      <c r="Y152" s="5">
        <v>3.668995377390754E-2</v>
      </c>
      <c r="Z152" s="5">
        <v>0.19895501776485633</v>
      </c>
      <c r="AA152" s="5">
        <v>2.2828092910844845E-2</v>
      </c>
      <c r="AB152" s="5">
        <v>0.15707787579169752</v>
      </c>
      <c r="AC152" s="5">
        <v>2.5086188665450721E-2</v>
      </c>
      <c r="AD152" s="5">
        <v>8.4562030316265389E-3</v>
      </c>
      <c r="AE152" s="5">
        <v>2.2016239084814912E-2</v>
      </c>
      <c r="AF152" s="5">
        <v>0.69173551702902658</v>
      </c>
      <c r="AG152" s="5">
        <v>2.7199055742541778E-2</v>
      </c>
      <c r="AH152" s="5">
        <v>0.35327814352560877</v>
      </c>
      <c r="AI152" s="5">
        <v>2.4037131126687355E-2</v>
      </c>
      <c r="AJ152" s="5">
        <v>0.20836853706617964</v>
      </c>
      <c r="AK152" s="5">
        <v>3.2650563632826229E-2</v>
      </c>
      <c r="AL152" s="5">
        <v>7.3132718434103544E-2</v>
      </c>
      <c r="AM152" s="5">
        <v>1.0054226617022231E-2</v>
      </c>
      <c r="AN152" s="5">
        <v>0.28823419796233113</v>
      </c>
      <c r="AO152" s="5">
        <v>5.9880109552865567E-2</v>
      </c>
      <c r="AP152" s="5">
        <v>8.5818501996937926E-2</v>
      </c>
      <c r="AQ152" s="5">
        <v>2.7091594072401037E-3</v>
      </c>
      <c r="AR152" s="5">
        <v>1.718167931076146</v>
      </c>
      <c r="AS152" s="5"/>
      <c r="AT152" s="5"/>
      <c r="AU152" s="5"/>
      <c r="AV152" s="5"/>
      <c r="AW152" s="5"/>
      <c r="AX152" s="5"/>
      <c r="AY152" s="5"/>
      <c r="AZ152" s="5"/>
      <c r="BA152" s="5"/>
      <c r="BB152" s="5"/>
    </row>
    <row r="153" spans="1:54" x14ac:dyDescent="0.3">
      <c r="A153" s="5">
        <v>14520</v>
      </c>
      <c r="B153" s="5"/>
      <c r="C153" s="5">
        <v>3.1771103418327455</v>
      </c>
      <c r="D153" s="5">
        <v>0.16537340325758371</v>
      </c>
      <c r="E153" s="5">
        <v>-9.1918826273128355E-3</v>
      </c>
      <c r="F153" s="5">
        <v>2.4355847548659423E-2</v>
      </c>
      <c r="G153" s="5">
        <v>5.4829633109631844E-3</v>
      </c>
      <c r="H153" s="5">
        <v>0.17993461775790173</v>
      </c>
      <c r="I153" s="5">
        <v>-9.2459596923848454E-3</v>
      </c>
      <c r="J153" s="5">
        <v>8.0678104616279417E-2</v>
      </c>
      <c r="K153" s="5">
        <v>-4.68903568258776E-3</v>
      </c>
      <c r="L153" s="5">
        <v>1.4879111897287181E-2</v>
      </c>
      <c r="M153" s="5">
        <v>-1.9724407583294891E-2</v>
      </c>
      <c r="N153" s="5">
        <v>-0.21195406921809551</v>
      </c>
      <c r="O153" s="5">
        <v>1.8684790962502341E-2</v>
      </c>
      <c r="P153" s="5">
        <v>0.27005058792765207</v>
      </c>
      <c r="Q153" s="5">
        <v>1.8978341573405676E-2</v>
      </c>
      <c r="R153" s="5">
        <v>4.2707524282398858E-2</v>
      </c>
      <c r="S153" s="5">
        <v>4.0785120522364299E-2</v>
      </c>
      <c r="T153" s="5">
        <v>0.1230590806864235</v>
      </c>
      <c r="U153" s="5">
        <v>4.466599454193157E-2</v>
      </c>
      <c r="V153" s="5">
        <v>0.46576398518153345</v>
      </c>
      <c r="W153" s="5">
        <v>5.6203696398943806E-2</v>
      </c>
      <c r="X153" s="5">
        <v>0.99653203166524063</v>
      </c>
      <c r="Y153" s="5">
        <v>3.6628472669885156E-2</v>
      </c>
      <c r="Z153" s="5">
        <v>0.19869978018846013</v>
      </c>
      <c r="AA153" s="5">
        <v>2.2807807572504064E-2</v>
      </c>
      <c r="AB153" s="5">
        <v>0.15700046015677499</v>
      </c>
      <c r="AC153" s="5">
        <v>2.5083790734143113E-2</v>
      </c>
      <c r="AD153" s="5">
        <v>8.4587667914524343E-3</v>
      </c>
      <c r="AE153" s="5">
        <v>2.2031726808040351E-2</v>
      </c>
      <c r="AF153" s="5">
        <v>0.69250008182546885</v>
      </c>
      <c r="AG153" s="5">
        <v>2.7240089385499495E-2</v>
      </c>
      <c r="AH153" s="5">
        <v>0.35395415939963876</v>
      </c>
      <c r="AI153" s="5">
        <v>2.4092897841791444E-2</v>
      </c>
      <c r="AJ153" s="5">
        <v>0.20893698119130635</v>
      </c>
      <c r="AK153" s="5">
        <v>3.2753011442333606E-2</v>
      </c>
      <c r="AL153" s="5">
        <v>7.339226173633509E-2</v>
      </c>
      <c r="AM153" s="5">
        <v>1.0094059218170061E-2</v>
      </c>
      <c r="AN153" s="5">
        <v>0.28949557993241209</v>
      </c>
      <c r="AO153" s="5">
        <v>6.0167075207313236E-2</v>
      </c>
      <c r="AP153" s="5">
        <v>8.6265623263760777E-2</v>
      </c>
      <c r="AQ153" s="5">
        <v>2.724410571099704E-3</v>
      </c>
      <c r="AR153" s="5">
        <v>1.7285638004017059</v>
      </c>
      <c r="AS153" s="5"/>
      <c r="AT153" s="5"/>
      <c r="AU153" s="5"/>
      <c r="AV153" s="5"/>
      <c r="AW153" s="5"/>
      <c r="AX153" s="5"/>
      <c r="AY153" s="5"/>
      <c r="AZ153" s="5"/>
      <c r="BA153" s="5"/>
      <c r="BB153" s="5"/>
    </row>
    <row r="154" spans="1:54" x14ac:dyDescent="0.3">
      <c r="A154" s="5">
        <v>14510</v>
      </c>
      <c r="B154" s="5"/>
      <c r="C154" s="5">
        <v>3.1799054817566077</v>
      </c>
      <c r="D154" s="5">
        <v>0.16377127394358013</v>
      </c>
      <c r="E154" s="5">
        <v>-9.1061805907275972E-3</v>
      </c>
      <c r="F154" s="5">
        <v>2.413766538719252E-2</v>
      </c>
      <c r="G154" s="5">
        <v>5.435857794656552E-3</v>
      </c>
      <c r="H154" s="5">
        <v>0.17845499640999959</v>
      </c>
      <c r="I154" s="5">
        <v>-9.1733451111734587E-3</v>
      </c>
      <c r="J154" s="5">
        <v>8.0074399051276432E-2</v>
      </c>
      <c r="K154" s="5">
        <v>-4.6556928536152431E-3</v>
      </c>
      <c r="L154" s="5">
        <v>1.4778865496472568E-2</v>
      </c>
      <c r="M154" s="5">
        <v>-1.9598908363564885E-2</v>
      </c>
      <c r="N154" s="5">
        <v>-0.21068519962361726</v>
      </c>
      <c r="O154" s="5">
        <v>1.8579986700487029E-2</v>
      </c>
      <c r="P154" s="5">
        <v>0.26863815925317758</v>
      </c>
      <c r="Q154" s="5">
        <v>1.8886296051577059E-2</v>
      </c>
      <c r="R154" s="5">
        <v>4.2516688456778515E-2</v>
      </c>
      <c r="S154" s="5">
        <v>4.0618495136577115E-2</v>
      </c>
      <c r="T154" s="5">
        <v>0.12260363294824546</v>
      </c>
      <c r="U154" s="5">
        <v>4.4517916152518336E-2</v>
      </c>
      <c r="V154" s="5">
        <v>0.46440022802428016</v>
      </c>
      <c r="W154" s="5">
        <v>5.6060976800629866E-2</v>
      </c>
      <c r="X154" s="5">
        <v>0.99439027596305807</v>
      </c>
      <c r="Y154" s="5">
        <v>3.6564093196983852E-2</v>
      </c>
      <c r="Z154" s="5">
        <v>0.19842863566578087</v>
      </c>
      <c r="AA154" s="5">
        <v>2.2785682251811483E-2</v>
      </c>
      <c r="AB154" s="5">
        <v>0.15691033058551904</v>
      </c>
      <c r="AC154" s="5">
        <v>2.5079361700794733E-2</v>
      </c>
      <c r="AD154" s="5">
        <v>8.4606483731113086E-3</v>
      </c>
      <c r="AE154" s="5">
        <v>2.2045451963473982E-2</v>
      </c>
      <c r="AF154" s="5">
        <v>0.69320991763459006</v>
      </c>
      <c r="AG154" s="5">
        <v>2.7279005570152948E-2</v>
      </c>
      <c r="AH154" s="5">
        <v>0.35460323780361758</v>
      </c>
      <c r="AI154" s="5">
        <v>2.4146878277542954E-2</v>
      </c>
      <c r="AJ154" s="5">
        <v>0.20949041518614661</v>
      </c>
      <c r="AK154" s="5">
        <v>3.285319279822764E-2</v>
      </c>
      <c r="AL154" s="5">
        <v>7.3646945637261207E-2</v>
      </c>
      <c r="AM154" s="5">
        <v>1.0133257145612969E-2</v>
      </c>
      <c r="AN154" s="5">
        <v>0.2907398270915692</v>
      </c>
      <c r="AO154" s="5">
        <v>6.0450722930523726E-2</v>
      </c>
      <c r="AP154" s="5">
        <v>8.6708367188396335E-2</v>
      </c>
      <c r="AQ154" s="5">
        <v>2.7395364757218498E-3</v>
      </c>
      <c r="AR154" s="5">
        <v>1.7388890690085694</v>
      </c>
      <c r="AS154" s="5"/>
      <c r="AT154" s="5"/>
      <c r="AU154" s="5"/>
      <c r="AV154" s="5"/>
      <c r="AW154" s="5"/>
      <c r="AX154" s="5"/>
      <c r="AY154" s="5"/>
      <c r="AZ154" s="5"/>
      <c r="BA154" s="5"/>
      <c r="BB154" s="5"/>
    </row>
    <row r="155" spans="1:54" x14ac:dyDescent="0.3">
      <c r="A155" s="5">
        <v>14500</v>
      </c>
      <c r="B155" s="5"/>
      <c r="C155" s="5">
        <v>3.1825059537791232</v>
      </c>
      <c r="D155" s="5">
        <v>0.16217043486577443</v>
      </c>
      <c r="E155" s="5">
        <v>-9.020488314217574E-3</v>
      </c>
      <c r="F155" s="5">
        <v>2.3919350853580334E-2</v>
      </c>
      <c r="G155" s="5">
        <v>5.3886882066895708E-3</v>
      </c>
      <c r="H155" s="5">
        <v>0.17697219247051205</v>
      </c>
      <c r="I155" s="5">
        <v>-9.1005138241946372E-3</v>
      </c>
      <c r="J155" s="5">
        <v>7.9468359144414594E-2</v>
      </c>
      <c r="K155" s="5">
        <v>-4.6221897858428843E-3</v>
      </c>
      <c r="L155" s="5">
        <v>1.467803654514716E-2</v>
      </c>
      <c r="M155" s="5">
        <v>-1.9472543861487591E-2</v>
      </c>
      <c r="N155" s="5">
        <v>-0.20940608855873855</v>
      </c>
      <c r="O155" s="5">
        <v>1.8474201462068164E-2</v>
      </c>
      <c r="P155" s="5">
        <v>0.26721049655395868</v>
      </c>
      <c r="Q155" s="5">
        <v>1.8793110927686461E-2</v>
      </c>
      <c r="R155" s="5">
        <v>4.2323144737125319E-2</v>
      </c>
      <c r="S155" s="5">
        <v>4.0449158242889457E-2</v>
      </c>
      <c r="T155" s="5">
        <v>0.1221396601653489</v>
      </c>
      <c r="U155" s="5">
        <v>4.4366631542476193E-2</v>
      </c>
      <c r="V155" s="5">
        <v>0.46300200532481012</v>
      </c>
      <c r="W155" s="5">
        <v>5.5913990220465767E-2</v>
      </c>
      <c r="X155" s="5">
        <v>0.99217124411308766</v>
      </c>
      <c r="Y155" s="5">
        <v>3.6496824841008413E-2</v>
      </c>
      <c r="Z155" s="5">
        <v>0.19814161682680487</v>
      </c>
      <c r="AA155" s="5">
        <v>2.2761718510508521E-2</v>
      </c>
      <c r="AB155" s="5">
        <v>0.15680748269840844</v>
      </c>
      <c r="AC155" s="5">
        <v>2.5072898441986569E-2</v>
      </c>
      <c r="AD155" s="5">
        <v>8.4618459070327726E-3</v>
      </c>
      <c r="AE155" s="5">
        <v>2.20574075667112E-2</v>
      </c>
      <c r="AF155" s="5">
        <v>0.69386473907172364</v>
      </c>
      <c r="AG155" s="5">
        <v>2.7315790515870714E-2</v>
      </c>
      <c r="AH155" s="5">
        <v>0.35522516708458485</v>
      </c>
      <c r="AI155" s="5">
        <v>2.4199055860346305E-2</v>
      </c>
      <c r="AJ155" s="5">
        <v>0.21002867706677333</v>
      </c>
      <c r="AK155" s="5">
        <v>3.2951079544464593E-2</v>
      </c>
      <c r="AL155" s="5">
        <v>7.3896701106342361E-2</v>
      </c>
      <c r="AM155" s="5">
        <v>1.0171810127770759E-2</v>
      </c>
      <c r="AN155" s="5">
        <v>0.29196662382242849</v>
      </c>
      <c r="AO155" s="5">
        <v>6.0730983047226315E-2</v>
      </c>
      <c r="AP155" s="5">
        <v>8.7146628484188249E-2</v>
      </c>
      <c r="AQ155" s="5">
        <v>2.7545336416874653E-3</v>
      </c>
      <c r="AR155" s="5">
        <v>1.7491414423608247</v>
      </c>
      <c r="AS155" s="5"/>
      <c r="AT155" s="5"/>
      <c r="AU155" s="5"/>
      <c r="AV155" s="5"/>
      <c r="AW155" s="5"/>
      <c r="AX155" s="5"/>
      <c r="AY155" s="5"/>
      <c r="AZ155" s="5"/>
      <c r="BA155" s="5"/>
      <c r="BB155" s="5"/>
    </row>
    <row r="156" spans="1:54" x14ac:dyDescent="0.3">
      <c r="A156" s="5">
        <v>14490</v>
      </c>
      <c r="B156" s="5"/>
      <c r="C156" s="5">
        <v>3.1849107529285106</v>
      </c>
      <c r="D156" s="5">
        <v>0.16057112455313766</v>
      </c>
      <c r="E156" s="5">
        <v>-8.9348190519303455E-3</v>
      </c>
      <c r="F156" s="5">
        <v>2.3700938885127792E-2</v>
      </c>
      <c r="G156" s="5">
        <v>5.3414623335431973E-3</v>
      </c>
      <c r="H156" s="5">
        <v>0.17548645769993051</v>
      </c>
      <c r="I156" s="5">
        <v>-9.0274785155064E-3</v>
      </c>
      <c r="J156" s="5">
        <v>7.8860092873113394E-2</v>
      </c>
      <c r="K156" s="5">
        <v>-4.5885325703008588E-3</v>
      </c>
      <c r="L156" s="5">
        <v>1.4576643701125344E-2</v>
      </c>
      <c r="M156" s="5">
        <v>-1.9345337815899467E-2</v>
      </c>
      <c r="N156" s="5">
        <v>-0.20811697933658016</v>
      </c>
      <c r="O156" s="5">
        <v>1.8367455567059328E-2</v>
      </c>
      <c r="P156" s="5">
        <v>0.26576787594576035</v>
      </c>
      <c r="Q156" s="5">
        <v>1.8698804289865024E-2</v>
      </c>
      <c r="R156" s="5">
        <v>4.2126930692972124E-2</v>
      </c>
      <c r="S156" s="5">
        <v>4.0277142573516722E-2</v>
      </c>
      <c r="T156" s="5">
        <v>0.12166725118283502</v>
      </c>
      <c r="U156" s="5">
        <v>4.4212169220101086E-2</v>
      </c>
      <c r="V156" s="5">
        <v>0.46156957405375937</v>
      </c>
      <c r="W156" s="5">
        <v>5.5762762662941535E-2</v>
      </c>
      <c r="X156" s="5">
        <v>0.9898753063038439</v>
      </c>
      <c r="Y156" s="5">
        <v>3.6426677800662041E-2</v>
      </c>
      <c r="Z156" s="5">
        <v>0.19783876021363681</v>
      </c>
      <c r="AA156" s="5">
        <v>2.2735918361104335E-2</v>
      </c>
      <c r="AB156" s="5">
        <v>0.15669191520670564</v>
      </c>
      <c r="AC156" s="5">
        <v>2.5064398322313171E-2</v>
      </c>
      <c r="AD156" s="5">
        <v>8.4623576849513441E-3</v>
      </c>
      <c r="AE156" s="5">
        <v>2.206758704157135E-2</v>
      </c>
      <c r="AF156" s="5">
        <v>0.69446427310213843</v>
      </c>
      <c r="AG156" s="5">
        <v>2.735043090470558E-2</v>
      </c>
      <c r="AH156" s="5">
        <v>0.35581974124767851</v>
      </c>
      <c r="AI156" s="5">
        <v>2.4249414374054028E-2</v>
      </c>
      <c r="AJ156" s="5">
        <v>0.21055160767850495</v>
      </c>
      <c r="AK156" s="5">
        <v>3.3046643921444435E-2</v>
      </c>
      <c r="AL156" s="5">
        <v>7.4141459885833191E-2</v>
      </c>
      <c r="AM156" s="5">
        <v>1.0209707982128028E-2</v>
      </c>
      <c r="AN156" s="5">
        <v>0.29317565653174682</v>
      </c>
      <c r="AO156" s="5">
        <v>6.1007786185524451E-2</v>
      </c>
      <c r="AP156" s="5">
        <v>8.7580302121758505E-2</v>
      </c>
      <c r="AQ156" s="5">
        <v>2.7693985918158439E-3</v>
      </c>
      <c r="AR156" s="5">
        <v>1.7593186234503282</v>
      </c>
      <c r="AS156" s="5"/>
      <c r="AT156" s="5"/>
      <c r="AU156" s="5"/>
      <c r="AV156" s="5"/>
      <c r="AW156" s="5"/>
      <c r="AX156" s="5"/>
      <c r="AY156" s="5"/>
      <c r="AZ156" s="5"/>
      <c r="BA156" s="5"/>
      <c r="BB156" s="5"/>
    </row>
    <row r="157" spans="1:54" x14ac:dyDescent="0.3">
      <c r="A157" s="5">
        <v>14480</v>
      </c>
      <c r="B157" s="5"/>
      <c r="C157" s="5">
        <v>3.1871189065850483</v>
      </c>
      <c r="D157" s="5">
        <v>0.15897357956630151</v>
      </c>
      <c r="E157" s="5">
        <v>-8.8491859679570711E-3</v>
      </c>
      <c r="F157" s="5">
        <v>2.3482464231644622E-2</v>
      </c>
      <c r="G157" s="5">
        <v>5.2941879309131527E-3</v>
      </c>
      <c r="H157" s="5">
        <v>0.17399804321875909</v>
      </c>
      <c r="I157" s="5">
        <v>-8.9542518549843523E-3</v>
      </c>
      <c r="J157" s="5">
        <v>7.8249708250665892E-2</v>
      </c>
      <c r="K157" s="5">
        <v>-4.5547273091317512E-3</v>
      </c>
      <c r="L157" s="5">
        <v>1.4474705685205031E-2</v>
      </c>
      <c r="M157" s="5">
        <v>-1.921731408448938E-2</v>
      </c>
      <c r="N157" s="5">
        <v>-0.20681811691070656</v>
      </c>
      <c r="O157" s="5">
        <v>1.8259769510296529E-2</v>
      </c>
      <c r="P157" s="5">
        <v>0.26431057648806117</v>
      </c>
      <c r="Q157" s="5">
        <v>1.8603394460302649E-2</v>
      </c>
      <c r="R157" s="5">
        <v>4.192808447712297E-2</v>
      </c>
      <c r="S157" s="5">
        <v>4.0102481467041498E-2</v>
      </c>
      <c r="T157" s="5">
        <v>0.12118649680945688</v>
      </c>
      <c r="U157" s="5">
        <v>4.4054558449463273E-2</v>
      </c>
      <c r="V157" s="5">
        <v>0.46010319945043732</v>
      </c>
      <c r="W157" s="5">
        <v>5.5607321169465117E-2</v>
      </c>
      <c r="X157" s="5">
        <v>0.98750285166327711</v>
      </c>
      <c r="Y157" s="5">
        <v>3.6353662985873475E-2</v>
      </c>
      <c r="Z157" s="5">
        <v>0.19752010627914834</v>
      </c>
      <c r="AA157" s="5">
        <v>2.2708284267612386E-2</v>
      </c>
      <c r="AB157" s="5">
        <v>0.15656362992365375</v>
      </c>
      <c r="AC157" s="5">
        <v>2.5053859197141017E-2</v>
      </c>
      <c r="AD157" s="5">
        <v>8.4621821611576987E-3</v>
      </c>
      <c r="AE157" s="5">
        <v>2.2075984224170925E-2</v>
      </c>
      <c r="AF157" s="5">
        <v>0.69500825919374443</v>
      </c>
      <c r="AG157" s="5">
        <v>2.7382913888327483E-2</v>
      </c>
      <c r="AH157" s="5">
        <v>0.35638676005756054</v>
      </c>
      <c r="AI157" s="5">
        <v>2.4297937967587984E-2</v>
      </c>
      <c r="AJ157" s="5">
        <v>0.21105905076767853</v>
      </c>
      <c r="AK157" s="5">
        <v>3.3139858578057547E-2</v>
      </c>
      <c r="AL157" s="5">
        <v>7.4381154519325268E-2</v>
      </c>
      <c r="AM157" s="5">
        <v>1.0246940619337525E-2</v>
      </c>
      <c r="AN157" s="5">
        <v>0.29436661377210283</v>
      </c>
      <c r="AO157" s="5">
        <v>6.1281063302775628E-2</v>
      </c>
      <c r="AP157" s="5">
        <v>8.8009283366587726E-2</v>
      </c>
      <c r="AQ157" s="5">
        <v>2.7841278523540571E-3</v>
      </c>
      <c r="AR157" s="5">
        <v>1.7694183135447545</v>
      </c>
      <c r="AS157" s="5"/>
      <c r="AT157" s="5"/>
      <c r="AU157" s="5"/>
      <c r="AV157" s="5"/>
      <c r="AW157" s="5"/>
      <c r="AX157" s="5"/>
      <c r="AY157" s="5"/>
      <c r="AZ157" s="5"/>
      <c r="BA157" s="5"/>
      <c r="BB157" s="5"/>
    </row>
    <row r="158" spans="1:54" x14ac:dyDescent="0.3">
      <c r="A158" s="5">
        <v>14470</v>
      </c>
      <c r="B158" s="5"/>
      <c r="C158" s="5">
        <v>3.1891294749310433</v>
      </c>
      <c r="D158" s="5">
        <v>0.15737803443496429</v>
      </c>
      <c r="E158" s="5">
        <v>-8.7636021326965019E-3</v>
      </c>
      <c r="F158" s="5">
        <v>2.3263961445487397E-2</v>
      </c>
      <c r="G158" s="5">
        <v>5.2468727214160776E-3</v>
      </c>
      <c r="H158" s="5">
        <v>0.17250719943119761</v>
      </c>
      <c r="I158" s="5">
        <v>-8.8808464943810599E-3</v>
      </c>
      <c r="J158" s="5">
        <v>7.7637313291980384E-2</v>
      </c>
      <c r="K158" s="5">
        <v>-4.5207801136235449E-3</v>
      </c>
      <c r="L158" s="5">
        <v>1.4372241275054393E-2</v>
      </c>
      <c r="M158" s="5">
        <v>-1.908849663593095E-2</v>
      </c>
      <c r="N158" s="5">
        <v>-0.20550974779381109</v>
      </c>
      <c r="O158" s="5">
        <v>1.815116395481214E-2</v>
      </c>
      <c r="P158" s="5">
        <v>0.26283888009113693</v>
      </c>
      <c r="Q158" s="5">
        <v>1.8506899989174132E-2</v>
      </c>
      <c r="R158" s="5">
        <v>4.1726644813120745E-2</v>
      </c>
      <c r="S158" s="5">
        <v>3.9925208857627181E-2</v>
      </c>
      <c r="T158" s="5">
        <v>0.12069748978890538</v>
      </c>
      <c r="U158" s="5">
        <v>4.3893829241461638E-2</v>
      </c>
      <c r="V158" s="5">
        <v>0.45860315494573289</v>
      </c>
      <c r="W158" s="5">
        <v>5.5447693811093247E-2</v>
      </c>
      <c r="X158" s="5">
        <v>0.98505428816711071</v>
      </c>
      <c r="Y158" s="5">
        <v>3.6277792015829327E-2</v>
      </c>
      <c r="Z158" s="5">
        <v>0.19718569938402736</v>
      </c>
      <c r="AA158" s="5">
        <v>2.2678819146105568E-2</v>
      </c>
      <c r="AB158" s="5">
        <v>0.15642263177445437</v>
      </c>
      <c r="AC158" s="5">
        <v>2.5041279415179092E-2</v>
      </c>
      <c r="AD158" s="5">
        <v>8.4613179536897742E-3</v>
      </c>
      <c r="AE158" s="5">
        <v>2.2082593366850298E-2</v>
      </c>
      <c r="AF158" s="5">
        <v>0.69549644946557732</v>
      </c>
      <c r="AG158" s="5">
        <v>2.7413227094807591E-2</v>
      </c>
      <c r="AH158" s="5">
        <v>0.35692602913816313</v>
      </c>
      <c r="AI158" s="5">
        <v>2.434461116246495E-2</v>
      </c>
      <c r="AJ158" s="5">
        <v>0.21155085305277072</v>
      </c>
      <c r="AK158" s="5">
        <v>3.3230696583659486E-2</v>
      </c>
      <c r="AL158" s="5">
        <v>7.4615718380199286E-2</v>
      </c>
      <c r="AM158" s="5">
        <v>1.0283498047321336E-2</v>
      </c>
      <c r="AN158" s="5">
        <v>0.29553918636382831</v>
      </c>
      <c r="AO158" s="5">
        <v>6.1550745711587737E-2</v>
      </c>
      <c r="AP158" s="5">
        <v>8.8433467816855488E-2</v>
      </c>
      <c r="AQ158" s="5">
        <v>2.7987179541776172E-3</v>
      </c>
      <c r="AR158" s="5">
        <v>1.7794382129447057</v>
      </c>
      <c r="AS158" s="5"/>
      <c r="AT158" s="5"/>
      <c r="AU158" s="5"/>
      <c r="AV158" s="5"/>
      <c r="AW158" s="5"/>
      <c r="AX158" s="5"/>
      <c r="AY158" s="5"/>
      <c r="AZ158" s="5"/>
      <c r="BA158" s="5"/>
      <c r="BB158" s="5"/>
    </row>
    <row r="159" spans="1:54" x14ac:dyDescent="0.3">
      <c r="A159" s="5">
        <v>14460</v>
      </c>
      <c r="B159" s="5"/>
      <c r="C159" s="5">
        <v>3.1909415513937875</v>
      </c>
      <c r="D159" s="5">
        <v>0.15578472159639228</v>
      </c>
      <c r="E159" s="5">
        <v>-8.6780805192718351E-3</v>
      </c>
      <c r="F159" s="5">
        <v>2.3045464871719594E-2</v>
      </c>
      <c r="G159" s="5">
        <v>5.1995243923170769E-3</v>
      </c>
      <c r="H159" s="5">
        <v>0.17101417594935928</v>
      </c>
      <c r="I159" s="5">
        <v>-8.8072750634040717E-3</v>
      </c>
      <c r="J159" s="5">
        <v>7.7023015979409429E-2</v>
      </c>
      <c r="K159" s="5">
        <v>-4.4866971022433731E-3</v>
      </c>
      <c r="L159" s="5">
        <v>1.4269269299087095E-2</v>
      </c>
      <c r="M159" s="5">
        <v>-1.8958909541982115E-2</v>
      </c>
      <c r="N159" s="5">
        <v>-0.2041921199758629</v>
      </c>
      <c r="O159" s="5">
        <v>1.804165972494616E-2</v>
      </c>
      <c r="P159" s="5">
        <v>0.26135307142202963</v>
      </c>
      <c r="Q159" s="5">
        <v>1.8409339648473175E-2</v>
      </c>
      <c r="R159" s="5">
        <v>4.1522650982479321E-2</v>
      </c>
      <c r="S159" s="5">
        <v>3.9745359263982191E-2</v>
      </c>
      <c r="T159" s="5">
        <v>0.12020032477027745</v>
      </c>
      <c r="U159" s="5">
        <v>4.3730012344561683E-2</v>
      </c>
      <c r="V159" s="5">
        <v>0.4570697220815424</v>
      </c>
      <c r="W159" s="5">
        <v>5.5283909680826693E-2</v>
      </c>
      <c r="X159" s="5">
        <v>0.9825300425392669</v>
      </c>
      <c r="Y159" s="5">
        <v>3.6199077216711111E-2</v>
      </c>
      <c r="Z159" s="5">
        <v>0.19683558779222113</v>
      </c>
      <c r="AA159" s="5">
        <v>2.264752636508878E-2</v>
      </c>
      <c r="AB159" s="5">
        <v>0.15626892880501494</v>
      </c>
      <c r="AC159" s="5">
        <v>2.5026657820859433E-2</v>
      </c>
      <c r="AD159" s="5">
        <v>8.4597638454627453E-3</v>
      </c>
      <c r="AE159" s="5">
        <v>2.208740914195103E-2</v>
      </c>
      <c r="AF159" s="5">
        <v>0.69592860883195251</v>
      </c>
      <c r="AG159" s="5">
        <v>2.7441358635248957E-2</v>
      </c>
      <c r="AH159" s="5">
        <v>0.35743736007068694</v>
      </c>
      <c r="AI159" s="5">
        <v>2.4389418860222147E-2</v>
      </c>
      <c r="AJ159" s="5">
        <v>0.21202686429482975</v>
      </c>
      <c r="AK159" s="5">
        <v>3.3319131439967238E-2</v>
      </c>
      <c r="AL159" s="5">
        <v>7.484508569997278E-2</v>
      </c>
      <c r="AM159" s="5">
        <v>1.031937037536807E-2</v>
      </c>
      <c r="AN159" s="5">
        <v>0.29669306751713126</v>
      </c>
      <c r="AO159" s="5">
        <v>6.1816765105919637E-2</v>
      </c>
      <c r="AP159" s="5">
        <v>8.8852751441527003E-2</v>
      </c>
      <c r="AQ159" s="5">
        <v>2.8131654340019254E-3</v>
      </c>
      <c r="AR159" s="5">
        <v>1.789376021749532</v>
      </c>
      <c r="AS159" s="5"/>
      <c r="AT159" s="5"/>
      <c r="AU159" s="5"/>
      <c r="AV159" s="5"/>
      <c r="AW159" s="5"/>
      <c r="AX159" s="5"/>
      <c r="AY159" s="5"/>
      <c r="AZ159" s="5"/>
      <c r="BA159" s="5"/>
      <c r="BB159" s="5"/>
    </row>
    <row r="160" spans="1:54" x14ac:dyDescent="0.3">
      <c r="A160" s="5">
        <v>14450</v>
      </c>
      <c r="B160" s="5"/>
      <c r="C160" s="5">
        <v>3.1925542630812775</v>
      </c>
      <c r="D160" s="5">
        <v>0.15419387133504225</v>
      </c>
      <c r="E160" s="5">
        <v>-8.5926340000019863E-3</v>
      </c>
      <c r="F160" s="5">
        <v>2.2827008638394073E-2</v>
      </c>
      <c r="G160" s="5">
        <v>5.1521505932797824E-3</v>
      </c>
      <c r="H160" s="5">
        <v>0.16951922151805915</v>
      </c>
      <c r="I160" s="5">
        <v>-8.7335501658145284E-3</v>
      </c>
      <c r="J160" s="5">
        <v>7.6406924228682116E-2</v>
      </c>
      <c r="K160" s="5">
        <v>-4.4524843986728227E-3</v>
      </c>
      <c r="L160" s="5">
        <v>1.4165808630328899E-2</v>
      </c>
      <c r="M160" s="5">
        <v>-1.8828576969555564E-2</v>
      </c>
      <c r="N160" s="5">
        <v>-0.20286548284175826</v>
      </c>
      <c r="O160" s="5">
        <v>1.793127779939805E-2</v>
      </c>
      <c r="P160" s="5">
        <v>0.25985343780944464</v>
      </c>
      <c r="Q160" s="5">
        <v>1.8310732425757037E-2</v>
      </c>
      <c r="R160" s="5">
        <v>4.1316142811686045E-2</v>
      </c>
      <c r="S160" s="5">
        <v>3.9562967778079917E-2</v>
      </c>
      <c r="T160" s="5">
        <v>0.11969509827774047</v>
      </c>
      <c r="U160" s="5">
        <v>4.3563139235220365E-2</v>
      </c>
      <c r="V160" s="5">
        <v>0.45550319042675513</v>
      </c>
      <c r="W160" s="5">
        <v>5.5115998885472348E-2</v>
      </c>
      <c r="X160" s="5">
        <v>0.97993056014437963</v>
      </c>
      <c r="Y160" s="5">
        <v>3.6117531619136792E-2</v>
      </c>
      <c r="Z160" s="5">
        <v>0.1964698236647692</v>
      </c>
      <c r="AA160" s="5">
        <v>2.2614409745687659E-2</v>
      </c>
      <c r="AB160" s="5">
        <v>0.15610253218945325</v>
      </c>
      <c r="AC160" s="5">
        <v>2.5009993756525156E-2</v>
      </c>
      <c r="AD160" s="5">
        <v>8.4575187853369073E-3</v>
      </c>
      <c r="AE160" s="5">
        <v>2.2090426645440822E-2</v>
      </c>
      <c r="AF160" s="5">
        <v>0.6963045151421895</v>
      </c>
      <c r="AG160" s="5">
        <v>2.7467297110259276E-2</v>
      </c>
      <c r="AH160" s="5">
        <v>0.35792057048979176</v>
      </c>
      <c r="AI160" s="5">
        <v>2.4432346349738038E-2</v>
      </c>
      <c r="AJ160" s="5">
        <v>0.21248693736717167</v>
      </c>
      <c r="AK160" s="5">
        <v>3.3405137092870248E-2</v>
      </c>
      <c r="AL160" s="5">
        <v>7.5069191596527654E-2</v>
      </c>
      <c r="AM160" s="5">
        <v>1.0354547818223581E-2</v>
      </c>
      <c r="AN160" s="5">
        <v>0.29782795295433967</v>
      </c>
      <c r="AO160" s="5">
        <v>6.2079053587273045E-2</v>
      </c>
      <c r="AP160" s="5">
        <v>8.9267030618666282E-2</v>
      </c>
      <c r="AQ160" s="5">
        <v>2.8274668356039739E-3</v>
      </c>
      <c r="AR160" s="5">
        <v>1.7992294406316336</v>
      </c>
      <c r="AS160" s="5"/>
      <c r="AT160" s="5"/>
      <c r="AU160" s="5"/>
      <c r="AV160" s="5"/>
      <c r="AW160" s="5"/>
      <c r="AX160" s="5"/>
      <c r="AY160" s="5"/>
      <c r="AZ160" s="5"/>
      <c r="BA160" s="5"/>
      <c r="BB160" s="5"/>
    </row>
    <row r="161" spans="1:54" x14ac:dyDescent="0.3">
      <c r="A161" s="5">
        <v>14440</v>
      </c>
      <c r="B161" s="5"/>
      <c r="C161" s="5">
        <v>3.193966771210464</v>
      </c>
      <c r="D161" s="5">
        <v>0.15260571172333107</v>
      </c>
      <c r="E161" s="5">
        <v>-8.5072753429287998E-3</v>
      </c>
      <c r="F161" s="5">
        <v>2.260862664696206E-2</v>
      </c>
      <c r="G161" s="5">
        <v>5.1047589341400162E-3</v>
      </c>
      <c r="H161" s="5">
        <v>0.16802258394020697</v>
      </c>
      <c r="I161" s="5">
        <v>-8.659684375548234E-3</v>
      </c>
      <c r="J161" s="5">
        <v>7.57891458549559E-2</v>
      </c>
      <c r="K161" s="5">
        <v>-4.4181481298457784E-3</v>
      </c>
      <c r="L161" s="5">
        <v>1.4061878180278643E-2</v>
      </c>
      <c r="M161" s="5">
        <v>-1.8697523172763623E-2</v>
      </c>
      <c r="N161" s="5">
        <v>-0.201530087088511</v>
      </c>
      <c r="O161" s="5">
        <v>1.7820039304222646E-2</v>
      </c>
      <c r="P161" s="5">
        <v>0.25834026914762503</v>
      </c>
      <c r="Q161" s="5">
        <v>1.8211097517805253E-2</v>
      </c>
      <c r="R161" s="5">
        <v>4.1107160658980582E-2</v>
      </c>
      <c r="S161" s="5">
        <v>3.9378070053639039E-2</v>
      </c>
      <c r="T161" s="5">
        <v>0.11918190867940515</v>
      </c>
      <c r="U161" s="5">
        <v>4.3393242108001648E-2</v>
      </c>
      <c r="V161" s="5">
        <v>0.45390385748982015</v>
      </c>
      <c r="W161" s="5">
        <v>5.4943992537074639E-2</v>
      </c>
      <c r="X161" s="5">
        <v>0.9772563048724271</v>
      </c>
      <c r="Y161" s="5">
        <v>3.6033168955307164E-2</v>
      </c>
      <c r="Z161" s="5">
        <v>0.19608846305202118</v>
      </c>
      <c r="AA161" s="5">
        <v>2.2579473561652713E-2</v>
      </c>
      <c r="AB161" s="5">
        <v>0.15592345623635068</v>
      </c>
      <c r="AC161" s="5">
        <v>2.4991287064423943E-2</v>
      </c>
      <c r="AD161" s="5">
        <v>8.454581889122615E-3</v>
      </c>
      <c r="AE161" s="5">
        <v>2.209164140038344E-2</v>
      </c>
      <c r="AF161" s="5">
        <v>0.69662395931580567</v>
      </c>
      <c r="AG161" s="5">
        <v>2.7491031616261419E-2</v>
      </c>
      <c r="AH161" s="5">
        <v>0.35837548417791648</v>
      </c>
      <c r="AI161" s="5">
        <v>2.4473379314443891E-2</v>
      </c>
      <c r="AJ161" s="5">
        <v>0.21293092832430549</v>
      </c>
      <c r="AK161" s="5">
        <v>3.3488687944149408E-2</v>
      </c>
      <c r="AL161" s="5">
        <v>7.5287972102201534E-2</v>
      </c>
      <c r="AM161" s="5">
        <v>1.0389020700173406E-2</v>
      </c>
      <c r="AN161" s="5">
        <v>0.29894354103221688</v>
      </c>
      <c r="AO161" s="5">
        <v>6.233754369096535E-2</v>
      </c>
      <c r="AP161" s="5">
        <v>8.9676202173961328E-2</v>
      </c>
      <c r="AQ161" s="5">
        <v>2.8416187110538028E-3</v>
      </c>
      <c r="AR161" s="5">
        <v>1.8089961716189324</v>
      </c>
      <c r="AS161" s="5"/>
      <c r="AT161" s="5"/>
      <c r="AU161" s="5"/>
      <c r="AV161" s="5"/>
      <c r="AW161" s="5"/>
      <c r="AX161" s="5"/>
      <c r="AY161" s="5"/>
      <c r="AZ161" s="5"/>
      <c r="BA161" s="5"/>
      <c r="BB161" s="5"/>
    </row>
    <row r="162" spans="1:54" x14ac:dyDescent="0.3">
      <c r="A162" s="5">
        <v>14430</v>
      </c>
      <c r="B162" s="5"/>
      <c r="C162" s="5">
        <v>3.1951782715277899</v>
      </c>
      <c r="D162" s="5">
        <v>0.15102046856357021</v>
      </c>
      <c r="E162" s="5">
        <v>-8.4220172084014232E-3</v>
      </c>
      <c r="F162" s="5">
        <v>2.2390352562812969E-2</v>
      </c>
      <c r="G162" s="5">
        <v>5.0573569827038669E-3</v>
      </c>
      <c r="H162" s="5">
        <v>0.16652451000283969</v>
      </c>
      <c r="I162" s="5">
        <v>-8.5856902328608486E-3</v>
      </c>
      <c r="J162" s="5">
        <v>7.5169788539003829E-2</v>
      </c>
      <c r="K162" s="5">
        <v>-4.3836944239898411E-3</v>
      </c>
      <c r="L162" s="5">
        <v>1.3957496892766503E-2</v>
      </c>
      <c r="M162" s="5">
        <v>-1.8565772484942011E-2</v>
      </c>
      <c r="N162" s="5">
        <v>-0.20018618464202884</v>
      </c>
      <c r="O162" s="5">
        <v>1.7707965505773277E-2</v>
      </c>
      <c r="P162" s="5">
        <v>0.25681385779924454</v>
      </c>
      <c r="Q162" s="5">
        <v>1.8110454324194745E-2</v>
      </c>
      <c r="R162" s="5">
        <v>4.089574540091611E-2</v>
      </c>
      <c r="S162" s="5">
        <v>3.9190702294370092E-2</v>
      </c>
      <c r="T162" s="5">
        <v>0.11866085615542081</v>
      </c>
      <c r="U162" s="5">
        <v>4.3220353865387244E-2</v>
      </c>
      <c r="V162" s="5">
        <v>0.45227202862793209</v>
      </c>
      <c r="W162" s="5">
        <v>5.4767922743918819E-2</v>
      </c>
      <c r="X162" s="5">
        <v>0.97450775901552011</v>
      </c>
      <c r="Y162" s="5">
        <v>3.5946003655856956E-2</v>
      </c>
      <c r="Z162" s="5">
        <v>0.19569156588423614</v>
      </c>
      <c r="AA162" s="5">
        <v>2.254272253917778E-2</v>
      </c>
      <c r="AB162" s="5">
        <v>0.15573171839374306</v>
      </c>
      <c r="AC162" s="5">
        <v>2.4970538088504864E-2</v>
      </c>
      <c r="AD162" s="5">
        <v>8.4509524405213376E-3</v>
      </c>
      <c r="AE162" s="5">
        <v>2.2091049360250803E-2</v>
      </c>
      <c r="AF162" s="5">
        <v>0.69688674547308282</v>
      </c>
      <c r="AG162" s="5">
        <v>2.7512551751637433E-2</v>
      </c>
      <c r="AH162" s="5">
        <v>0.35880193115766718</v>
      </c>
      <c r="AI162" s="5">
        <v>2.4512503839421773E-2</v>
      </c>
      <c r="AJ162" s="5">
        <v>0.21335869647004074</v>
      </c>
      <c r="AK162" s="5">
        <v>3.3569758863097612E-2</v>
      </c>
      <c r="AL162" s="5">
        <v>7.5501364191729148E-2</v>
      </c>
      <c r="AM162" s="5">
        <v>1.0422779459114632E-2</v>
      </c>
      <c r="AN162" s="5">
        <v>0.30003953286427748</v>
      </c>
      <c r="AO162" s="5">
        <v>6.2592168412468646E-2</v>
      </c>
      <c r="AP162" s="5">
        <v>9.0080163419442957E-2</v>
      </c>
      <c r="AQ162" s="5">
        <v>2.8556176219552603E-3</v>
      </c>
      <c r="AR162" s="5">
        <v>1.8186739188852019</v>
      </c>
      <c r="AS162" s="5"/>
      <c r="AT162" s="5"/>
      <c r="AU162" s="5"/>
      <c r="AV162" s="5"/>
      <c r="AW162" s="5"/>
      <c r="AX162" s="5"/>
      <c r="AY162" s="5"/>
      <c r="AZ162" s="5"/>
      <c r="BA162" s="5"/>
      <c r="BB162" s="5"/>
    </row>
    <row r="163" spans="1:54" x14ac:dyDescent="0.3">
      <c r="A163" s="5">
        <v>14420</v>
      </c>
      <c r="B163" s="5"/>
      <c r="C163" s="5">
        <v>3.1961879947217966</v>
      </c>
      <c r="D163" s="5">
        <v>0.14943836533109556</v>
      </c>
      <c r="E163" s="5">
        <v>-8.3368721457195826E-3</v>
      </c>
      <c r="F163" s="5">
        <v>2.2172219805948978E-2</v>
      </c>
      <c r="G163" s="5">
        <v>5.0099522625712692E-3</v>
      </c>
      <c r="H163" s="5">
        <v>0.1650252454038254</v>
      </c>
      <c r="I163" s="5">
        <v>-8.5115802404991704E-3</v>
      </c>
      <c r="J163" s="5">
        <v>7.4548959793553374E-2</v>
      </c>
      <c r="K163" s="5">
        <v>-4.3491294086720408E-3</v>
      </c>
      <c r="L163" s="5">
        <v>1.3852683737812477E-2</v>
      </c>
      <c r="M163" s="5">
        <v>-1.8433349310655621E-2</v>
      </c>
      <c r="N163" s="5">
        <v>-0.19883402857351087</v>
      </c>
      <c r="O163" s="5">
        <v>1.7595077803595698E-2</v>
      </c>
      <c r="P163" s="5">
        <v>0.25527449849736772</v>
      </c>
      <c r="Q163" s="5">
        <v>1.8008822440794964E-2</v>
      </c>
      <c r="R163" s="5">
        <v>4.0681938418709221E-2</v>
      </c>
      <c r="S163" s="5">
        <v>3.9000901241992902E-2</v>
      </c>
      <c r="T163" s="5">
        <v>0.11813204266530583</v>
      </c>
      <c r="U163" s="5">
        <v>4.3044508107286453E-2</v>
      </c>
      <c r="V163" s="5">
        <v>0.45060801695286878</v>
      </c>
      <c r="W163" s="5">
        <v>5.4587822601109538E-2</v>
      </c>
      <c r="X163" s="5">
        <v>0.9716854231368609</v>
      </c>
      <c r="Y163" s="5">
        <v>3.5856050846411087E-2</v>
      </c>
      <c r="Z163" s="5">
        <v>0.19527919596056117</v>
      </c>
      <c r="AA163" s="5">
        <v>2.2504161856532017E-2</v>
      </c>
      <c r="AB163" s="5">
        <v>0.15552733925284107</v>
      </c>
      <c r="AC163" s="5">
        <v>2.4947747676016489E-2</v>
      </c>
      <c r="AD163" s="5">
        <v>8.4466298920020198E-3</v>
      </c>
      <c r="AE163" s="5">
        <v>2.2088646912074541E-2</v>
      </c>
      <c r="AF163" s="5">
        <v>0.69709269106090477</v>
      </c>
      <c r="AG163" s="5">
        <v>2.7531847622701618E-2</v>
      </c>
      <c r="AH163" s="5">
        <v>0.3591997477822112</v>
      </c>
      <c r="AI163" s="5">
        <v>2.4549706418384207E-2</v>
      </c>
      <c r="AJ163" s="5">
        <v>0.21377010442474043</v>
      </c>
      <c r="AK163" s="5">
        <v>3.3648325198034582E-2</v>
      </c>
      <c r="AL163" s="5">
        <v>7.5709305810016198E-2</v>
      </c>
      <c r="AM163" s="5">
        <v>1.0455814650615011E-2</v>
      </c>
      <c r="AN163" s="5">
        <v>0.30111563244304995</v>
      </c>
      <c r="AO163" s="5">
        <v>6.2842861233803851E-2</v>
      </c>
      <c r="AP163" s="5">
        <v>9.0478812192380756E-2</v>
      </c>
      <c r="AQ163" s="5">
        <v>2.8694601406954482E-3</v>
      </c>
      <c r="AR163" s="5">
        <v>1.8282603895479745</v>
      </c>
      <c r="AS163" s="5"/>
      <c r="AT163" s="5"/>
      <c r="AU163" s="5"/>
      <c r="AV163" s="5"/>
      <c r="AW163" s="5"/>
      <c r="AX163" s="5"/>
      <c r="AY163" s="5"/>
      <c r="AZ163" s="5"/>
      <c r="BA163" s="5"/>
      <c r="BB163" s="5"/>
    </row>
    <row r="164" spans="1:54" x14ac:dyDescent="0.3">
      <c r="A164" s="5">
        <v>14410</v>
      </c>
      <c r="B164" s="5"/>
      <c r="C164" s="5">
        <v>3.1969952068275385</v>
      </c>
      <c r="D164" s="5">
        <v>0.14785962311860879</v>
      </c>
      <c r="E164" s="5">
        <v>-8.2518525898368535E-3</v>
      </c>
      <c r="F164" s="5">
        <v>2.1954261541798279E-2</v>
      </c>
      <c r="G164" s="5">
        <v>4.962552250986102E-3</v>
      </c>
      <c r="H164" s="5">
        <v>0.1635250346792739</v>
      </c>
      <c r="I164" s="5">
        <v>-8.4373668599000817E-3</v>
      </c>
      <c r="J164" s="5">
        <v>7.3926766929792317E-2</v>
      </c>
      <c r="K164" s="5">
        <v>-4.3144592088500341E-3</v>
      </c>
      <c r="L164" s="5">
        <v>1.3747457705488141E-2</v>
      </c>
      <c r="M164" s="5">
        <v>-1.8300278117690867E-2</v>
      </c>
      <c r="N164" s="5">
        <v>-0.19747387301550695</v>
      </c>
      <c r="O164" s="5">
        <v>1.748139772327614E-2</v>
      </c>
      <c r="P164" s="5">
        <v>0.2537224882465241</v>
      </c>
      <c r="Q164" s="5">
        <v>1.7906221653185742E-2</v>
      </c>
      <c r="R164" s="5">
        <v>4.0465781584384963E-2</v>
      </c>
      <c r="S164" s="5">
        <v>3.880870416403108E-2</v>
      </c>
      <c r="T164" s="5">
        <v>0.11759557191452971</v>
      </c>
      <c r="U164" s="5">
        <v>4.2865739120249387E-2</v>
      </c>
      <c r="V164" s="5">
        <v>0.44891214323351758</v>
      </c>
      <c r="W164" s="5">
        <v>5.4403726180727939E-2</v>
      </c>
      <c r="X164" s="5">
        <v>0.96878981593192093</v>
      </c>
      <c r="Y164" s="5">
        <v>3.5763326343846914E-2</v>
      </c>
      <c r="Z164" s="5">
        <v>0.19485142093638746</v>
      </c>
      <c r="AA164" s="5">
        <v>2.24637971435049E-2</v>
      </c>
      <c r="AB164" s="5">
        <v>0.15531034255047044</v>
      </c>
      <c r="AC164" s="5">
        <v>2.4922917178904429E-2</v>
      </c>
      <c r="AD164" s="5">
        <v>8.4416138656119005E-3</v>
      </c>
      <c r="AE164" s="5">
        <v>2.2084430879434565E-2</v>
      </c>
      <c r="AF164" s="5">
        <v>0.69724162697377778</v>
      </c>
      <c r="AG164" s="5">
        <v>2.7548909849498638E-2</v>
      </c>
      <c r="AH164" s="5">
        <v>0.35956877682361948</v>
      </c>
      <c r="AI164" s="5">
        <v>2.4584973960531335E-2</v>
      </c>
      <c r="AJ164" s="5">
        <v>0.21416501819167566</v>
      </c>
      <c r="AK164" s="5">
        <v>3.3724362787709995E-2</v>
      </c>
      <c r="AL164" s="5">
        <v>7.5911735899732047E-2</v>
      </c>
      <c r="AM164" s="5">
        <v>1.0488116951957291E-2</v>
      </c>
      <c r="AN164" s="5">
        <v>0.30217154676221625</v>
      </c>
      <c r="AO164" s="5">
        <v>6.3089556149976606E-2</v>
      </c>
      <c r="AP164" s="5">
        <v>9.0872046894336644E-2</v>
      </c>
      <c r="AQ164" s="5">
        <v>2.8831428517023649E-3</v>
      </c>
      <c r="AR164" s="5">
        <v>1.8377532944736719</v>
      </c>
      <c r="AS164" s="5"/>
      <c r="AT164" s="5"/>
      <c r="AU164" s="5"/>
      <c r="AV164" s="5"/>
      <c r="AW164" s="5"/>
      <c r="AX164" s="5"/>
      <c r="AY164" s="5"/>
      <c r="AZ164" s="5"/>
      <c r="BA164" s="5"/>
      <c r="BB164" s="5"/>
    </row>
    <row r="165" spans="1:54" x14ac:dyDescent="0.3">
      <c r="A165" s="5">
        <v>14400</v>
      </c>
      <c r="B165" s="5"/>
      <c r="C165" s="5">
        <v>3.1975992096226191</v>
      </c>
      <c r="D165" s="5">
        <v>0.14628446058175423</v>
      </c>
      <c r="E165" s="5">
        <v>-8.1669708581254344E-3</v>
      </c>
      <c r="F165" s="5">
        <v>2.173651067217117E-2</v>
      </c>
      <c r="G165" s="5">
        <v>4.9151643767135402E-3</v>
      </c>
      <c r="H165" s="5">
        <v>0.16202412113168549</v>
      </c>
      <c r="I165" s="5">
        <v>-8.3630625074191077E-3</v>
      </c>
      <c r="J165" s="5">
        <v>7.3303317024057971E-2</v>
      </c>
      <c r="K165" s="5">
        <v>-4.279689944929466E-3</v>
      </c>
      <c r="L165" s="5">
        <v>1.3641837799784503E-2</v>
      </c>
      <c r="M165" s="5">
        <v>-1.8166583429037802E-2</v>
      </c>
      <c r="N165" s="5">
        <v>-0.19610597307768313</v>
      </c>
      <c r="O165" s="5">
        <v>1.7366946909247068E-2</v>
      </c>
      <c r="P165" s="5">
        <v>0.25215812622294648</v>
      </c>
      <c r="Q165" s="5">
        <v>1.7802671930001214E-2</v>
      </c>
      <c r="R165" s="5">
        <v>4.0247317246723521E-2</v>
      </c>
      <c r="S165" s="5">
        <v>3.8614148841388286E-2</v>
      </c>
      <c r="T165" s="5">
        <v>0.11705154932036003</v>
      </c>
      <c r="U165" s="5">
        <v>4.2684081866388654E-2</v>
      </c>
      <c r="V165" s="5">
        <v>0.44718473579513285</v>
      </c>
      <c r="W165" s="5">
        <v>5.4215668521570538E-2</v>
      </c>
      <c r="X165" s="5">
        <v>0.9658214740818829</v>
      </c>
      <c r="Y165" s="5">
        <v>3.5667846652262733E-2</v>
      </c>
      <c r="Z165" s="5">
        <v>0.1944083123090839</v>
      </c>
      <c r="AA165" s="5">
        <v>2.2421634480663456E-2</v>
      </c>
      <c r="AB165" s="5">
        <v>0.15508075517022718</v>
      </c>
      <c r="AC165" s="5">
        <v>2.4896048455006637E-2</v>
      </c>
      <c r="AD165" s="5">
        <v>8.4359041537210439E-3</v>
      </c>
      <c r="AE165" s="5">
        <v>2.207839852528205E-2</v>
      </c>
      <c r="AF165" s="5">
        <v>0.69733339766993763</v>
      </c>
      <c r="AG165" s="5">
        <v>2.756372957142237E-2</v>
      </c>
      <c r="AH165" s="5">
        <v>0.35990886755909457</v>
      </c>
      <c r="AI165" s="5">
        <v>2.4618293797281064E-2</v>
      </c>
      <c r="AJ165" s="5">
        <v>0.21454330722244305</v>
      </c>
      <c r="AK165" s="5">
        <v>3.3797847972587503E-2</v>
      </c>
      <c r="AL165" s="5">
        <v>7.6108594428704157E-2</v>
      </c>
      <c r="AM165" s="5">
        <v>1.0519677166166403E-2</v>
      </c>
      <c r="AN165" s="5">
        <v>0.30320698593857259</v>
      </c>
      <c r="AO165" s="5">
        <v>6.3332187695442105E-2</v>
      </c>
      <c r="AP165" s="5">
        <v>9.1259766530359734E-2</v>
      </c>
      <c r="AQ165" s="5">
        <v>2.8966623527102234E-3</v>
      </c>
      <c r="AR165" s="5">
        <v>1.8471503490896555</v>
      </c>
      <c r="AS165" s="5"/>
      <c r="AT165" s="5"/>
      <c r="AU165" s="5"/>
      <c r="AV165" s="5"/>
      <c r="AW165" s="5"/>
      <c r="AX165" s="5"/>
      <c r="AY165" s="5"/>
      <c r="AZ165" s="5"/>
      <c r="BA165" s="5"/>
      <c r="BB165" s="5"/>
    </row>
    <row r="166" spans="1:54" x14ac:dyDescent="0.3">
      <c r="A166" s="5">
        <v>14390</v>
      </c>
      <c r="B166" s="5"/>
      <c r="C166" s="5">
        <v>3.1979993410145622</v>
      </c>
      <c r="D166" s="5">
        <v>0.14471309388595063</v>
      </c>
      <c r="E166" s="5">
        <v>-8.0822391472035859E-3</v>
      </c>
      <c r="F166" s="5">
        <v>2.1518999826362496E-2</v>
      </c>
      <c r="G166" s="5">
        <v>4.8677960179458702E-3</v>
      </c>
      <c r="H166" s="5">
        <v>0.16052274675887007</v>
      </c>
      <c r="I166" s="5">
        <v>-8.28867955059015E-3</v>
      </c>
      <c r="J166" s="5">
        <v>7.2678716884724714E-2</v>
      </c>
      <c r="K166" s="5">
        <v>-4.2448277308286429E-3</v>
      </c>
      <c r="L166" s="5">
        <v>1.353584303248897E-2</v>
      </c>
      <c r="M166" s="5">
        <v>-1.8032289814866622E-2</v>
      </c>
      <c r="N166" s="5">
        <v>-0.19473058476232988</v>
      </c>
      <c r="O166" s="5">
        <v>1.7251747117553992E-2</v>
      </c>
      <c r="P166" s="5">
        <v>0.2505817136740166</v>
      </c>
      <c r="Q166" s="5">
        <v>1.7698193416203014E-2</v>
      </c>
      <c r="R166" s="5">
        <v>4.0026588217015012E-2</v>
      </c>
      <c r="S166" s="5">
        <v>3.8417273555713047E-2</v>
      </c>
      <c r="T166" s="5">
        <v>0.11650008197699084</v>
      </c>
      <c r="U166" s="5">
        <v>4.2499571972014157E-2</v>
      </c>
      <c r="V166" s="5">
        <v>0.44542613041535989</v>
      </c>
      <c r="W166" s="5">
        <v>5.4023685618473982E-2</v>
      </c>
      <c r="X166" s="5">
        <v>0.96278095209938042</v>
      </c>
      <c r="Y166" s="5">
        <v>3.5569628958653864E-2</v>
      </c>
      <c r="Z166" s="5">
        <v>0.19394994540210755</v>
      </c>
      <c r="AA166" s="5">
        <v>2.2377680398421272E-2</v>
      </c>
      <c r="AB166" s="5">
        <v>0.15483860714233694</v>
      </c>
      <c r="AC166" s="5">
        <v>2.4867143869044546E-2</v>
      </c>
      <c r="AD166" s="5">
        <v>8.4295007196997854E-3</v>
      </c>
      <c r="AE166" s="5">
        <v>2.207054755459438E-2</v>
      </c>
      <c r="AF166" s="5">
        <v>0.69736786128245409</v>
      </c>
      <c r="AG166" s="5">
        <v>2.7576298452651561E-2</v>
      </c>
      <c r="AH166" s="5">
        <v>0.36021987585502702</v>
      </c>
      <c r="AI166" s="5">
        <v>2.46496536888677E-2</v>
      </c>
      <c r="AJ166" s="5">
        <v>0.21490484448140218</v>
      </c>
      <c r="AK166" s="5">
        <v>3.3868757606003233E-2</v>
      </c>
      <c r="AL166" s="5">
        <v>7.6299822417099802E-2</v>
      </c>
      <c r="AM166" s="5">
        <v>1.0550486226017387E-2</v>
      </c>
      <c r="AN166" s="5">
        <v>0.30422166333373973</v>
      </c>
      <c r="AO166" s="5">
        <v>6.3570690970584917E-2</v>
      </c>
      <c r="AP166" s="5">
        <v>9.1641870748301962E-2</v>
      </c>
      <c r="AQ166" s="5">
        <v>2.9100152560318062E-3</v>
      </c>
      <c r="AR166" s="5">
        <v>1.8564492742028396</v>
      </c>
      <c r="AS166" s="5"/>
      <c r="AT166" s="5"/>
      <c r="AU166" s="5"/>
      <c r="AV166" s="5"/>
      <c r="AW166" s="5"/>
      <c r="AX166" s="5"/>
      <c r="AY166" s="5"/>
      <c r="AZ166" s="5"/>
      <c r="BA166" s="5"/>
      <c r="BB166" s="5"/>
    </row>
    <row r="167" spans="1:54" x14ac:dyDescent="0.3">
      <c r="A167" s="5">
        <v>14380</v>
      </c>
      <c r="B167" s="5"/>
      <c r="C167" s="5">
        <v>3.198194975419351</v>
      </c>
      <c r="D167" s="5">
        <v>0.14314573665449851</v>
      </c>
      <c r="E167" s="5">
        <v>-7.997669529827181E-3</v>
      </c>
      <c r="F167" s="5">
        <v>2.130176135240432E-2</v>
      </c>
      <c r="G167" s="5">
        <v>4.8204545002374175E-3</v>
      </c>
      <c r="H167" s="5">
        <v>0.15902115218366947</v>
      </c>
      <c r="I167" s="5">
        <v>-8.2142303044182331E-3</v>
      </c>
      <c r="J167" s="5">
        <v>7.2053073019305761E-2</v>
      </c>
      <c r="K167" s="5">
        <v>-4.2098786720512153E-3</v>
      </c>
      <c r="L167" s="5">
        <v>1.3429492417074345E-2</v>
      </c>
      <c r="M167" s="5">
        <v>-1.7897421884501628E-2</v>
      </c>
      <c r="N167" s="5">
        <v>-0.193347964879658</v>
      </c>
      <c r="O167" s="5">
        <v>1.7135820208586949E-2</v>
      </c>
      <c r="P167" s="5">
        <v>0.24899355381697164</v>
      </c>
      <c r="Q167" s="5">
        <v>1.7592806426285745E-2</v>
      </c>
      <c r="R167" s="5">
        <v>3.9803637754629438E-2</v>
      </c>
      <c r="S167" s="5">
        <v>3.8218117076557416E-2</v>
      </c>
      <c r="T167" s="5">
        <v>0.11594127861996686</v>
      </c>
      <c r="U167" s="5">
        <v>4.2312245715985311E-2</v>
      </c>
      <c r="V167" s="5">
        <v>0.44363667021707326</v>
      </c>
      <c r="W167" s="5">
        <v>5.3827814411229823E-2</v>
      </c>
      <c r="X167" s="5">
        <v>0.95966882216659377</v>
      </c>
      <c r="Y167" s="5">
        <v>3.5468691128297071E-2</v>
      </c>
      <c r="Z167" s="5">
        <v>0.19347639934749336</v>
      </c>
      <c r="AA167" s="5">
        <v>2.2331941875919074E-2</v>
      </c>
      <c r="AB167" s="5">
        <v>0.1545839316422159</v>
      </c>
      <c r="AC167" s="5">
        <v>2.4836206293408776E-2</v>
      </c>
      <c r="AD167" s="5">
        <v>8.4224036985283985E-3</v>
      </c>
      <c r="AE167" s="5">
        <v>2.2060876116859814E-2</v>
      </c>
      <c r="AF167" s="5">
        <v>0.69734488972524278</v>
      </c>
      <c r="AG167" s="5">
        <v>2.7586608687398217E-2</v>
      </c>
      <c r="AH167" s="5">
        <v>0.36050166424882268</v>
      </c>
      <c r="AI167" s="5">
        <v>2.4679041830805E-2</v>
      </c>
      <c r="AJ167" s="5">
        <v>0.21524950650909513</v>
      </c>
      <c r="AK167" s="5">
        <v>3.3937069065192192E-2</v>
      </c>
      <c r="AL167" s="5">
        <v>7.6485361964378329E-2</v>
      </c>
      <c r="AM167" s="5">
        <v>1.058053519802187E-2</v>
      </c>
      <c r="AN167" s="5">
        <v>0.30521529567556688</v>
      </c>
      <c r="AO167" s="5">
        <v>6.3805001668202119E-2</v>
      </c>
      <c r="AP167" s="5">
        <v>9.2018259878238487E-2</v>
      </c>
      <c r="AQ167" s="5">
        <v>2.923198189837356E-3</v>
      </c>
      <c r="AR167" s="5">
        <v>1.8656477968245653</v>
      </c>
      <c r="AS167" s="5"/>
      <c r="AT167" s="5"/>
      <c r="AU167" s="5"/>
      <c r="AV167" s="5"/>
      <c r="AW167" s="5"/>
      <c r="AX167" s="5"/>
      <c r="AY167" s="5"/>
      <c r="AZ167" s="5"/>
      <c r="BA167" s="5"/>
      <c r="BB167" s="5"/>
    </row>
    <row r="168" spans="1:54" x14ac:dyDescent="0.3">
      <c r="A168" s="5">
        <v>14370</v>
      </c>
      <c r="B168" s="5"/>
      <c r="C168" s="5">
        <v>3.1981855241308619</v>
      </c>
      <c r="D168" s="5">
        <v>0.14158259991798086</v>
      </c>
      <c r="E168" s="5">
        <v>-7.913273951846312E-3</v>
      </c>
      <c r="F168" s="5">
        <v>2.1084827308472314E-2</v>
      </c>
      <c r="G168" s="5">
        <v>4.7731470944695955E-3</v>
      </c>
      <c r="H168" s="5">
        <v>0.15751957658451299</v>
      </c>
      <c r="I168" s="5">
        <v>-8.1397270277068848E-3</v>
      </c>
      <c r="J168" s="5">
        <v>7.1426491601784561E-2</v>
      </c>
      <c r="K168" s="5">
        <v>-4.1748488637680286E-3</v>
      </c>
      <c r="L168" s="5">
        <v>1.3322804962602922E-2</v>
      </c>
      <c r="M168" s="5">
        <v>-1.7762004278397345E-2</v>
      </c>
      <c r="N168" s="5">
        <v>-0.19195837096291937</v>
      </c>
      <c r="O168" s="5">
        <v>1.7019188139780216E-2</v>
      </c>
      <c r="P168" s="5">
        <v>0.24739395173691719</v>
      </c>
      <c r="Q168" s="5">
        <v>1.7486531437418421E-2</v>
      </c>
      <c r="R168" s="5">
        <v>3.9578509552408547E-2</v>
      </c>
      <c r="S168" s="5">
        <v>3.801671864833546E-2</v>
      </c>
      <c r="T168" s="5">
        <v>0.11537524958992192</v>
      </c>
      <c r="U168" s="5">
        <v>4.2122140017787156E-2</v>
      </c>
      <c r="V168" s="5">
        <v>0.44181670555807234</v>
      </c>
      <c r="W168" s="5">
        <v>5.3628092773093217E-2</v>
      </c>
      <c r="X168" s="5">
        <v>0.95648567396576534</v>
      </c>
      <c r="Y168" s="5">
        <v>3.5365051699844718E-2</v>
      </c>
      <c r="Z168" s="5">
        <v>0.19298775706672427</v>
      </c>
      <c r="AA168" s="5">
        <v>2.2284426339716328E-2</v>
      </c>
      <c r="AB168" s="5">
        <v>0.15431676498772601</v>
      </c>
      <c r="AC168" s="5">
        <v>2.4803239108737701E-2</v>
      </c>
      <c r="AD168" s="5">
        <v>8.4146133973383268E-3</v>
      </c>
      <c r="AE168" s="5">
        <v>2.2049382808389521E-2</v>
      </c>
      <c r="AF168" s="5">
        <v>0.69726436879390408</v>
      </c>
      <c r="AG168" s="5">
        <v>2.7594653004964893E-2</v>
      </c>
      <c r="AH168" s="5">
        <v>0.36075410202844244</v>
      </c>
      <c r="AI168" s="5">
        <v>2.4706446860209095E-2</v>
      </c>
      <c r="AJ168" s="5">
        <v>0.21557717348460578</v>
      </c>
      <c r="AK168" s="5">
        <v>3.4002760262175524E-2</v>
      </c>
      <c r="AL168" s="5">
        <v>7.6665156275999208E-2</v>
      </c>
      <c r="AM168" s="5">
        <v>1.0609815286390776E-2</v>
      </c>
      <c r="AN168" s="5">
        <v>0.30618760317915589</v>
      </c>
      <c r="AO168" s="5">
        <v>6.4035056099974452E-2</v>
      </c>
      <c r="AP168" s="5">
        <v>9.2388834971970729E-2</v>
      </c>
      <c r="AQ168" s="5">
        <v>2.9362077994393729E-3</v>
      </c>
      <c r="AR168" s="5">
        <v>1.8747436510013302</v>
      </c>
      <c r="AS168" s="5"/>
      <c r="AT168" s="5"/>
      <c r="AU168" s="5"/>
      <c r="AV168" s="5"/>
      <c r="AW168" s="5"/>
      <c r="AX168" s="5"/>
      <c r="AY168" s="5"/>
      <c r="AZ168" s="5"/>
      <c r="BA168" s="5"/>
      <c r="BB168" s="5"/>
    </row>
    <row r="169" spans="1:54" x14ac:dyDescent="0.3">
      <c r="A169" s="5">
        <v>14360</v>
      </c>
      <c r="B169" s="5"/>
      <c r="C169" s="5">
        <v>3.1979704356809853</v>
      </c>
      <c r="D169" s="5">
        <v>0.14002389206497803</v>
      </c>
      <c r="E169" s="5">
        <v>-7.8290642292284073E-3</v>
      </c>
      <c r="F169" s="5">
        <v>2.0868229454449602E-2</v>
      </c>
      <c r="G169" s="5">
        <v>4.7258810148470207E-3</v>
      </c>
      <c r="H169" s="5">
        <v>0.15601825762683824</v>
      </c>
      <c r="I169" s="5">
        <v>-8.0651819194219321E-3</v>
      </c>
      <c r="J169" s="5">
        <v>7.0799078440190621E-2</v>
      </c>
      <c r="K169" s="5">
        <v>-4.1397443889087835E-3</v>
      </c>
      <c r="L169" s="5">
        <v>1.3215799667648215E-2</v>
      </c>
      <c r="M169" s="5">
        <v>-1.7626061660119947E-2</v>
      </c>
      <c r="N169" s="5">
        <v>-0.19056206118339719</v>
      </c>
      <c r="O169" s="5">
        <v>1.6901872958283715E-2</v>
      </c>
      <c r="P169" s="5">
        <v>0.24578321428420019</v>
      </c>
      <c r="Q169" s="5">
        <v>1.7379389082524739E-2</v>
      </c>
      <c r="R169" s="5">
        <v>3.9351247721886605E-2</v>
      </c>
      <c r="S169" s="5">
        <v>3.7813117977088098E-2</v>
      </c>
      <c r="T169" s="5">
        <v>0.11480210679564633</v>
      </c>
      <c r="U169" s="5">
        <v>4.1929292425334441E-2</v>
      </c>
      <c r="V169" s="5">
        <v>0.43996659391768295</v>
      </c>
      <c r="W169" s="5">
        <v>5.3424559498890564E-2</v>
      </c>
      <c r="X169" s="5">
        <v>0.95323211450217626</v>
      </c>
      <c r="Y169" s="5">
        <v>3.5258729880129999E-2</v>
      </c>
      <c r="Z169" s="5">
        <v>0.19248410524998577</v>
      </c>
      <c r="AA169" s="5">
        <v>2.2235141662293983E-2</v>
      </c>
      <c r="AB169" s="5">
        <v>0.15403714663511889</v>
      </c>
      <c r="AC169" s="5">
        <v>2.4768246204287692E-2</v>
      </c>
      <c r="AD169" s="5">
        <v>8.4061302958842697E-3</v>
      </c>
      <c r="AE169" s="5">
        <v>2.2036066674454832E-2</v>
      </c>
      <c r="AF169" s="5">
        <v>0.69712619826129807</v>
      </c>
      <c r="AG169" s="5">
        <v>2.7600424674606917E-2</v>
      </c>
      <c r="AH169" s="5">
        <v>0.36097706530959683</v>
      </c>
      <c r="AI169" s="5">
        <v>2.4731857861977173E-2</v>
      </c>
      <c r="AJ169" s="5">
        <v>0.21588772928681985</v>
      </c>
      <c r="AK169" s="5">
        <v>3.4065809654502212E-2</v>
      </c>
      <c r="AL169" s="5">
        <v>7.6839149689869546E-2</v>
      </c>
      <c r="AM169" s="5">
        <v>1.0638317836971159E-2</v>
      </c>
      <c r="AN169" s="5">
        <v>0.30713830966744909</v>
      </c>
      <c r="AO169" s="5">
        <v>6.4260791222912922E-2</v>
      </c>
      <c r="AP169" s="5">
        <v>9.2753497842594942E-2</v>
      </c>
      <c r="AQ169" s="5">
        <v>2.9490407485827669E-3</v>
      </c>
      <c r="AR169" s="5">
        <v>1.8837345786510451</v>
      </c>
      <c r="AS169" s="5"/>
      <c r="AT169" s="5"/>
      <c r="AU169" s="5"/>
      <c r="AV169" s="5"/>
      <c r="AW169" s="5"/>
      <c r="AX169" s="5"/>
      <c r="AY169" s="5"/>
      <c r="AZ169" s="5"/>
      <c r="BA169" s="5"/>
      <c r="BB169" s="5"/>
    </row>
    <row r="170" spans="1:54" x14ac:dyDescent="0.3">
      <c r="A170" s="5">
        <v>14350</v>
      </c>
      <c r="B170" s="5"/>
      <c r="C170" s="5">
        <v>3.1975491961902174</v>
      </c>
      <c r="D170" s="5">
        <v>0.13846981879410905</v>
      </c>
      <c r="E170" s="5">
        <v>-7.7450520451488574E-3</v>
      </c>
      <c r="F170" s="5">
        <v>2.0651999243651173E-2</v>
      </c>
      <c r="G170" s="5">
        <v>4.6786634169253705E-3</v>
      </c>
      <c r="H170" s="5">
        <v>0.15451743139540619</v>
      </c>
      <c r="I170" s="5">
        <v>-7.9906071150931523E-3</v>
      </c>
      <c r="J170" s="5">
        <v>7.0170938944435046E-2</v>
      </c>
      <c r="K170" s="5">
        <v>-4.1045713162646694E-3</v>
      </c>
      <c r="L170" s="5">
        <v>1.3108495514237789E-2</v>
      </c>
      <c r="M170" s="5">
        <v>-1.7489618708338425E-2</v>
      </c>
      <c r="N170" s="5">
        <v>-0.18915929426530681</v>
      </c>
      <c r="O170" s="5">
        <v>1.6783896793609785E-2</v>
      </c>
      <c r="P170" s="5">
        <v>0.24416164997118828</v>
      </c>
      <c r="Q170" s="5">
        <v>1.7271400143305804E-2</v>
      </c>
      <c r="R170" s="5">
        <v>3.9121896778347175E-2</v>
      </c>
      <c r="S170" s="5">
        <v>3.7607355217060254E-2</v>
      </c>
      <c r="T170" s="5">
        <v>0.11422196367650159</v>
      </c>
      <c r="U170" s="5">
        <v>4.1733741102509742E-2</v>
      </c>
      <c r="V170" s="5">
        <v>0.4380866997803109</v>
      </c>
      <c r="W170" s="5">
        <v>5.3217254292730741E-2</v>
      </c>
      <c r="X170" s="5">
        <v>0.94990876791966328</v>
      </c>
      <c r="Y170" s="5">
        <v>3.5149745538684815E-2</v>
      </c>
      <c r="Z170" s="5">
        <v>0.19196553433380856</v>
      </c>
      <c r="AA170" s="5">
        <v>2.2184096160368084E-2</v>
      </c>
      <c r="AB170" s="5">
        <v>0.15374511917366718</v>
      </c>
      <c r="AC170" s="5">
        <v>2.4731231978093699E-2</v>
      </c>
      <c r="AD170" s="5">
        <v>8.3969550469465398E-3</v>
      </c>
      <c r="AE170" s="5">
        <v>2.2020927211247609E-2</v>
      </c>
      <c r="AF170" s="5">
        <v>0.69693029196778233</v>
      </c>
      <c r="AG170" s="5">
        <v>2.7603917510195995E-2</v>
      </c>
      <c r="AH170" s="5">
        <v>0.36117043711054431</v>
      </c>
      <c r="AI170" s="5">
        <v>2.4755264374817697E-2</v>
      </c>
      <c r="AJ170" s="5">
        <v>0.21618106155454564</v>
      </c>
      <c r="AK170" s="5">
        <v>3.4126196255838438E-2</v>
      </c>
      <c r="AL170" s="5">
        <v>7.7007287702515373E-2</v>
      </c>
      <c r="AM170" s="5">
        <v>1.0666034341154807E-2</v>
      </c>
      <c r="AN170" s="5">
        <v>0.30806714269130608</v>
      </c>
      <c r="AO170" s="5">
        <v>6.4482144665766863E-2</v>
      </c>
      <c r="AP170" s="5">
        <v>9.3112151104115554E-2</v>
      </c>
      <c r="AQ170" s="5">
        <v>2.9616937207397201E-3</v>
      </c>
      <c r="AR170" s="5">
        <v>1.8926183304044557</v>
      </c>
      <c r="AS170" s="5"/>
      <c r="AT170" s="5"/>
      <c r="AU170" s="5"/>
      <c r="AV170" s="5"/>
      <c r="AW170" s="5"/>
      <c r="AX170" s="5"/>
      <c r="AY170" s="5"/>
      <c r="AZ170" s="5"/>
      <c r="BA170" s="5"/>
      <c r="BB170" s="5"/>
    </row>
    <row r="171" spans="1:54" x14ac:dyDescent="0.3">
      <c r="A171" s="5">
        <v>14340</v>
      </c>
      <c r="B171" s="5"/>
      <c r="C171" s="5">
        <v>3.1969213297084922</v>
      </c>
      <c r="D171" s="5">
        <v>0.13692058306742258</v>
      </c>
      <c r="E171" s="5">
        <v>-7.6612489471502478E-3</v>
      </c>
      <c r="F171" s="5">
        <v>2.0436167814712546E-2</v>
      </c>
      <c r="G171" s="5">
        <v>4.6315013956719272E-3</v>
      </c>
      <c r="H171" s="5">
        <v>0.15301733232754094</v>
      </c>
      <c r="I171" s="5">
        <v>-7.9160146832556611E-3</v>
      </c>
      <c r="J171" s="5">
        <v>6.9542178094420898E-2</v>
      </c>
      <c r="K171" s="5">
        <v>-4.0693356986026292E-3</v>
      </c>
      <c r="L171" s="5">
        <v>1.3000911461819595E-2</v>
      </c>
      <c r="M171" s="5">
        <v>-1.7352700108829146E-2</v>
      </c>
      <c r="N171" s="5">
        <v>-0.18775032940064526</v>
      </c>
      <c r="O171" s="5">
        <v>1.6665281850258826E-2</v>
      </c>
      <c r="P171" s="5">
        <v>0.24252956886850824</v>
      </c>
      <c r="Q171" s="5">
        <v>1.716258554320885E-2</v>
      </c>
      <c r="R171" s="5">
        <v>3.8890501625723294E-2</v>
      </c>
      <c r="S171" s="5">
        <v>3.73994709570971E-2</v>
      </c>
      <c r="T171" s="5">
        <v>0.11363493516419994</v>
      </c>
      <c r="U171" s="5">
        <v>4.1535524816441391E-2</v>
      </c>
      <c r="V171" s="5">
        <v>0.43617739451600207</v>
      </c>
      <c r="W171" s="5">
        <v>5.3006217755324922E-2</v>
      </c>
      <c r="X171" s="5">
        <v>0.9465162753087466</v>
      </c>
      <c r="Y171" s="5">
        <v>3.503811920197232E-2</v>
      </c>
      <c r="Z171" s="5">
        <v>0.19143213847710489</v>
      </c>
      <c r="AA171" s="5">
        <v>2.213129859301444E-2</v>
      </c>
      <c r="AB171" s="5">
        <v>0.15344072831897687</v>
      </c>
      <c r="AC171" s="5">
        <v>2.4692201336919163E-2</v>
      </c>
      <c r="AD171" s="5">
        <v>8.3870884766631855E-3</v>
      </c>
      <c r="AE171" s="5">
        <v>2.2003964367661756E-2</v>
      </c>
      <c r="AF171" s="5">
        <v>0.69667657790602822</v>
      </c>
      <c r="AG171" s="5">
        <v>2.7605125874681381E-2</v>
      </c>
      <c r="AH171" s="5">
        <v>0.36133410742443395</v>
      </c>
      <c r="AI171" s="5">
        <v>2.4776656397127998E-2</v>
      </c>
      <c r="AJ171" s="5">
        <v>0.21645706174545695</v>
      </c>
      <c r="AK171" s="5">
        <v>3.4183899646398133E-2</v>
      </c>
      <c r="AL171" s="5">
        <v>7.716951699496169E-2</v>
      </c>
      <c r="AM171" s="5">
        <v>1.0692956439756431E-2</v>
      </c>
      <c r="AN171" s="5">
        <v>0.30897383364901293</v>
      </c>
      <c r="AO171" s="5">
        <v>6.4699054755379654E-2</v>
      </c>
      <c r="AP171" s="5">
        <v>9.3464698211084635E-2</v>
      </c>
      <c r="AQ171" s="5">
        <v>2.9741634204086538E-3</v>
      </c>
      <c r="AR171" s="5">
        <v>1.9013926664513232</v>
      </c>
      <c r="AS171" s="5"/>
      <c r="AT171" s="5"/>
      <c r="AU171" s="5"/>
      <c r="AV171" s="5"/>
      <c r="AW171" s="5"/>
      <c r="AX171" s="5"/>
      <c r="AY171" s="5"/>
      <c r="AZ171" s="5"/>
      <c r="BA171" s="5"/>
      <c r="BB171" s="5"/>
    </row>
    <row r="172" spans="1:54" x14ac:dyDescent="0.3">
      <c r="A172" s="5">
        <v>14330</v>
      </c>
      <c r="B172" s="5"/>
      <c r="C172" s="5">
        <v>3.1960863985460346</v>
      </c>
      <c r="D172" s="5">
        <v>0.13537638506514793</v>
      </c>
      <c r="E172" s="5">
        <v>-7.5776663443712739E-3</v>
      </c>
      <c r="F172" s="5">
        <v>2.0220765983645521E-2</v>
      </c>
      <c r="G172" s="5">
        <v>4.584401983559641E-3</v>
      </c>
      <c r="H172" s="5">
        <v>0.15151819314732298</v>
      </c>
      <c r="I172" s="5">
        <v>-7.8414166219324087E-3</v>
      </c>
      <c r="J172" s="5">
        <v>6.8912900408442529E-2</v>
      </c>
      <c r="K172" s="5">
        <v>-4.0340435707923424E-3</v>
      </c>
      <c r="L172" s="5">
        <v>1.2893066441254982E-2</v>
      </c>
      <c r="M172" s="5">
        <v>-1.7215330546497432E-2</v>
      </c>
      <c r="N172" s="5">
        <v>-0.18633542616403545</v>
      </c>
      <c r="O172" s="5">
        <v>1.6546050400327521E-2</v>
      </c>
      <c r="P172" s="5">
        <v>0.24088728250079167</v>
      </c>
      <c r="Q172" s="5">
        <v>1.7052966340344887E-2</v>
      </c>
      <c r="R172" s="5">
        <v>3.8657107541348032E-2</v>
      </c>
      <c r="S172" s="5">
        <v>3.7189506206865203E-2</v>
      </c>
      <c r="T172" s="5">
        <v>0.11304113764396551</v>
      </c>
      <c r="U172" s="5">
        <v>4.1334682924526862E-2</v>
      </c>
      <c r="V172" s="5">
        <v>0.43423905625805742</v>
      </c>
      <c r="W172" s="5">
        <v>5.2791491370920283E-2</v>
      </c>
      <c r="X172" s="5">
        <v>0.94305529450742909</v>
      </c>
      <c r="Y172" s="5">
        <v>3.4923872047335526E-2</v>
      </c>
      <c r="Z172" s="5">
        <v>0.19088401553560336</v>
      </c>
      <c r="AA172" s="5">
        <v>2.2076758159604463E-2</v>
      </c>
      <c r="AB172" s="5">
        <v>0.15312402290498048</v>
      </c>
      <c r="AC172" s="5">
        <v>2.4651159695994147E-2</v>
      </c>
      <c r="AD172" s="5">
        <v>8.3765315847911768E-3</v>
      </c>
      <c r="AE172" s="5">
        <v>2.1985178546893965E-2</v>
      </c>
      <c r="AF172" s="5">
        <v>0.6963649983003436</v>
      </c>
      <c r="AG172" s="5">
        <v>2.7604044684345103E-2</v>
      </c>
      <c r="AH172" s="5">
        <v>0.36146797328914165</v>
      </c>
      <c r="AI172" s="5">
        <v>2.4796024392715117E-2</v>
      </c>
      <c r="AJ172" s="5">
        <v>0.21671562519381773</v>
      </c>
      <c r="AK172" s="5">
        <v>3.4238899983207879E-2</v>
      </c>
      <c r="AL172" s="5">
        <v>7.7325785458304472E-2</v>
      </c>
      <c r="AM172" s="5">
        <v>1.0719075926859152E-2</v>
      </c>
      <c r="AN172" s="5">
        <v>0.30985811790514728</v>
      </c>
      <c r="AO172" s="5">
        <v>6.4911460542977611E-2</v>
      </c>
      <c r="AP172" s="5">
        <v>9.3811043498245802E-2</v>
      </c>
      <c r="AQ172" s="5">
        <v>2.9864465744167197E-3</v>
      </c>
      <c r="AR172" s="5">
        <v>1.9100553573910228</v>
      </c>
      <c r="AS172" s="5"/>
      <c r="AT172" s="5"/>
      <c r="AU172" s="5"/>
      <c r="AV172" s="5"/>
      <c r="AW172" s="5"/>
      <c r="AX172" s="5"/>
      <c r="AY172" s="5"/>
      <c r="AZ172" s="5"/>
      <c r="BA172" s="5"/>
      <c r="BB172" s="5"/>
    </row>
    <row r="173" spans="1:54" x14ac:dyDescent="0.3">
      <c r="A173" s="5">
        <v>14320</v>
      </c>
      <c r="B173" s="5"/>
      <c r="C173" s="5">
        <v>3.1950440035940408</v>
      </c>
      <c r="D173" s="5">
        <v>0.13383742214182412</v>
      </c>
      <c r="E173" s="5">
        <v>-7.4943155048464048E-3</v>
      </c>
      <c r="F173" s="5">
        <v>2.0005824236064496E-2</v>
      </c>
      <c r="G173" s="5">
        <v>4.5373721486954201E-3</v>
      </c>
      <c r="H173" s="5">
        <v>0.15002024480076442</v>
      </c>
      <c r="I173" s="5">
        <v>-7.7668248551594782E-3</v>
      </c>
      <c r="J173" s="5">
        <v>6.8283209911888937E-2</v>
      </c>
      <c r="K173" s="5">
        <v>-3.998700947946637E-3</v>
      </c>
      <c r="L173" s="5">
        <v>1.278497934884117E-2</v>
      </c>
      <c r="M173" s="5">
        <v>-1.7077534697420644E-2</v>
      </c>
      <c r="N173" s="5">
        <v>-0.18491484442760353</v>
      </c>
      <c r="O173" s="5">
        <v>1.6426224776103209E-2</v>
      </c>
      <c r="P173" s="5">
        <v>0.23923510374198539</v>
      </c>
      <c r="Q173" s="5">
        <v>1.694256372035937E-2</v>
      </c>
      <c r="R173" s="5">
        <v>3.8421760160563319E-2</v>
      </c>
      <c r="S173" s="5">
        <v>3.6977502382906133E-2</v>
      </c>
      <c r="T173" s="5">
        <v>0.11244068891509744</v>
      </c>
      <c r="U173" s="5">
        <v>4.1131255361207375E-2</v>
      </c>
      <c r="V173" s="5">
        <v>0.43227206977776456</v>
      </c>
      <c r="W173" s="5">
        <v>5.2573117493853495E-2</v>
      </c>
      <c r="X173" s="5">
        <v>0.93952649989475889</v>
      </c>
      <c r="Y173" s="5">
        <v>3.4807025896664706E-2</v>
      </c>
      <c r="Z173" s="5">
        <v>0.19032126703469149</v>
      </c>
      <c r="AA173" s="5">
        <v>2.2020484497552537E-2</v>
      </c>
      <c r="AB173" s="5">
        <v>0.15279505487460787</v>
      </c>
      <c r="AC173" s="5">
        <v>2.4608112978540871E-2</v>
      </c>
      <c r="AD173" s="5">
        <v>8.3652855448963729E-3</v>
      </c>
      <c r="AE173" s="5">
        <v>2.1964570607861798E-2</v>
      </c>
      <c r="AF173" s="5">
        <v>0.69599550968042834</v>
      </c>
      <c r="AG173" s="5">
        <v>2.7600669412847834E-2</v>
      </c>
      <c r="AH173" s="5">
        <v>0.36157193885454708</v>
      </c>
      <c r="AI173" s="5">
        <v>2.4813359296356006E-2</v>
      </c>
      <c r="AJ173" s="5">
        <v>0.2169566511669514</v>
      </c>
      <c r="AK173" s="5">
        <v>3.4291178010199735E-2</v>
      </c>
      <c r="AL173" s="5">
        <v>7.7476042218960178E-2</v>
      </c>
      <c r="AM173" s="5">
        <v>1.0744384753625099E-2</v>
      </c>
      <c r="AN173" s="5">
        <v>0.31071973490874294</v>
      </c>
      <c r="AO173" s="5">
        <v>6.5119301830378909E-2</v>
      </c>
      <c r="AP173" s="5">
        <v>9.4151092220163782E-2</v>
      </c>
      <c r="AQ173" s="5">
        <v>2.9985399332251215E-3</v>
      </c>
      <c r="AR173" s="5">
        <v>1.9186041850871387</v>
      </c>
      <c r="AS173" s="5"/>
      <c r="AT173" s="5"/>
      <c r="AU173" s="5"/>
      <c r="AV173" s="5"/>
      <c r="AW173" s="5"/>
      <c r="AX173" s="5"/>
      <c r="AY173" s="5"/>
      <c r="AZ173" s="5"/>
      <c r="BA173" s="5"/>
      <c r="BB173" s="5"/>
    </row>
    <row r="174" spans="1:54" x14ac:dyDescent="0.3">
      <c r="A174" s="5">
        <v>14310</v>
      </c>
      <c r="B174" s="5"/>
      <c r="C174" s="5">
        <v>3.1937937846349254</v>
      </c>
      <c r="D174" s="5">
        <v>0.13230388878381943</v>
      </c>
      <c r="E174" s="5">
        <v>-7.4112075528770961E-3</v>
      </c>
      <c r="F174" s="5">
        <v>1.9791372719586107E-2</v>
      </c>
      <c r="G174" s="5">
        <v>4.4904187929834336E-3</v>
      </c>
      <c r="H174" s="5">
        <v>0.14852371639199421</v>
      </c>
      <c r="I174" s="5">
        <v>-7.6922512295557865E-3</v>
      </c>
      <c r="J174" s="5">
        <v>6.7653210106265044E-2</v>
      </c>
      <c r="K174" s="5">
        <v>-3.963313823576356E-3</v>
      </c>
      <c r="L174" s="5">
        <v>1.2676669040365931E-2</v>
      </c>
      <c r="M174" s="5">
        <v>-1.6939337220915784E-2</v>
      </c>
      <c r="N174" s="5">
        <v>-0.18348884427593276</v>
      </c>
      <c r="O174" s="5">
        <v>1.6305827362647969E-2</v>
      </c>
      <c r="P174" s="5">
        <v>0.23757334671026892</v>
      </c>
      <c r="Q174" s="5">
        <v>1.6831398989258894E-2</v>
      </c>
      <c r="R174" s="5">
        <v>3.8184505461194028E-2</v>
      </c>
      <c r="S174" s="5">
        <v>3.6763501294528447E-2</v>
      </c>
      <c r="T174" s="5">
        <v>0.11183370815095199</v>
      </c>
      <c r="U174" s="5">
        <v>4.0925282624500382E-2</v>
      </c>
      <c r="V174" s="5">
        <v>0.43027682635629311</v>
      </c>
      <c r="W174" s="5">
        <v>5.235113933472911E-2</v>
      </c>
      <c r="X174" s="5">
        <v>0.93593058217723202</v>
      </c>
      <c r="Y174" s="5">
        <v>3.4687603209785353E-2</v>
      </c>
      <c r="Z174" s="5">
        <v>0.18974399814067119</v>
      </c>
      <c r="AA174" s="5">
        <v>2.1962487679875051E-2</v>
      </c>
      <c r="AB174" s="5">
        <v>0.15245387926913437</v>
      </c>
      <c r="AC174" s="5">
        <v>2.45630676150859E-2</v>
      </c>
      <c r="AD174" s="5">
        <v>8.353351704471601E-3</v>
      </c>
      <c r="AE174" s="5">
        <v>2.1942141866437483E-2</v>
      </c>
      <c r="AF174" s="5">
        <v>0.69556808294949091</v>
      </c>
      <c r="AG174" s="5">
        <v>2.759499609506192E-2</v>
      </c>
      <c r="AH174" s="5">
        <v>0.36164591544719904</v>
      </c>
      <c r="AI174" s="5">
        <v>2.4828652519192852E-2</v>
      </c>
      <c r="AJ174" s="5">
        <v>0.21718004292041507</v>
      </c>
      <c r="AK174" s="5">
        <v>3.4340715068125603E-2</v>
      </c>
      <c r="AL174" s="5">
        <v>7.7620237663576105E-2</v>
      </c>
      <c r="AM174" s="5">
        <v>1.0768875032068739E-2</v>
      </c>
      <c r="AN174" s="5">
        <v>0.3115584283106767</v>
      </c>
      <c r="AO174" s="5">
        <v>6.532251919610714E-2</v>
      </c>
      <c r="AP174" s="5">
        <v>9.448475059081772E-2</v>
      </c>
      <c r="AQ174" s="5">
        <v>3.0104402722366435E-3</v>
      </c>
      <c r="AR174" s="5">
        <v>1.92703694352566</v>
      </c>
      <c r="AS174" s="5"/>
      <c r="AT174" s="5"/>
      <c r="AU174" s="5"/>
      <c r="AV174" s="5"/>
      <c r="AW174" s="5"/>
      <c r="AX174" s="5"/>
      <c r="AY174" s="5"/>
      <c r="AZ174" s="5"/>
      <c r="BA174" s="5"/>
      <c r="BB174" s="5"/>
    </row>
    <row r="175" spans="1:54" x14ac:dyDescent="0.3">
      <c r="A175" s="5">
        <v>14300</v>
      </c>
      <c r="B175" s="5"/>
      <c r="C175" s="5">
        <v>3.1923354206419798</v>
      </c>
      <c r="D175" s="5">
        <v>0.13077597656825574</v>
      </c>
      <c r="E175" s="5">
        <v>-7.3283534664757037E-3</v>
      </c>
      <c r="F175" s="5">
        <v>1.9577441236405188E-2</v>
      </c>
      <c r="G175" s="5">
        <v>4.4435487503242665E-3</v>
      </c>
      <c r="H175" s="5">
        <v>0.14702883512047893</v>
      </c>
      <c r="I175" s="5">
        <v>-7.6177075109385168E-3</v>
      </c>
      <c r="J175" s="5">
        <v>6.7023003938545239E-2</v>
      </c>
      <c r="K175" s="5">
        <v>-3.9278881677603673E-3</v>
      </c>
      <c r="L175" s="5">
        <v>1.2568154325197509E-2</v>
      </c>
      <c r="M175" s="5">
        <v>-1.6800762751636271E-2</v>
      </c>
      <c r="N175" s="5">
        <v>-0.18205768592113233</v>
      </c>
      <c r="O175" s="5">
        <v>1.618488059037624E-2</v>
      </c>
      <c r="P175" s="5">
        <v>0.23590232666263816</v>
      </c>
      <c r="Q175" s="5">
        <v>1.6719493566197587E-2</v>
      </c>
      <c r="R175" s="5">
        <v>3.7945389747895374E-2</v>
      </c>
      <c r="S175" s="5">
        <v>3.654754512954568E-2</v>
      </c>
      <c r="T175" s="5">
        <v>0.11122031585836423</v>
      </c>
      <c r="U175" s="5">
        <v>4.0716805762296068E-2</v>
      </c>
      <c r="V175" s="5">
        <v>0.4282537236538202</v>
      </c>
      <c r="W175" s="5">
        <v>5.2125600946229533E-2</v>
      </c>
      <c r="X175" s="5">
        <v>0.9322682481681257</v>
      </c>
      <c r="Y175" s="5">
        <v>3.4565627077569397E-2</v>
      </c>
      <c r="Z175" s="5">
        <v>0.18915231763043838</v>
      </c>
      <c r="AA175" s="5">
        <v>2.1902778212562053E-2</v>
      </c>
      <c r="AB175" s="5">
        <v>0.15210055421620591</v>
      </c>
      <c r="AC175" s="5">
        <v>2.4516030542558249E-2</v>
      </c>
      <c r="AD175" s="5">
        <v>8.3407315849825612E-3</v>
      </c>
      <c r="AE175" s="5">
        <v>2.1917894096495763E-2</v>
      </c>
      <c r="AF175" s="5">
        <v>0.69508270344665946</v>
      </c>
      <c r="AG175" s="5">
        <v>2.758702133068839E-2</v>
      </c>
      <c r="AH175" s="5">
        <v>0.36168982163232111</v>
      </c>
      <c r="AI175" s="5">
        <v>2.4841895953959924E-2</v>
      </c>
      <c r="AJ175" s="5">
        <v>0.21738570775184241</v>
      </c>
      <c r="AK175" s="5">
        <v>3.4387493104286411E-2</v>
      </c>
      <c r="AL175" s="5">
        <v>7.7758323463587034E-2</v>
      </c>
      <c r="AM175" s="5">
        <v>1.0792539038790846E-2</v>
      </c>
      <c r="AN175" s="5">
        <v>0.31237394608021962</v>
      </c>
      <c r="AO175" s="5">
        <v>6.5521054021395991E-2</v>
      </c>
      <c r="AP175" s="5">
        <v>9.4811925823139409E-2</v>
      </c>
      <c r="AQ175" s="5">
        <v>3.0221443931047797E-3</v>
      </c>
      <c r="AR175" s="5">
        <v>1.9353514396763998</v>
      </c>
      <c r="AS175" s="5"/>
      <c r="AT175" s="5"/>
      <c r="AU175" s="5"/>
      <c r="AV175" s="5"/>
      <c r="AW175" s="5"/>
      <c r="AX175" s="5"/>
      <c r="AY175" s="5"/>
      <c r="AZ175" s="5"/>
      <c r="BA175" s="5"/>
      <c r="BB175" s="5"/>
    </row>
    <row r="176" spans="1:54" x14ac:dyDescent="0.3">
      <c r="A176" s="5">
        <v>14290</v>
      </c>
      <c r="B176" s="5"/>
      <c r="C176" s="5">
        <v>3.1906686300681928</v>
      </c>
      <c r="D176" s="5">
        <v>0.12925387412334974</v>
      </c>
      <c r="E176" s="5">
        <v>-7.2457640748828196E-3</v>
      </c>
      <c r="F176" s="5">
        <v>1.9364059236049867E-2</v>
      </c>
      <c r="G176" s="5">
        <v>4.3967687848504924E-3</v>
      </c>
      <c r="H176" s="5">
        <v>0.14553582621931005</v>
      </c>
      <c r="I176" s="5">
        <v>-7.5432053809859432E-3</v>
      </c>
      <c r="J176" s="5">
        <v>6.6392693770873118E-2</v>
      </c>
      <c r="K176" s="5">
        <v>-3.8924299253317676E-3</v>
      </c>
      <c r="L176" s="5">
        <v>1.2459453960412384E-2</v>
      </c>
      <c r="M176" s="5">
        <v>-1.6661835891700925E-2</v>
      </c>
      <c r="N176" s="5">
        <v>-0.18062162961806633</v>
      </c>
      <c r="O176" s="5">
        <v>1.6063406927629354E-2</v>
      </c>
      <c r="P176" s="5">
        <v>0.23422235988920273</v>
      </c>
      <c r="Q176" s="5">
        <v>1.6606868976227013E-2</v>
      </c>
      <c r="R176" s="5">
        <v>3.7704459636381048E-2</v>
      </c>
      <c r="S176" s="5">
        <v>3.6329676439866294E-2</v>
      </c>
      <c r="T176" s="5">
        <v>0.11060063383652703</v>
      </c>
      <c r="U176" s="5">
        <v>4.0505866358423945E-2</v>
      </c>
      <c r="V176" s="5">
        <v>0.42620316557594273</v>
      </c>
      <c r="W176" s="5">
        <v>5.1896547208562627E-2</v>
      </c>
      <c r="X176" s="5">
        <v>0.92854022055984675</v>
      </c>
      <c r="Y176" s="5">
        <v>3.4441121214772483E-2</v>
      </c>
      <c r="Z176" s="5">
        <v>0.18854633785959618</v>
      </c>
      <c r="AA176" s="5">
        <v>2.1841367031761684E-2</v>
      </c>
      <c r="AB176" s="5">
        <v>0.15173514091654111</v>
      </c>
      <c r="AC176" s="5">
        <v>2.4467009203173046E-2</v>
      </c>
      <c r="AD176" s="5">
        <v>8.3274268818411667E-3</v>
      </c>
      <c r="AE176" s="5">
        <v>2.1891829530774298E-2</v>
      </c>
      <c r="AF176" s="5">
        <v>0.6945393710036265</v>
      </c>
      <c r="AG176" s="5">
        <v>2.7576742287654769E-2</v>
      </c>
      <c r="AH176" s="5">
        <v>0.36170358327310581</v>
      </c>
      <c r="AI176" s="5">
        <v>2.4853081980037918E-2</v>
      </c>
      <c r="AJ176" s="5">
        <v>0.21757355705341697</v>
      </c>
      <c r="AK176" s="5">
        <v>3.443149468206988E-2</v>
      </c>
      <c r="AL176" s="5">
        <v>7.7890252599401757E-2</v>
      </c>
      <c r="AM176" s="5">
        <v>1.0815369218670717E-2</v>
      </c>
      <c r="AN176" s="5">
        <v>0.31316604062067704</v>
      </c>
      <c r="AO176" s="5">
        <v>6.5714848516070498E-2</v>
      </c>
      <c r="AP176" s="5">
        <v>9.5132526168473341E-2</v>
      </c>
      <c r="AQ176" s="5">
        <v>3.033649125043743E-3</v>
      </c>
      <c r="AR176" s="5">
        <v>1.9435454943571884</v>
      </c>
      <c r="AS176" s="5"/>
      <c r="AT176" s="5"/>
      <c r="AU176" s="5"/>
      <c r="AV176" s="5"/>
      <c r="AW176" s="5"/>
      <c r="AX176" s="5"/>
      <c r="AY176" s="5"/>
      <c r="AZ176" s="5"/>
      <c r="BA176" s="5"/>
      <c r="BB176" s="5"/>
    </row>
    <row r="177" spans="1:54" x14ac:dyDescent="0.3">
      <c r="A177" s="5">
        <v>14280</v>
      </c>
      <c r="B177" s="5"/>
      <c r="C177" s="5">
        <v>3.1887931711240505</v>
      </c>
      <c r="D177" s="5">
        <v>0.12773776709018364</v>
      </c>
      <c r="E177" s="5">
        <v>-7.163450056158897E-3</v>
      </c>
      <c r="F177" s="5">
        <v>1.9151255808318463E-2</v>
      </c>
      <c r="G177" s="5">
        <v>4.350085589199533E-3</v>
      </c>
      <c r="H177" s="5">
        <v>0.14404491289457735</v>
      </c>
      <c r="I177" s="5">
        <v>-7.4687564339490226E-3</v>
      </c>
      <c r="J177" s="5">
        <v>6.5762381350620694E-2</v>
      </c>
      <c r="K177" s="5">
        <v>-3.856945014080898E-3</v>
      </c>
      <c r="L177" s="5">
        <v>1.2350586644963739E-2</v>
      </c>
      <c r="M177" s="5">
        <v>-1.6522581202859651E-2</v>
      </c>
      <c r="N177" s="5">
        <v>-0.17918093557978215</v>
      </c>
      <c r="O177" s="5">
        <v>1.5941428873250837E-2</v>
      </c>
      <c r="P177" s="5">
        <v>0.23253376360725281</v>
      </c>
      <c r="Q177" s="5">
        <v>1.6493546843012626E-2</v>
      </c>
      <c r="R177" s="5">
        <v>3.7461762037539856E-2</v>
      </c>
      <c r="S177" s="5">
        <v>3.6109938126943575E-2</v>
      </c>
      <c r="T177" s="5">
        <v>0.10997478513534915</v>
      </c>
      <c r="U177" s="5">
        <v>4.0292506518496619E-2</v>
      </c>
      <c r="V177" s="5">
        <v>0.42412556213743507</v>
      </c>
      <c r="W177" s="5">
        <v>5.1664023814553206E-2</v>
      </c>
      <c r="X177" s="5">
        <v>0.92474723768940481</v>
      </c>
      <c r="Y177" s="5">
        <v>3.4314109952599564E-2</v>
      </c>
      <c r="Z177" s="5">
        <v>0.18792617472901069</v>
      </c>
      <c r="AA177" s="5">
        <v>2.1778265500778327E-2</v>
      </c>
      <c r="AB177" s="5">
        <v>0.15135770362931267</v>
      </c>
      <c r="AC177" s="5">
        <v>2.4416011543100156E-2</v>
      </c>
      <c r="AD177" s="5">
        <v>8.3134394643058721E-3</v>
      </c>
      <c r="AE177" s="5">
        <v>2.1863950861545096E-2</v>
      </c>
      <c r="AF177" s="5">
        <v>0.69393809999545808</v>
      </c>
      <c r="AG177" s="5">
        <v>2.7564156705290575E-2</v>
      </c>
      <c r="AH177" s="5">
        <v>0.36168713358725246</v>
      </c>
      <c r="AI177" s="5">
        <v>2.4862203468331991E-2</v>
      </c>
      <c r="AJ177" s="5">
        <v>0.21774350636293902</v>
      </c>
      <c r="AK177" s="5">
        <v>3.4472702990290469E-2</v>
      </c>
      <c r="AL177" s="5">
        <v>7.8015979384204875E-2</v>
      </c>
      <c r="AM177" s="5">
        <v>1.0837358188514418E-2</v>
      </c>
      <c r="AN177" s="5">
        <v>0.31393446888405691</v>
      </c>
      <c r="AO177" s="5">
        <v>6.5903845744289924E-2</v>
      </c>
      <c r="AP177" s="5">
        <v>9.5446460955938853E-2</v>
      </c>
      <c r="AQ177" s="5">
        <v>3.0449513261387008E-3</v>
      </c>
      <c r="AR177" s="5">
        <v>1.9516169431004697</v>
      </c>
      <c r="AS177" s="5"/>
      <c r="AT177" s="5"/>
      <c r="AU177" s="5"/>
      <c r="AV177" s="5"/>
      <c r="AW177" s="5"/>
      <c r="AX177" s="5"/>
      <c r="AY177" s="5"/>
      <c r="AZ177" s="5"/>
      <c r="BA177" s="5"/>
      <c r="BB177" s="5"/>
    </row>
    <row r="178" spans="1:54" x14ac:dyDescent="0.3">
      <c r="A178" s="5">
        <v>14270</v>
      </c>
      <c r="B178" s="5"/>
      <c r="C178" s="5">
        <v>3.186708842044101</v>
      </c>
      <c r="D178" s="5">
        <v>0.1262278380859127</v>
      </c>
      <c r="E178" s="5">
        <v>-7.081421934850991E-3</v>
      </c>
      <c r="F178" s="5">
        <v>1.8939059676400735E-2</v>
      </c>
      <c r="G178" s="5">
        <v>4.3035057828243427E-3</v>
      </c>
      <c r="H178" s="5">
        <v>0.14255631626585857</v>
      </c>
      <c r="I178" s="5">
        <v>-7.3943721734132124E-3</v>
      </c>
      <c r="J178" s="5">
        <v>6.5132167780821246E-2</v>
      </c>
      <c r="K178" s="5">
        <v>-3.8214393229762259E-3</v>
      </c>
      <c r="L178" s="5">
        <v>1.2241571013893412E-2</v>
      </c>
      <c r="M178" s="5">
        <v>-1.638302319869888E-2</v>
      </c>
      <c r="N178" s="5">
        <v>-0.17773586389317769</v>
      </c>
      <c r="O178" s="5">
        <v>1.5818968949166061E-2</v>
      </c>
      <c r="P178" s="5">
        <v>0.23083685585514341</v>
      </c>
      <c r="Q178" s="5">
        <v>1.6379548881521003E-2</v>
      </c>
      <c r="R178" s="5">
        <v>3.7217344141448859E-2</v>
      </c>
      <c r="S178" s="5">
        <v>3.5888373427092342E-2</v>
      </c>
      <c r="T178" s="5">
        <v>0.10934289401331135</v>
      </c>
      <c r="U178" s="5">
        <v>4.0076768855537612E-2</v>
      </c>
      <c r="V178" s="5">
        <v>0.42202132932342507</v>
      </c>
      <c r="W178" s="5">
        <v>5.1428077254385418E-2</v>
      </c>
      <c r="X178" s="5">
        <v>0.92089005329709717</v>
      </c>
      <c r="Y178" s="5">
        <v>3.4184618231002342E-2</v>
      </c>
      <c r="Z178" s="5">
        <v>0.18729194764982351</v>
      </c>
      <c r="AA178" s="5">
        <v>2.1713485406885419E-2</v>
      </c>
      <c r="AB178" s="5">
        <v>0.15096830965620883</v>
      </c>
      <c r="AC178" s="5">
        <v>2.4363046010917728E-2</v>
      </c>
      <c r="AD178" s="5">
        <v>8.2987713753088551E-3</v>
      </c>
      <c r="AE178" s="5">
        <v>2.1834261241095769E-2</v>
      </c>
      <c r="AF178" s="5">
        <v>0.693278919385516</v>
      </c>
      <c r="AG178" s="5">
        <v>2.7549262897277611E-2</v>
      </c>
      <c r="AH178" s="5">
        <v>0.3616404132006989</v>
      </c>
      <c r="AI178" s="5">
        <v>2.4869253785970005E-2</v>
      </c>
      <c r="AJ178" s="5">
        <v>0.21789547541345011</v>
      </c>
      <c r="AK178" s="5">
        <v>3.4511101852325123E-2</v>
      </c>
      <c r="AL178" s="5">
        <v>7.8135459487357964E-2</v>
      </c>
      <c r="AM178" s="5">
        <v>1.0858498740656867E-2</v>
      </c>
      <c r="AN178" s="5">
        <v>0.31467899248469194</v>
      </c>
      <c r="AO178" s="5">
        <v>6.6087989650138637E-2</v>
      </c>
      <c r="AP178" s="5">
        <v>9.575364063167259E-2</v>
      </c>
      <c r="AQ178" s="5">
        <v>3.0560478846556106E-3</v>
      </c>
      <c r="AR178" s="5">
        <v>1.9595636370218266</v>
      </c>
      <c r="AS178" s="5"/>
      <c r="AT178" s="5"/>
      <c r="AU178" s="5"/>
      <c r="AV178" s="5"/>
      <c r="AW178" s="5"/>
      <c r="AX178" s="5"/>
      <c r="AY178" s="5"/>
      <c r="AZ178" s="5"/>
      <c r="BA178" s="5"/>
      <c r="BB178" s="5"/>
    </row>
    <row r="179" spans="1:54" x14ac:dyDescent="0.3">
      <c r="A179" s="5">
        <v>14260</v>
      </c>
      <c r="B179" s="5"/>
      <c r="C179" s="5">
        <v>3.1844154813421026</v>
      </c>
      <c r="D179" s="5">
        <v>0.12472426666842444</v>
      </c>
      <c r="E179" s="5">
        <v>-6.9996900797353878E-3</v>
      </c>
      <c r="F179" s="5">
        <v>1.8727499190185938E-2</v>
      </c>
      <c r="G179" s="5">
        <v>4.2570359103426304E-3</v>
      </c>
      <c r="H179" s="5">
        <v>0.14107025530784784</v>
      </c>
      <c r="I179" s="5">
        <v>-7.3200640091118261E-3</v>
      </c>
      <c r="J179" s="5">
        <v>6.4502153490988201E-2</v>
      </c>
      <c r="K179" s="5">
        <v>-3.7859187104036969E-3</v>
      </c>
      <c r="L179" s="5">
        <v>1.2132425632590005E-2</v>
      </c>
      <c r="M179" s="5">
        <v>-1.6243186336891265E-2</v>
      </c>
      <c r="N179" s="5">
        <v>-0.17628667443495197</v>
      </c>
      <c r="O179" s="5">
        <v>1.569604969296981E-2</v>
      </c>
      <c r="P179" s="5">
        <v>0.22913195538605238</v>
      </c>
      <c r="Q179" s="5">
        <v>1.6264896890680915E-2</v>
      </c>
      <c r="R179" s="5">
        <v>3.6971253401290691E-2</v>
      </c>
      <c r="S179" s="5">
        <v>3.5665025896679067E-2</v>
      </c>
      <c r="T179" s="5">
        <v>0.10870508589484204</v>
      </c>
      <c r="U179" s="5">
        <v>3.9858696475399261E-2</v>
      </c>
      <c r="V179" s="5">
        <v>0.41989088894804227</v>
      </c>
      <c r="W179" s="5">
        <v>5.1188754800003067E-2</v>
      </c>
      <c r="X179" s="5">
        <v>0.91696943627851601</v>
      </c>
      <c r="Y179" s="5">
        <v>3.4052671590711348E-2</v>
      </c>
      <c r="Z179" s="5">
        <v>0.18664377950693359</v>
      </c>
      <c r="AA179" s="5">
        <v>2.1647038957953574E-2</v>
      </c>
      <c r="AB179" s="5">
        <v>0.15056702932417959</v>
      </c>
      <c r="AC179" s="5">
        <v>2.4308121555850253E-2</v>
      </c>
      <c r="AD179" s="5">
        <v>8.2834248312096456E-3</v>
      </c>
      <c r="AE179" s="5">
        <v>2.1802764282019403E-2</v>
      </c>
      <c r="AF179" s="5">
        <v>0.69256187276443604</v>
      </c>
      <c r="AG179" s="5">
        <v>2.7532059754372201E-2</v>
      </c>
      <c r="AH179" s="5">
        <v>0.36156337019850665</v>
      </c>
      <c r="AI179" s="5">
        <v>2.4874226800817155E-2</v>
      </c>
      <c r="AJ179" s="5">
        <v>0.21802938818137987</v>
      </c>
      <c r="AK179" s="5">
        <v>3.4546675735038848E-2</v>
      </c>
      <c r="AL179" s="5">
        <v>7.8248649957385424E-2</v>
      </c>
      <c r="AM179" s="5">
        <v>1.0878783846515468E-2</v>
      </c>
      <c r="AN179" s="5">
        <v>0.3153993778117557</v>
      </c>
      <c r="AO179" s="5">
        <v>6.6267225083049344E-2</v>
      </c>
      <c r="AP179" s="5">
        <v>9.605397679793061E-2</v>
      </c>
      <c r="AQ179" s="5">
        <v>3.0669357203499054E-3</v>
      </c>
      <c r="AR179" s="5">
        <v>1.9673834436900495</v>
      </c>
      <c r="AS179" s="5"/>
      <c r="AT179" s="5"/>
      <c r="AU179" s="5"/>
      <c r="AV179" s="5"/>
      <c r="AW179" s="5"/>
      <c r="AX179" s="5"/>
      <c r="AY179" s="5"/>
      <c r="AZ179" s="5"/>
      <c r="BA179" s="5"/>
      <c r="BB179" s="5"/>
    </row>
    <row r="180" spans="1:54" x14ac:dyDescent="0.3">
      <c r="A180" s="5">
        <v>14250</v>
      </c>
      <c r="B180" s="5"/>
      <c r="C180" s="5">
        <v>3.1819129680545215</v>
      </c>
      <c r="D180" s="5">
        <v>0.12322722930245489</v>
      </c>
      <c r="E180" s="5">
        <v>-6.9182647016366242E-3</v>
      </c>
      <c r="F180" s="5">
        <v>1.8516602319760093E-2</v>
      </c>
      <c r="G180" s="5">
        <v>4.2106824399253005E-3</v>
      </c>
      <c r="H180" s="5">
        <v>0.13958694679314654</v>
      </c>
      <c r="I180" s="5">
        <v>-7.2458432537925053E-3</v>
      </c>
      <c r="J180" s="5">
        <v>6.3872438208333521E-2</v>
      </c>
      <c r="K180" s="5">
        <v>-3.750389002425557E-3</v>
      </c>
      <c r="L180" s="5">
        <v>1.2023168991095779E-2</v>
      </c>
      <c r="M180" s="5">
        <v>-1.6103095011492437E-2</v>
      </c>
      <c r="N180" s="5">
        <v>-0.17483362678787651</v>
      </c>
      <c r="O180" s="5">
        <v>1.5572693650525452E-2</v>
      </c>
      <c r="P180" s="5">
        <v>0.22741938156165994</v>
      </c>
      <c r="Q180" s="5">
        <v>1.6149612746022144E-2</v>
      </c>
      <c r="R180" s="5">
        <v>3.6723537517183262E-2</v>
      </c>
      <c r="S180" s="5">
        <v>3.543993939719367E-2</v>
      </c>
      <c r="T180" s="5">
        <v>0.10806148732723138</v>
      </c>
      <c r="U180" s="5">
        <v>3.9638332961978821E-2</v>
      </c>
      <c r="V180" s="5">
        <v>0.41773466851061336</v>
      </c>
      <c r="W180" s="5">
        <v>5.094610448917429E-2</v>
      </c>
      <c r="X180" s="5">
        <v>0.91298617042999397</v>
      </c>
      <c r="Y180" s="5">
        <v>3.3918296165005982E-2</v>
      </c>
      <c r="Z180" s="5">
        <v>0.18598179662095971</v>
      </c>
      <c r="AA180" s="5">
        <v>2.1578938778895412E-2</v>
      </c>
      <c r="AB180" s="5">
        <v>0.15015393596686891</v>
      </c>
      <c r="AC180" s="5">
        <v>2.425124762579137E-2</v>
      </c>
      <c r="AD180" s="5">
        <v>8.2674022214750623E-3</v>
      </c>
      <c r="AE180" s="5">
        <v>2.176946405731179E-2</v>
      </c>
      <c r="AF180" s="5">
        <v>0.69178701838310563</v>
      </c>
      <c r="AG180" s="5">
        <v>2.7512546746896661E-2</v>
      </c>
      <c r="AH180" s="5">
        <v>0.36145596017284942</v>
      </c>
      <c r="AI180" s="5">
        <v>2.4877116885803578E-2</v>
      </c>
      <c r="AJ180" s="5">
        <v>0.21814517293317906</v>
      </c>
      <c r="AK180" s="5">
        <v>3.4579409757493587E-2</v>
      </c>
      <c r="AL180" s="5">
        <v>7.8355509244529248E-2</v>
      </c>
      <c r="AM180" s="5">
        <v>1.0898206660093057E-2</v>
      </c>
      <c r="AN180" s="5">
        <v>0.31609539614059529</v>
      </c>
      <c r="AO180" s="5">
        <v>6.6441497823044621E-2</v>
      </c>
      <c r="AP180" s="5">
        <v>9.634738225202702E-2</v>
      </c>
      <c r="AQ180" s="5">
        <v>3.0776117857733813E-3</v>
      </c>
      <c r="AR180" s="5">
        <v>1.9750742479982744</v>
      </c>
      <c r="AS180" s="5"/>
      <c r="AT180" s="5"/>
      <c r="AU180" s="5"/>
      <c r="AV180" s="5"/>
      <c r="AW180" s="5"/>
      <c r="AX180" s="5"/>
      <c r="AY180" s="5"/>
      <c r="AZ180" s="5"/>
      <c r="BA180" s="5"/>
      <c r="BB180" s="5"/>
    </row>
    <row r="181" spans="1:54" x14ac:dyDescent="0.3">
      <c r="A181" s="5">
        <v>14240</v>
      </c>
      <c r="B181" s="5"/>
      <c r="C181" s="5">
        <v>3.1792012219722454</v>
      </c>
      <c r="D181" s="5">
        <v>0.12173689932717138</v>
      </c>
      <c r="E181" s="5">
        <v>-6.8371558513238631E-3</v>
      </c>
      <c r="F181" s="5">
        <v>1.8306396649094604E-2</v>
      </c>
      <c r="G181" s="5">
        <v>4.1644517617246222E-3</v>
      </c>
      <c r="H181" s="5">
        <v>0.13810660523623999</v>
      </c>
      <c r="I181" s="5">
        <v>-7.1717211201378205E-3</v>
      </c>
      <c r="J181" s="5">
        <v>6.3243120929398156E-2</v>
      </c>
      <c r="K181" s="5">
        <v>-3.714855991059285E-3</v>
      </c>
      <c r="L181" s="5">
        <v>1.1913819498465202E-2</v>
      </c>
      <c r="M181" s="5">
        <v>-1.5962773545289445E-2</v>
      </c>
      <c r="N181" s="5">
        <v>-0.17337698015743161</v>
      </c>
      <c r="O181" s="5">
        <v>1.5448923368579365E-2</v>
      </c>
      <c r="P181" s="5">
        <v>0.22569945424580981</v>
      </c>
      <c r="Q181" s="5">
        <v>1.6033718392295827E-2</v>
      </c>
      <c r="R181" s="5">
        <v>3.6474244419929511E-2</v>
      </c>
      <c r="S181" s="5">
        <v>3.5213158080209771E-2</v>
      </c>
      <c r="T181" s="5">
        <v>0.10741222593710768</v>
      </c>
      <c r="U181" s="5">
        <v>3.9415722362239378E-2</v>
      </c>
      <c r="V181" s="5">
        <v>0.41555310104946719</v>
      </c>
      <c r="W181" s="5">
        <v>5.0700175109229126E-2</v>
      </c>
      <c r="X181" s="5">
        <v>0.90894105418758697</v>
      </c>
      <c r="Y181" s="5">
        <v>3.3781518671226231E-2</v>
      </c>
      <c r="Z181" s="5">
        <v>0.1853061287087012</v>
      </c>
      <c r="AA181" s="5">
        <v>2.1509197907928067E-2</v>
      </c>
      <c r="AB181" s="5">
        <v>0.14972910590473987</v>
      </c>
      <c r="AC181" s="5">
        <v>2.4192434165111309E-2</v>
      </c>
      <c r="AD181" s="5">
        <v>8.2507061082852905E-3</v>
      </c>
      <c r="AE181" s="5">
        <v>2.1734365100275134E-2</v>
      </c>
      <c r="AF181" s="5">
        <v>0.69095442917959882</v>
      </c>
      <c r="AG181" s="5">
        <v>2.7490723926997328E-2</v>
      </c>
      <c r="AH181" s="5">
        <v>0.36131814626806913</v>
      </c>
      <c r="AI181" s="5">
        <v>2.4877918923061404E-2</v>
      </c>
      <c r="AJ181" s="5">
        <v>0.21824276227040462</v>
      </c>
      <c r="AK181" s="5">
        <v>3.4609289699434637E-2</v>
      </c>
      <c r="AL181" s="5">
        <v>7.8455997222858509E-2</v>
      </c>
      <c r="AM181" s="5">
        <v>1.0916760521427964E-2</v>
      </c>
      <c r="AN181" s="5">
        <v>0.31676682374282317</v>
      </c>
      <c r="AO181" s="5">
        <v>6.6610754605781974E-2</v>
      </c>
      <c r="AP181" s="5">
        <v>9.6633771025089119E-2</v>
      </c>
      <c r="AQ181" s="5">
        <v>3.0880730675785732E-3</v>
      </c>
      <c r="AR181" s="5">
        <v>1.9826339530357917</v>
      </c>
      <c r="AS181" s="5"/>
      <c r="AT181" s="5"/>
      <c r="AU181" s="5"/>
      <c r="AV181" s="5"/>
      <c r="AW181" s="5"/>
      <c r="AX181" s="5"/>
      <c r="AY181" s="5"/>
      <c r="AZ181" s="5"/>
      <c r="BA181" s="5"/>
      <c r="BB181" s="5"/>
    </row>
    <row r="182" spans="1:54" x14ac:dyDescent="0.3">
      <c r="A182" s="5">
        <v>14230</v>
      </c>
      <c r="B182" s="5"/>
      <c r="C182" s="5">
        <v>3.1762802038602769</v>
      </c>
      <c r="D182" s="5">
        <v>0.12025344692522918</v>
      </c>
      <c r="E182" s="5">
        <v>-6.756373417484994E-3</v>
      </c>
      <c r="F182" s="5">
        <v>1.8096909369928495E-2</v>
      </c>
      <c r="G182" s="5">
        <v>4.1183501863427344E-3</v>
      </c>
      <c r="H182" s="5">
        <v>0.13662944283868245</v>
      </c>
      <c r="I182" s="5">
        <v>-7.0977087177415601E-3</v>
      </c>
      <c r="J182" s="5">
        <v>6.2614299892106845E-2</v>
      </c>
      <c r="K182" s="5">
        <v>-3.6793254325774702E-3</v>
      </c>
      <c r="L182" s="5">
        <v>1.1804395477177518E-2</v>
      </c>
      <c r="M182" s="5">
        <v>-1.5822246182203702E-2</v>
      </c>
      <c r="N182" s="5">
        <v>-0.17191699328884233</v>
      </c>
      <c r="O182" s="5">
        <v>1.5324761387394211E-2</v>
      </c>
      <c r="P182" s="5">
        <v>0.22397249369819475</v>
      </c>
      <c r="Q182" s="5">
        <v>1.5917235836079548E-2</v>
      </c>
      <c r="R182" s="5">
        <v>3.6223422254695783E-2</v>
      </c>
      <c r="S182" s="5">
        <v>3.4984726372241051E-2</v>
      </c>
      <c r="T182" s="5">
        <v>0.10675743038649561</v>
      </c>
      <c r="U182" s="5">
        <v>3.9190909171042551E-2</v>
      </c>
      <c r="V182" s="5">
        <v>0.41334662499342789</v>
      </c>
      <c r="W182" s="5">
        <v>5.0451016180476635E-2</v>
      </c>
      <c r="X182" s="5">
        <v>0.90483490035972269</v>
      </c>
      <c r="Y182" s="5">
        <v>3.3642366402029396E-2</v>
      </c>
      <c r="Z182" s="5">
        <v>0.18461690884211068</v>
      </c>
      <c r="AA182" s="5">
        <v>2.1437829792654624E-2</v>
      </c>
      <c r="AB182" s="5">
        <v>0.1492926184238961</v>
      </c>
      <c r="AC182" s="5">
        <v>2.4131691612249435E-2</v>
      </c>
      <c r="AD182" s="5">
        <v>8.2333392260659187E-3</v>
      </c>
      <c r="AE182" s="5">
        <v>2.16974724042274E-2</v>
      </c>
      <c r="AF182" s="5">
        <v>0.69006419280001974</v>
      </c>
      <c r="AG182" s="5">
        <v>2.7466591930666806E-2</v>
      </c>
      <c r="AH182" s="5">
        <v>0.36114989922275342</v>
      </c>
      <c r="AI182" s="5">
        <v>2.4876628307868021E-2</v>
      </c>
      <c r="AJ182" s="5">
        <v>0.21832209317322443</v>
      </c>
      <c r="AK182" s="5">
        <v>3.4636302009548446E-2</v>
      </c>
      <c r="AL182" s="5">
        <v>7.855007521191823E-2</v>
      </c>
      <c r="AM182" s="5">
        <v>1.0934438959988965E-2</v>
      </c>
      <c r="AN182" s="5">
        <v>0.3174134419950923</v>
      </c>
      <c r="AO182" s="5">
        <v>6.6774943147387716E-2</v>
      </c>
      <c r="AP182" s="5">
        <v>9.6913058420605755E-2</v>
      </c>
      <c r="AQ182" s="5">
        <v>3.0983165878199449E-3</v>
      </c>
      <c r="AR182" s="5">
        <v>1.9900604809600388</v>
      </c>
      <c r="AS182" s="5"/>
      <c r="AT182" s="5"/>
      <c r="AU182" s="5"/>
      <c r="AV182" s="5"/>
      <c r="AW182" s="5"/>
      <c r="AX182" s="5"/>
      <c r="AY182" s="5"/>
      <c r="AZ182" s="5"/>
      <c r="BA182" s="5"/>
      <c r="BB182" s="5"/>
    </row>
    <row r="183" spans="1:54" x14ac:dyDescent="0.3">
      <c r="A183" s="5">
        <v>14220</v>
      </c>
      <c r="B183" s="5"/>
      <c r="C183" s="5">
        <v>3.1731499156652374</v>
      </c>
      <c r="D183" s="5">
        <v>0.11877703909330799</v>
      </c>
      <c r="E183" s="5">
        <v>-6.6759271247790793E-3</v>
      </c>
      <c r="F183" s="5">
        <v>1.7888167275845999E-2</v>
      </c>
      <c r="G183" s="5">
        <v>4.0723839433411402E-3</v>
      </c>
      <c r="H183" s="5">
        <v>0.13515566943551097</v>
      </c>
      <c r="I183" s="5">
        <v>-7.023817050141816E-3</v>
      </c>
      <c r="J183" s="5">
        <v>6.198607254825976E-2</v>
      </c>
      <c r="K183" s="5">
        <v>-3.6438030458294792E-3</v>
      </c>
      <c r="L183" s="5">
        <v>1.1694915157606114E-2</v>
      </c>
      <c r="M183" s="5">
        <v>-1.5681537079752533E-2</v>
      </c>
      <c r="N183" s="5">
        <v>-0.17045392438456006</v>
      </c>
      <c r="O183" s="5">
        <v>1.5200230233404541E-2</v>
      </c>
      <c r="P183" s="5">
        <v>0.22223882046812687</v>
      </c>
      <c r="Q183" s="5">
        <v>1.5800187138371384E-2</v>
      </c>
      <c r="R183" s="5">
        <v>3.5971119364626464E-2</v>
      </c>
      <c r="S183" s="5">
        <v>3.4754688959500915E-2</v>
      </c>
      <c r="T183" s="5">
        <v>0.10609723032847818</v>
      </c>
      <c r="U183" s="5">
        <v>3.8963938315801236E-2</v>
      </c>
      <c r="V183" s="5">
        <v>0.41111568401105647</v>
      </c>
      <c r="W183" s="5">
        <v>5.0198677939309669E-2</v>
      </c>
      <c r="X183" s="5">
        <v>0.90066853585363627</v>
      </c>
      <c r="Y183" s="5">
        <v>3.3500867216395669E-2</v>
      </c>
      <c r="Z183" s="5">
        <v>0.18391427340579591</v>
      </c>
      <c r="AA183" s="5">
        <v>2.1364848285966194E-2</v>
      </c>
      <c r="AB183" s="5">
        <v>0.14884455575360689</v>
      </c>
      <c r="AC183" s="5">
        <v>2.4069030897091948E-2</v>
      </c>
      <c r="AD183" s="5">
        <v>8.2153044809459078E-3</v>
      </c>
      <c r="AE183" s="5">
        <v>2.1658791422016269E-2</v>
      </c>
      <c r="AF183" s="5">
        <v>0.68911641161320891</v>
      </c>
      <c r="AG183" s="5">
        <v>2.744015197952792E-2</v>
      </c>
      <c r="AH183" s="5">
        <v>0.36095119740879833</v>
      </c>
      <c r="AI183" s="5">
        <v>2.4873240952392121E-2</v>
      </c>
      <c r="AJ183" s="5">
        <v>0.21838310704230537</v>
      </c>
      <c r="AK183" s="5">
        <v>3.4660433813485957E-2</v>
      </c>
      <c r="AL183" s="5">
        <v>7.8637705997902929E-2</v>
      </c>
      <c r="AM183" s="5">
        <v>1.0951235698012906E-2</v>
      </c>
      <c r="AN183" s="5">
        <v>0.31803503748649192</v>
      </c>
      <c r="AO183" s="5">
        <v>6.6934012169064319E-2</v>
      </c>
      <c r="AP183" s="5">
        <v>9.7185161052748506E-2</v>
      </c>
      <c r="AQ183" s="5">
        <v>3.1083394052511411E-3</v>
      </c>
      <c r="AR183" s="5">
        <v>1.9973517738683437</v>
      </c>
      <c r="AS183" s="5"/>
      <c r="AT183" s="5"/>
      <c r="AU183" s="5"/>
      <c r="AV183" s="5"/>
      <c r="AW183" s="5"/>
      <c r="AX183" s="5"/>
      <c r="AY183" s="5"/>
      <c r="AZ183" s="5"/>
      <c r="BA183" s="5"/>
      <c r="BB183" s="5"/>
    </row>
    <row r="184" spans="1:54" x14ac:dyDescent="0.3">
      <c r="A184" s="5">
        <v>14210</v>
      </c>
      <c r="B184" s="5"/>
      <c r="C184" s="5">
        <v>3.1698104007105039</v>
      </c>
      <c r="D184" s="5">
        <v>0.11730783961413435</v>
      </c>
      <c r="E184" s="5">
        <v>-6.5958265319677519E-3</v>
      </c>
      <c r="F184" s="5">
        <v>1.7680196756551619E-2</v>
      </c>
      <c r="G184" s="5">
        <v>4.0265591797915661E-3</v>
      </c>
      <c r="H184" s="5">
        <v>0.13368549244291023</v>
      </c>
      <c r="I184" s="5">
        <v>-6.9500570119121865E-3</v>
      </c>
      <c r="J184" s="5">
        <v>6.1358535536472358E-2</v>
      </c>
      <c r="K184" s="5">
        <v>-3.6082945105854873E-3</v>
      </c>
      <c r="L184" s="5">
        <v>1.1585396672547123E-2</v>
      </c>
      <c r="M184" s="5">
        <v>-1.554067030157282E-2</v>
      </c>
      <c r="N184" s="5">
        <v>-0.16898803102222701</v>
      </c>
      <c r="O184" s="5">
        <v>1.5075352411898623E-2</v>
      </c>
      <c r="P184" s="5">
        <v>0.2204987552884401</v>
      </c>
      <c r="Q184" s="5">
        <v>1.5682594407176134E-2</v>
      </c>
      <c r="R184" s="5">
        <v>3.5717384274403255E-2</v>
      </c>
      <c r="S184" s="5">
        <v>3.4523090772573629E-2</v>
      </c>
      <c r="T184" s="5">
        <v>0.10543175636248554</v>
      </c>
      <c r="U184" s="5">
        <v>3.8734855140959271E-2</v>
      </c>
      <c r="V184" s="5">
        <v>0.40886072685772268</v>
      </c>
      <c r="W184" s="5">
        <v>4.9943211321005349E-2</v>
      </c>
      <c r="X184" s="5">
        <v>0.89644280139570998</v>
      </c>
      <c r="Y184" s="5">
        <v>3.335704953038672E-2</v>
      </c>
      <c r="Z184" s="5">
        <v>0.1831983620530683</v>
      </c>
      <c r="AA184" s="5">
        <v>2.1290267641765705E-2</v>
      </c>
      <c r="AB184" s="5">
        <v>0.14838500304254182</v>
      </c>
      <c r="AC184" s="5">
        <v>2.400446343813557E-2</v>
      </c>
      <c r="AD184" s="5">
        <v>8.196604950141375E-3</v>
      </c>
      <c r="AE184" s="5">
        <v>2.1618328065337328E-2</v>
      </c>
      <c r="AF184" s="5">
        <v>0.68811120271927972</v>
      </c>
      <c r="AG184" s="5">
        <v>2.7411405882377272E-2</v>
      </c>
      <c r="AH184" s="5">
        <v>0.36072202686741595</v>
      </c>
      <c r="AI184" s="5">
        <v>2.4867753289239458E-2</v>
      </c>
      <c r="AJ184" s="5">
        <v>0.21842574973905574</v>
      </c>
      <c r="AK184" s="5">
        <v>3.4681672921645625E-2</v>
      </c>
      <c r="AL184" s="5">
        <v>7.8718853854340465E-2</v>
      </c>
      <c r="AM184" s="5">
        <v>1.0967144653782894E-2</v>
      </c>
      <c r="AN184" s="5">
        <v>0.3186314021244942</v>
      </c>
      <c r="AO184" s="5">
        <v>6.7087911421457785E-2</v>
      </c>
      <c r="AP184" s="5">
        <v>9.7449996884441975E-2</v>
      </c>
      <c r="AQ184" s="5">
        <v>3.1181386166176167E-3</v>
      </c>
      <c r="AR184" s="5">
        <v>2.0045057946689662</v>
      </c>
      <c r="AS184" s="5"/>
      <c r="AT184" s="5"/>
      <c r="AU184" s="5"/>
      <c r="AV184" s="5"/>
      <c r="AW184" s="5"/>
      <c r="AX184" s="5"/>
      <c r="AY184" s="5"/>
      <c r="AZ184" s="5"/>
      <c r="BA184" s="5"/>
      <c r="BB184" s="5"/>
    </row>
    <row r="185" spans="1:54" x14ac:dyDescent="0.3">
      <c r="A185" s="5">
        <v>14200</v>
      </c>
      <c r="B185" s="5"/>
      <c r="C185" s="5">
        <v>3.1662617438788101</v>
      </c>
      <c r="D185" s="5">
        <v>0.11584600902999412</v>
      </c>
      <c r="E185" s="5">
        <v>-6.5160810301258271E-3</v>
      </c>
      <c r="F185" s="5">
        <v>1.7473023792344354E-2</v>
      </c>
      <c r="G185" s="5">
        <v>3.9808819588687738E-3</v>
      </c>
      <c r="H185" s="5">
        <v>0.1322191168071474</v>
      </c>
      <c r="I185" s="5">
        <v>-6.8764393858121216E-3</v>
      </c>
      <c r="J185" s="5">
        <v>6.0731784655575681E-2</v>
      </c>
      <c r="K185" s="5">
        <v>-3.5728054659038251E-3</v>
      </c>
      <c r="L185" s="5">
        <v>1.1475858051809895E-2</v>
      </c>
      <c r="M185" s="5">
        <v>-1.5399669810009875E-2</v>
      </c>
      <c r="N185" s="5">
        <v>-0.16751957007316032</v>
      </c>
      <c r="O185" s="5">
        <v>1.4950150399729597E-2</v>
      </c>
      <c r="P185" s="5">
        <v>0.21875261896958181</v>
      </c>
      <c r="Q185" s="5">
        <v>1.5564479790087616E-2</v>
      </c>
      <c r="R185" s="5">
        <v>3.5462265673757411E-2</v>
      </c>
      <c r="S185" s="5">
        <v>3.428997697100418E-2</v>
      </c>
      <c r="T185" s="5">
        <v>0.10476113998923095</v>
      </c>
      <c r="U185" s="5">
        <v>3.8503705392305701E-2</v>
      </c>
      <c r="V185" s="5">
        <v>0.40658220722057631</v>
      </c>
      <c r="W185" s="5">
        <v>4.9684667942229678E-2</v>
      </c>
      <c r="X185" s="5">
        <v>0.89215855124585575</v>
      </c>
      <c r="Y185" s="5">
        <v>3.3210942307661036E-2</v>
      </c>
      <c r="Z185" s="5">
        <v>0.18246931766055677</v>
      </c>
      <c r="AA185" s="5">
        <v>2.1214102510515368E-2</v>
      </c>
      <c r="AB185" s="5">
        <v>0.14791404833372276</v>
      </c>
      <c r="AC185" s="5">
        <v>2.3938001139437608E-2</v>
      </c>
      <c r="AD185" s="5">
        <v>8.1772438812652941E-3</v>
      </c>
      <c r="AE185" s="5">
        <v>2.1576088703855793E-2</v>
      </c>
      <c r="AF185" s="5">
        <v>0.68704869795194579</v>
      </c>
      <c r="AG185" s="5">
        <v>2.7380356036486236E-2</v>
      </c>
      <c r="AH185" s="5">
        <v>0.36046238134205361</v>
      </c>
      <c r="AI185" s="5">
        <v>2.4860162274795278E-2</v>
      </c>
      <c r="AJ185" s="5">
        <v>0.21844997162418803</v>
      </c>
      <c r="AK185" s="5">
        <v>3.4700007836710442E-2</v>
      </c>
      <c r="AL185" s="5">
        <v>7.8793484562272045E-2</v>
      </c>
      <c r="AM185" s="5">
        <v>1.0982159944844741E-2</v>
      </c>
      <c r="AN185" s="5">
        <v>0.31920233323938763</v>
      </c>
      <c r="AO185" s="5">
        <v>6.7236591708768792E-2</v>
      </c>
      <c r="AP185" s="5">
        <v>9.7707485265162625E-2</v>
      </c>
      <c r="AQ185" s="5">
        <v>3.1277113579439375E-3</v>
      </c>
      <c r="AR185" s="5">
        <v>2.0115205279509585</v>
      </c>
      <c r="AS185" s="5"/>
      <c r="AT185" s="5"/>
      <c r="AU185" s="5"/>
      <c r="AV185" s="5"/>
      <c r="AW185" s="5"/>
      <c r="AX185" s="5"/>
      <c r="AY185" s="5"/>
      <c r="AZ185" s="5"/>
      <c r="BA185" s="5"/>
      <c r="BB185" s="5"/>
    </row>
    <row r="186" spans="1:54" x14ac:dyDescent="0.3">
      <c r="A186" s="5">
        <v>14190</v>
      </c>
      <c r="B186" s="5"/>
      <c r="C186" s="5">
        <v>3.1625040717821165</v>
      </c>
      <c r="D186" s="5">
        <v>0.11439170461774047</v>
      </c>
      <c r="E186" s="5">
        <v>-6.4366998409317797E-3</v>
      </c>
      <c r="F186" s="5">
        <v>1.72666739487926E-2</v>
      </c>
      <c r="G186" s="5">
        <v>3.9353582584858715E-3</v>
      </c>
      <c r="H186" s="5">
        <v>0.13075674495479578</v>
      </c>
      <c r="I186" s="5">
        <v>-6.8029748399978428E-3</v>
      </c>
      <c r="J186" s="5">
        <v>6.0105914838487637E-2</v>
      </c>
      <c r="K186" s="5">
        <v>-3.5373415085221439E-3</v>
      </c>
      <c r="L186" s="5">
        <v>1.1366317216871662E-2</v>
      </c>
      <c r="M186" s="5">
        <v>-1.5258559458775753E-2</v>
      </c>
      <c r="N186" s="5">
        <v>-0.16604879762140015</v>
      </c>
      <c r="O186" s="5">
        <v>1.4824646638059982E-2</v>
      </c>
      <c r="P186" s="5">
        <v>0.21700073229393987</v>
      </c>
      <c r="Q186" s="5">
        <v>1.5445865466870819E-2</v>
      </c>
      <c r="R186" s="5">
        <v>3.5205812400942789E-2</v>
      </c>
      <c r="S186" s="5">
        <v>3.4055392927814634E-2</v>
      </c>
      <c r="T186" s="5">
        <v>0.10408551356531823</v>
      </c>
      <c r="U186" s="5">
        <v>3.8270535201131745E-2</v>
      </c>
      <c r="V186" s="5">
        <v>0.40428058356149821</v>
      </c>
      <c r="W186" s="5">
        <v>4.9423100083253714E-2</v>
      </c>
      <c r="X186" s="5">
        <v>0.88781665290607115</v>
      </c>
      <c r="Y186" s="5">
        <v>3.3062575049750818E-2</v>
      </c>
      <c r="Z186" s="5">
        <v>0.18172728628140439</v>
      </c>
      <c r="AA186" s="5">
        <v>2.1136367934609469E-2</v>
      </c>
      <c r="AB186" s="5">
        <v>0.14743178253820277</v>
      </c>
      <c r="AC186" s="5">
        <v>2.386965638735318E-2</v>
      </c>
      <c r="AD186" s="5">
        <v>8.1572246915630423E-3</v>
      </c>
      <c r="AE186" s="5">
        <v>2.1532080164131173E-2</v>
      </c>
      <c r="AF186" s="5">
        <v>0.68592904387460685</v>
      </c>
      <c r="AG186" s="5">
        <v>2.7347005428657402E-2</v>
      </c>
      <c r="AH186" s="5">
        <v>0.36017226230818566</v>
      </c>
      <c r="AI186" s="5">
        <v>2.4850465392360251E-2</v>
      </c>
      <c r="AJ186" s="5">
        <v>0.21845572759457155</v>
      </c>
      <c r="AK186" s="5">
        <v>3.4715427760933268E-2</v>
      </c>
      <c r="AL186" s="5">
        <v>7.8861565429913585E-2</v>
      </c>
      <c r="AM186" s="5">
        <v>1.0996275891159682E-2</v>
      </c>
      <c r="AN186" s="5">
        <v>0.31974763368712567</v>
      </c>
      <c r="AO186" s="5">
        <v>6.7380004912593688E-2</v>
      </c>
      <c r="AP186" s="5">
        <v>9.7957546968442513E-2</v>
      </c>
      <c r="AQ186" s="5">
        <v>3.137054805814994E-3</v>
      </c>
      <c r="AR186" s="5">
        <v>2.018393980852407</v>
      </c>
      <c r="AS186" s="5"/>
      <c r="AT186" s="5"/>
      <c r="AU186" s="5"/>
      <c r="AV186" s="5"/>
      <c r="AW186" s="5"/>
      <c r="AX186" s="5"/>
      <c r="AY186" s="5"/>
      <c r="AZ186" s="5"/>
      <c r="BA186" s="5"/>
      <c r="BB186" s="5"/>
    </row>
    <row r="187" spans="1:54" x14ac:dyDescent="0.3">
      <c r="A187" s="5">
        <v>14180</v>
      </c>
      <c r="B187" s="5"/>
      <c r="C187" s="5">
        <v>3.1585375529186153</v>
      </c>
      <c r="D187" s="5">
        <v>0.11294508036529646</v>
      </c>
      <c r="E187" s="5">
        <v>-6.3576920150383272E-3</v>
      </c>
      <c r="F187" s="5">
        <v>1.7061172371611408E-2</v>
      </c>
      <c r="G187" s="5">
        <v>3.8899939699723919E-3</v>
      </c>
      <c r="H187" s="5">
        <v>0.12929857674426715</v>
      </c>
      <c r="I187" s="5">
        <v>-6.7296739252945938E-3</v>
      </c>
      <c r="J187" s="5">
        <v>5.9481020126567141E-2</v>
      </c>
      <c r="K187" s="5">
        <v>-3.5019081912733242E-3</v>
      </c>
      <c r="L187" s="5">
        <v>1.1256791975598963E-2</v>
      </c>
      <c r="M187" s="5">
        <v>-1.5117362985679565E-2</v>
      </c>
      <c r="N187" s="5">
        <v>-0.16457596888335571</v>
      </c>
      <c r="O187" s="5">
        <v>1.4698863525142766E-2</v>
      </c>
      <c r="P187" s="5">
        <v>0.21524341591046303</v>
      </c>
      <c r="Q187" s="5">
        <v>1.5326773642047256E-2</v>
      </c>
      <c r="R187" s="5">
        <v>3.4948073426178408E-2</v>
      </c>
      <c r="S187" s="5">
        <v>3.3819384213954522E-2</v>
      </c>
      <c r="T187" s="5">
        <v>0.1034050102575422</v>
      </c>
      <c r="U187" s="5">
        <v>3.8035391068238153E-2</v>
      </c>
      <c r="V187" s="5">
        <v>0.40195631895810291</v>
      </c>
      <c r="W187" s="5">
        <v>4.9158560669891424E-2</v>
      </c>
      <c r="X187" s="5">
        <v>0.8834179868233043</v>
      </c>
      <c r="Y187" s="5">
        <v>3.2911977786104191E-2</v>
      </c>
      <c r="Z187" s="5">
        <v>0.18097241709707129</v>
      </c>
      <c r="AA187" s="5">
        <v>2.105707934357421E-2</v>
      </c>
      <c r="AB187" s="5">
        <v>0.14693829940747874</v>
      </c>
      <c r="AC187" s="5">
        <v>2.3799442047060616E-2</v>
      </c>
      <c r="AD187" s="5">
        <v>8.1365509670739584E-3</v>
      </c>
      <c r="AE187" s="5">
        <v>2.1486309728344873E-2</v>
      </c>
      <c r="AF187" s="5">
        <v>0.68475240177016772</v>
      </c>
      <c r="AG187" s="5">
        <v>2.7311357636034688E-2</v>
      </c>
      <c r="AH187" s="5">
        <v>0.35985167899994902</v>
      </c>
      <c r="AI187" s="5">
        <v>2.4838660655077324E-2</v>
      </c>
      <c r="AJ187" s="5">
        <v>0.21844297711834551</v>
      </c>
      <c r="AK187" s="5">
        <v>3.4727922603165165E-2</v>
      </c>
      <c r="AL187" s="5">
        <v>7.8923065311785015E-2</v>
      </c>
      <c r="AM187" s="5">
        <v>1.1009487018191093E-2</v>
      </c>
      <c r="AN187" s="5">
        <v>0.32026711195053048</v>
      </c>
      <c r="AO187" s="5">
        <v>6.7518104015480682E-2</v>
      </c>
      <c r="AP187" s="5">
        <v>9.8200104229057436E-2</v>
      </c>
      <c r="AQ187" s="5">
        <v>3.146166178650424E-3</v>
      </c>
      <c r="AR187" s="5">
        <v>2.0251241839265512</v>
      </c>
      <c r="AS187" s="5"/>
      <c r="AT187" s="5"/>
      <c r="AU187" s="5"/>
      <c r="AV187" s="5"/>
      <c r="AW187" s="5"/>
      <c r="AX187" s="5"/>
      <c r="AY187" s="5"/>
      <c r="AZ187" s="5"/>
      <c r="BA187" s="5"/>
      <c r="BB187" s="5"/>
    </row>
    <row r="188" spans="1:54" x14ac:dyDescent="0.3">
      <c r="A188" s="5">
        <v>14170</v>
      </c>
      <c r="B188" s="5"/>
      <c r="C188" s="5">
        <v>3.1543623978166577</v>
      </c>
      <c r="D188" s="5">
        <v>0.11150628694965965</v>
      </c>
      <c r="E188" s="5">
        <v>-6.2790664305234318E-3</v>
      </c>
      <c r="F188" s="5">
        <v>1.6856543781743359E-2</v>
      </c>
      <c r="G188" s="5">
        <v>3.844794896795789E-3</v>
      </c>
      <c r="H188" s="5">
        <v>0.12784480941866869</v>
      </c>
      <c r="I188" s="5">
        <v>-6.6565470725315559E-3</v>
      </c>
      <c r="J188" s="5">
        <v>5.8857193644460661E-2</v>
      </c>
      <c r="K188" s="5">
        <v>-3.4665110215266097E-3</v>
      </c>
      <c r="L188" s="5">
        <v>1.1147300017038116E-2</v>
      </c>
      <c r="M188" s="5">
        <v>-1.4976104005434036E-2</v>
      </c>
      <c r="N188" s="5">
        <v>-0.16310133812809141</v>
      </c>
      <c r="O188" s="5">
        <v>1.4572823409142639E-2</v>
      </c>
      <c r="P188" s="5">
        <v>0.21348099022962094</v>
      </c>
      <c r="Q188" s="5">
        <v>1.5207226537487675E-2</v>
      </c>
      <c r="R188" s="5">
        <v>3.4689097835068447E-2</v>
      </c>
      <c r="S188" s="5">
        <v>3.3581996582693494E-2</v>
      </c>
      <c r="T188" s="5">
        <v>0.10271976399690579</v>
      </c>
      <c r="U188" s="5">
        <v>3.779831984780084E-2</v>
      </c>
      <c r="V188" s="5">
        <v>0.39960988094287486</v>
      </c>
      <c r="W188" s="5">
        <v>4.8891103255166365E-2</v>
      </c>
      <c r="X188" s="5">
        <v>0.87896344608676402</v>
      </c>
      <c r="Y188" s="5">
        <v>3.2759181063897816E-2</v>
      </c>
      <c r="Z188" s="5">
        <v>0.18020486236776184</v>
      </c>
      <c r="AA188" s="5">
        <v>2.0976252549096745E-2</v>
      </c>
      <c r="AB188" s="5">
        <v>0.14643369550465093</v>
      </c>
      <c r="AC188" s="5">
        <v>2.3727371458875816E-2</v>
      </c>
      <c r="AD188" s="5">
        <v>8.1152264617190498E-3</v>
      </c>
      <c r="AE188" s="5">
        <v>2.1438785132830224E-2</v>
      </c>
      <c r="AF188" s="5">
        <v>0.68351894762456111</v>
      </c>
      <c r="AG188" s="5">
        <v>2.7273416826665408E-2</v>
      </c>
      <c r="AH188" s="5">
        <v>0.35950064843358837</v>
      </c>
      <c r="AI188" s="5">
        <v>2.4824746608646371E-2</v>
      </c>
      <c r="AJ188" s="5">
        <v>0.21841168426826219</v>
      </c>
      <c r="AK188" s="5">
        <v>3.4737482985620904E-2</v>
      </c>
      <c r="AL188" s="5">
        <v>7.8977954627293442E-2</v>
      </c>
      <c r="AM188" s="5">
        <v>1.1021788059923184E-2</v>
      </c>
      <c r="AN188" s="5">
        <v>0.32076058223877923</v>
      </c>
      <c r="AO188" s="5">
        <v>6.7650843124186039E-2</v>
      </c>
      <c r="AP188" s="5">
        <v>9.8435080779875617E-2</v>
      </c>
      <c r="AQ188" s="5">
        <v>3.1550427379715218E-3</v>
      </c>
      <c r="AR188" s="5">
        <v>2.0317091920053265</v>
      </c>
      <c r="AS188" s="5"/>
      <c r="AT188" s="5"/>
      <c r="AU188" s="5"/>
      <c r="AV188" s="5"/>
      <c r="AW188" s="5"/>
      <c r="AX188" s="5"/>
      <c r="AY188" s="5"/>
      <c r="AZ188" s="5"/>
      <c r="BA188" s="5"/>
      <c r="BB188" s="5"/>
    </row>
    <row r="189" spans="1:54" x14ac:dyDescent="0.3">
      <c r="A189" s="5">
        <v>14160</v>
      </c>
      <c r="B189" s="5"/>
      <c r="C189" s="5">
        <v>3.1499788591655151</v>
      </c>
      <c r="D189" s="5">
        <v>0.11007547171640548</v>
      </c>
      <c r="E189" s="5">
        <v>-6.2008317914220559E-3</v>
      </c>
      <c r="F189" s="5">
        <v>1.6652812470644443E-2</v>
      </c>
      <c r="G189" s="5">
        <v>3.7997667533265743E-3</v>
      </c>
      <c r="H189" s="5">
        <v>0.12639563756000219</v>
      </c>
      <c r="I189" s="5">
        <v>-6.5836045899403811E-3</v>
      </c>
      <c r="J189" s="5">
        <v>5.8234527575452923E-2</v>
      </c>
      <c r="K189" s="5">
        <v>-3.4311554596548389E-3</v>
      </c>
      <c r="L189" s="5">
        <v>1.1037858906277167E-2</v>
      </c>
      <c r="M189" s="5">
        <v>-1.4834806002540835E-2</v>
      </c>
      <c r="N189" s="5">
        <v>-0.16162515859828613</v>
      </c>
      <c r="O189" s="5">
        <v>1.4446548581000893E-2</v>
      </c>
      <c r="P189" s="5">
        <v>0.21171377531876173</v>
      </c>
      <c r="Q189" s="5">
        <v>1.5087246385015258E-2</v>
      </c>
      <c r="R189" s="5">
        <v>3.4428934812008108E-2</v>
      </c>
      <c r="S189" s="5">
        <v>3.3343275953963955E-2</v>
      </c>
      <c r="T189" s="5">
        <v>0.1020299094323753</v>
      </c>
      <c r="U189" s="5">
        <v>3.7559368731102764E-2</v>
      </c>
      <c r="V189" s="5">
        <v>0.39724174134051715</v>
      </c>
      <c r="W189" s="5">
        <v>4.8620782000717525E-2</v>
      </c>
      <c r="X189" s="5">
        <v>0.87445393611983735</v>
      </c>
      <c r="Y189" s="5">
        <v>3.2604215937624373E-2</v>
      </c>
      <c r="Z189" s="5">
        <v>0.17942477738149964</v>
      </c>
      <c r="AA189" s="5">
        <v>2.0893903739885353E-2</v>
      </c>
      <c r="AB189" s="5">
        <v>0.14591807017433683</v>
      </c>
      <c r="AC189" s="5">
        <v>2.3653458434357011E-2</v>
      </c>
      <c r="AD189" s="5">
        <v>8.093255096314934E-3</v>
      </c>
      <c r="AE189" s="5">
        <v>2.1389514566404991E-2</v>
      </c>
      <c r="AF189" s="5">
        <v>0.682228872103957</v>
      </c>
      <c r="AG189" s="5">
        <v>2.7233187759812694E-2</v>
      </c>
      <c r="AH189" s="5">
        <v>0.35911919542768145</v>
      </c>
      <c r="AI189" s="5">
        <v>2.4808722333824338E-2</v>
      </c>
      <c r="AJ189" s="5">
        <v>0.21836181775323241</v>
      </c>
      <c r="AK189" s="5">
        <v>3.4744100250376955E-2</v>
      </c>
      <c r="AL189" s="5">
        <v>7.9026205378756736E-2</v>
      </c>
      <c r="AM189" s="5">
        <v>1.1033173961809539E-2</v>
      </c>
      <c r="AN189" s="5">
        <v>0.32122786458511293</v>
      </c>
      <c r="AO189" s="5">
        <v>6.7778177492615693E-2</v>
      </c>
      <c r="AP189" s="5">
        <v>9.8662401888345505E-2</v>
      </c>
      <c r="AQ189" s="5">
        <v>3.1636817896598841E-3</v>
      </c>
      <c r="AR189" s="5">
        <v>2.0381470850598564</v>
      </c>
      <c r="AS189" s="5"/>
      <c r="AT189" s="5"/>
      <c r="AU189" s="5"/>
      <c r="AV189" s="5"/>
      <c r="AW189" s="5"/>
      <c r="AX189" s="5"/>
      <c r="AY189" s="5"/>
      <c r="AZ189" s="5"/>
      <c r="BA189" s="5"/>
      <c r="BB189" s="5"/>
    </row>
    <row r="190" spans="1:54" x14ac:dyDescent="0.3">
      <c r="A190" s="5">
        <v>14150</v>
      </c>
      <c r="B190" s="5"/>
      <c r="C190" s="5">
        <v>3.1453872319327423</v>
      </c>
      <c r="D190" s="5">
        <v>0.10865277866069271</v>
      </c>
      <c r="E190" s="5">
        <v>-6.1229966263389619E-3</v>
      </c>
      <c r="F190" s="5">
        <v>1.6450002295775944E-2</v>
      </c>
      <c r="G190" s="5">
        <v>3.7549151636475076E-3</v>
      </c>
      <c r="H190" s="5">
        <v>0.12495125304472091</v>
      </c>
      <c r="I190" s="5">
        <v>-6.5108566606182378E-3</v>
      </c>
      <c r="J190" s="5">
        <v>5.7613113137330509E-2</v>
      </c>
      <c r="K190" s="5">
        <v>-3.3958469175282397E-3</v>
      </c>
      <c r="L190" s="5">
        <v>1.0928486079381541E-2</v>
      </c>
      <c r="M190" s="5">
        <v>-1.4693492324258739E-2</v>
      </c>
      <c r="N190" s="5">
        <v>-0.16014768243190877</v>
      </c>
      <c r="O190" s="5">
        <v>1.4320061267347434E-2</v>
      </c>
      <c r="P190" s="5">
        <v>0.20994209079791193</v>
      </c>
      <c r="Q190" s="5">
        <v>1.4966855419023522E-2</v>
      </c>
      <c r="R190" s="5">
        <v>3.4167633623583757E-2</v>
      </c>
      <c r="S190" s="5">
        <v>3.310326839866095E-2</v>
      </c>
      <c r="T190" s="5">
        <v>0.10133558188439939</v>
      </c>
      <c r="U190" s="5">
        <v>3.7318585230140519E-2</v>
      </c>
      <c r="V190" s="5">
        <v>0.39485237610359081</v>
      </c>
      <c r="W190" s="5">
        <v>4.8347651657952351E-2</v>
      </c>
      <c r="X190" s="5">
        <v>0.86989037436674033</v>
      </c>
      <c r="Y190" s="5">
        <v>3.2447113958459971E-2</v>
      </c>
      <c r="Z190" s="5">
        <v>0.17863232040187321</v>
      </c>
      <c r="AA190" s="5">
        <v>2.081004947636288E-2</v>
      </c>
      <c r="AB190" s="5">
        <v>0.14539152551135404</v>
      </c>
      <c r="AC190" s="5">
        <v>2.3577717252200824E-2</v>
      </c>
      <c r="AD190" s="5">
        <v>8.0706409575143877E-3</v>
      </c>
      <c r="AE190" s="5">
        <v>2.1338506668506341E-2</v>
      </c>
      <c r="AF190" s="5">
        <v>0.68088238052563987</v>
      </c>
      <c r="AG190" s="5">
        <v>2.7190675786016898E-2</v>
      </c>
      <c r="AH190" s="5">
        <v>0.3587073526201181</v>
      </c>
      <c r="AI190" s="5">
        <v>2.4790587448708046E-2</v>
      </c>
      <c r="AJ190" s="5">
        <v>0.21829335094804514</v>
      </c>
      <c r="AK190" s="5">
        <v>3.4747766465596276E-2</v>
      </c>
      <c r="AL190" s="5">
        <v>7.906779116885411E-2</v>
      </c>
      <c r="AM190" s="5">
        <v>1.1043639883649476E-2</v>
      </c>
      <c r="AN190" s="5">
        <v>0.32166878494269929</v>
      </c>
      <c r="AO190" s="5">
        <v>6.7900063544438435E-2</v>
      </c>
      <c r="AP190" s="5">
        <v>9.8881994392600453E-2</v>
      </c>
      <c r="AQ190" s="5">
        <v>3.1720806852070537E-3</v>
      </c>
      <c r="AR190" s="5">
        <v>2.0444359690573917</v>
      </c>
      <c r="AS190" s="5"/>
      <c r="AT190" s="5"/>
      <c r="AU190" s="5"/>
      <c r="AV190" s="5"/>
      <c r="AW190" s="5"/>
      <c r="AX190" s="5"/>
      <c r="AY190" s="5"/>
      <c r="AZ190" s="5"/>
      <c r="BA190" s="5"/>
      <c r="BB190" s="5"/>
    </row>
    <row r="191" spans="1:54" x14ac:dyDescent="0.3">
      <c r="A191" s="5">
        <v>14140</v>
      </c>
      <c r="B191" s="5"/>
      <c r="C191" s="5">
        <v>3.1405878534680651</v>
      </c>
      <c r="D191" s="5">
        <v>0.10723834840976851</v>
      </c>
      <c r="E191" s="5">
        <v>-6.0455692871424545E-3</v>
      </c>
      <c r="F191" s="5">
        <v>1.624813667630351E-2</v>
      </c>
      <c r="G191" s="5">
        <v>3.7102456604073304E-3</v>
      </c>
      <c r="H191" s="5">
        <v>0.12351184500065988</v>
      </c>
      <c r="I191" s="5">
        <v>-6.4383133400565274E-3</v>
      </c>
      <c r="J191" s="5">
        <v>5.6993040558768984E-2</v>
      </c>
      <c r="K191" s="5">
        <v>-3.3605907570356296E-3</v>
      </c>
      <c r="L191" s="5">
        <v>1.0819198838405668E-2</v>
      </c>
      <c r="M191" s="5">
        <v>-1.4552186173657089E-2</v>
      </c>
      <c r="N191" s="5">
        <v>-0.15866916058464231</v>
      </c>
      <c r="O191" s="5">
        <v>1.4193383623463212E-2</v>
      </c>
      <c r="P191" s="5">
        <v>0.20816625573607453</v>
      </c>
      <c r="Q191" s="5">
        <v>1.4846075869112168E-2</v>
      </c>
      <c r="R191" s="5">
        <v>3.3905243601975263E-2</v>
      </c>
      <c r="S191" s="5">
        <v>3.2862020122908106E-2</v>
      </c>
      <c r="T191" s="5">
        <v>0.10063691729821289</v>
      </c>
      <c r="U191" s="5">
        <v>3.7076017161113708E-2</v>
      </c>
      <c r="V191" s="5">
        <v>0.39244226514653335</v>
      </c>
      <c r="W191" s="5">
        <v>4.8071767548956881E-2</v>
      </c>
      <c r="X191" s="5">
        <v>0.86527368997406329</v>
      </c>
      <c r="Y191" s="5">
        <v>3.2287907163416063E-2</v>
      </c>
      <c r="Z191" s="5">
        <v>0.17782765261447514</v>
      </c>
      <c r="AA191" s="5">
        <v>2.0724706685195927E-2</v>
      </c>
      <c r="AB191" s="5">
        <v>0.14485416632818202</v>
      </c>
      <c r="AC191" s="5">
        <v>2.3500162653931386E-2</v>
      </c>
      <c r="AD191" s="5">
        <v>8.0473882966736222E-3</v>
      </c>
      <c r="AE191" s="5">
        <v>2.1285770527128385E-2</v>
      </c>
      <c r="AF191" s="5">
        <v>0.67947969282253795</v>
      </c>
      <c r="AG191" s="5">
        <v>2.7145886846904672E-2</v>
      </c>
      <c r="AH191" s="5">
        <v>0.35826516048180501</v>
      </c>
      <c r="AI191" s="5">
        <v>2.4770342110797337E-2</v>
      </c>
      <c r="AJ191" s="5">
        <v>0.2182062619212351</v>
      </c>
      <c r="AK191" s="5">
        <v>3.47484744314751E-2</v>
      </c>
      <c r="AL191" s="5">
        <v>7.9102687217490503E-2</v>
      </c>
      <c r="AM191" s="5">
        <v>1.1053181202390133E-2</v>
      </c>
      <c r="AN191" s="5">
        <v>0.32208317527858576</v>
      </c>
      <c r="AO191" s="5">
        <v>6.8016458895354834E-2</v>
      </c>
      <c r="AP191" s="5">
        <v>9.9093786737157796E-2</v>
      </c>
      <c r="AQ191" s="5">
        <v>3.1802368229544515E-3</v>
      </c>
      <c r="AR191" s="5">
        <v>2.0505739768142441</v>
      </c>
      <c r="AS191" s="5"/>
      <c r="AT191" s="5"/>
      <c r="AU191" s="5"/>
      <c r="AV191" s="5"/>
      <c r="AW191" s="5"/>
      <c r="AX191" s="5"/>
      <c r="AY191" s="5"/>
      <c r="AZ191" s="5"/>
      <c r="BA191" s="5"/>
      <c r="BB191" s="5"/>
    </row>
    <row r="192" spans="1:54" x14ac:dyDescent="0.3">
      <c r="A192" s="5">
        <v>14130</v>
      </c>
      <c r="B192" s="5"/>
      <c r="C192" s="5">
        <v>3.1355811035935908</v>
      </c>
      <c r="D192" s="5">
        <v>0.10583231820697267</v>
      </c>
      <c r="E192" s="5">
        <v>-5.9685579477396127E-3</v>
      </c>
      <c r="F192" s="5">
        <v>1.6047238589004174E-2</v>
      </c>
      <c r="G192" s="5">
        <v>3.6657636837191345E-3</v>
      </c>
      <c r="H192" s="5">
        <v>0.12207759976535279</v>
      </c>
      <c r="I192" s="5">
        <v>-6.365984553735958E-3</v>
      </c>
      <c r="J192" s="5">
        <v>5.6374399056252369E-2</v>
      </c>
      <c r="K192" s="5">
        <v>-3.3253922886334144E-3</v>
      </c>
      <c r="L192" s="5">
        <v>1.0710014346482815E-2</v>
      </c>
      <c r="M192" s="5">
        <v>-1.4410910602758457E-2</v>
      </c>
      <c r="N192" s="5">
        <v>-0.15718984275309628</v>
      </c>
      <c r="O192" s="5">
        <v>1.4066537726296619E-2</v>
      </c>
      <c r="P192" s="5">
        <v>0.20638658854807165</v>
      </c>
      <c r="Q192" s="5">
        <v>1.4724929952744622E-2</v>
      </c>
      <c r="R192" s="5">
        <v>3.3641814128369349E-2</v>
      </c>
      <c r="S192" s="5">
        <v>3.2619577452296752E-2</v>
      </c>
      <c r="T192" s="5">
        <v>9.9934052196951118E-2</v>
      </c>
      <c r="U192" s="5">
        <v>3.6831712627805067E-2</v>
      </c>
      <c r="V192" s="5">
        <v>0.39001189217813015</v>
      </c>
      <c r="W192" s="5">
        <v>4.7793185547172476E-2</v>
      </c>
      <c r="X192" s="5">
        <v>0.8606048234673761</v>
      </c>
      <c r="Y192" s="5">
        <v>3.2126628064281765E-2</v>
      </c>
      <c r="Z192" s="5">
        <v>0.17701093807206025</v>
      </c>
      <c r="AA192" s="5">
        <v>2.0637892653661956E-2</v>
      </c>
      <c r="AB192" s="5">
        <v>0.14430610012121708</v>
      </c>
      <c r="AC192" s="5">
        <v>2.3420809839383831E-2</v>
      </c>
      <c r="AD192" s="5">
        <v>8.0235015286466548E-3</v>
      </c>
      <c r="AE192" s="5">
        <v>2.1231315676562619E-2</v>
      </c>
      <c r="AF192" s="5">
        <v>0.67802104350139658</v>
      </c>
      <c r="AG192" s="5">
        <v>2.7098827474744541E-2</v>
      </c>
      <c r="AH192" s="5">
        <v>0.35779266732707121</v>
      </c>
      <c r="AI192" s="5">
        <v>2.4747987018836258E-2</v>
      </c>
      <c r="AJ192" s="5">
        <v>0.218100533461072</v>
      </c>
      <c r="AK192" s="5">
        <v>3.4746217685906813E-2</v>
      </c>
      <c r="AL192" s="5">
        <v>7.9130870378062157E-2</v>
      </c>
      <c r="AM192" s="5">
        <v>1.1061793514852335E-2</v>
      </c>
      <c r="AN192" s="5">
        <v>0.32247087366567995</v>
      </c>
      <c r="AO192" s="5">
        <v>6.8127322375008514E-2</v>
      </c>
      <c r="AP192" s="5">
        <v>9.9297709008190002E-2</v>
      </c>
      <c r="AQ192" s="5">
        <v>3.1881476493228257E-3</v>
      </c>
      <c r="AR192" s="5">
        <v>2.0565592688441909</v>
      </c>
      <c r="AS192" s="5"/>
      <c r="AT192" s="5"/>
      <c r="AU192" s="5"/>
      <c r="AV192" s="5"/>
      <c r="AW192" s="5"/>
      <c r="AX192" s="5"/>
      <c r="AY192" s="5"/>
      <c r="AZ192" s="5"/>
      <c r="BA192" s="5"/>
      <c r="BB192" s="5"/>
    </row>
    <row r="193" spans="1:54" x14ac:dyDescent="0.3">
      <c r="A193" s="5">
        <v>14120</v>
      </c>
      <c r="B193" s="5"/>
      <c r="C193" s="5">
        <v>3.1303674046802561</v>
      </c>
      <c r="D193" s="5">
        <v>0.10443482189723925</v>
      </c>
      <c r="E193" s="5">
        <v>-5.8919706029327791E-3</v>
      </c>
      <c r="F193" s="5">
        <v>1.5847330564382194E-2</v>
      </c>
      <c r="G193" s="5">
        <v>3.6214745801037935E-3</v>
      </c>
      <c r="H193" s="5">
        <v>0.12064870084574961</v>
      </c>
      <c r="I193" s="5">
        <v>-6.2938800947889865E-3</v>
      </c>
      <c r="J193" s="5">
        <v>5.5757276811534473E-2</v>
      </c>
      <c r="K193" s="5">
        <v>-3.2902567699232598E-3</v>
      </c>
      <c r="L193" s="5">
        <v>1.0600949622995211E-2</v>
      </c>
      <c r="M193" s="5">
        <v>-1.426968850577295E-2</v>
      </c>
      <c r="N193" s="5">
        <v>-0.1557099772988397</v>
      </c>
      <c r="O193" s="5">
        <v>1.3939545567537029E-2</v>
      </c>
      <c r="P193" s="5">
        <v>0.20460340689198914</v>
      </c>
      <c r="Q193" s="5">
        <v>1.4603439867931231E-2</v>
      </c>
      <c r="R193" s="5">
        <v>3.3377394616391769E-2</v>
      </c>
      <c r="S193" s="5">
        <v>3.2375986816106969E-2</v>
      </c>
      <c r="T193" s="5">
        <v>9.9227123634595807E-2</v>
      </c>
      <c r="U193" s="5">
        <v>3.658572000486035E-2</v>
      </c>
      <c r="V193" s="5">
        <v>0.38756174453253117</v>
      </c>
      <c r="W193" s="5">
        <v>4.7511962057847919E-2</v>
      </c>
      <c r="X193" s="5">
        <v>0.85588472642303137</v>
      </c>
      <c r="Y193" s="5">
        <v>3.1963309636361063E-2</v>
      </c>
      <c r="Z193" s="5">
        <v>0.1761823436384477</v>
      </c>
      <c r="AA193" s="5">
        <v>2.0549625023856873E-2</v>
      </c>
      <c r="AB193" s="5">
        <v>0.14374743703583531</v>
      </c>
      <c r="AC193" s="5">
        <v>2.3339674461983873E-2</v>
      </c>
      <c r="AD193" s="5">
        <v>7.998985230507228E-3</v>
      </c>
      <c r="AE193" s="5">
        <v>2.1175152094941564E-2</v>
      </c>
      <c r="AF193" s="5">
        <v>0.6765066815945876</v>
      </c>
      <c r="AG193" s="5">
        <v>2.7049504791748179E-2</v>
      </c>
      <c r="AH193" s="5">
        <v>0.35728992932075615</v>
      </c>
      <c r="AI193" s="5">
        <v>2.472352341443006E-2</v>
      </c>
      <c r="AJ193" s="5">
        <v>0.21797615309964691</v>
      </c>
      <c r="AK193" s="5">
        <v>3.4740990509858113E-2</v>
      </c>
      <c r="AL193" s="5">
        <v>7.9152319153110717E-2</v>
      </c>
      <c r="AM193" s="5">
        <v>1.1069472640378226E-2</v>
      </c>
      <c r="AN193" s="5">
        <v>0.32283172437269297</v>
      </c>
      <c r="AO193" s="5">
        <v>6.8232614048524792E-2</v>
      </c>
      <c r="AP193" s="5">
        <v>9.9493692968346273E-2</v>
      </c>
      <c r="AQ193" s="5">
        <v>3.1958106600304902E-3</v>
      </c>
      <c r="AR193" s="5">
        <v>2.0623900342018979</v>
      </c>
      <c r="AS193" s="5"/>
      <c r="AT193" s="5"/>
      <c r="AU193" s="5"/>
      <c r="AV193" s="5"/>
      <c r="AW193" s="5"/>
      <c r="AX193" s="5"/>
      <c r="AY193" s="5"/>
      <c r="AZ193" s="5"/>
      <c r="BA193" s="5"/>
      <c r="BB193" s="5"/>
    </row>
    <row r="194" spans="1:54" x14ac:dyDescent="0.3">
      <c r="A194" s="5">
        <v>14110</v>
      </c>
      <c r="B194" s="5"/>
      <c r="C194" s="5">
        <v>3.1249472217103165</v>
      </c>
      <c r="D194" s="5">
        <v>0.10304598991409238</v>
      </c>
      <c r="E194" s="5">
        <v>-5.8158150673574887E-3</v>
      </c>
      <c r="F194" s="5">
        <v>1.5648434682994268E-2</v>
      </c>
      <c r="G194" s="5">
        <v>3.5773836014787708E-3</v>
      </c>
      <c r="H194" s="5">
        <v>0.11922532887934725</v>
      </c>
      <c r="I194" s="5">
        <v>-6.22200962173039E-3</v>
      </c>
      <c r="J194" s="5">
        <v>5.5141760949650453E-2</v>
      </c>
      <c r="K194" s="5">
        <v>-3.2551894042587314E-3</v>
      </c>
      <c r="L194" s="5">
        <v>1.0492021538826612E-2</v>
      </c>
      <c r="M194" s="5">
        <v>-1.4128542612427752E-2</v>
      </c>
      <c r="N194" s="5">
        <v>-0.15422981117329376</v>
      </c>
      <c r="O194" s="5">
        <v>1.3812429046748944E-2</v>
      </c>
      <c r="P194" s="5">
        <v>0.202817027567264</v>
      </c>
      <c r="Q194" s="5">
        <v>1.448162778594105E-2</v>
      </c>
      <c r="R194" s="5">
        <v>3.3112034495566954E-2</v>
      </c>
      <c r="S194" s="5">
        <v>3.2131294731517247E-2</v>
      </c>
      <c r="T194" s="5">
        <v>9.8516269148778784E-2</v>
      </c>
      <c r="U194" s="5">
        <v>3.6338087920976064E-2</v>
      </c>
      <c r="V194" s="5">
        <v>0.3850923129988903</v>
      </c>
      <c r="W194" s="5">
        <v>4.7228153998277803E-2</v>
      </c>
      <c r="X194" s="5">
        <v>0.85111436113533723</v>
      </c>
      <c r="Y194" s="5">
        <v>3.1797985307010848E-2</v>
      </c>
      <c r="Z194" s="5">
        <v>0.17534203893119299</v>
      </c>
      <c r="AA194" s="5">
        <v>2.0459921786745789E-2</v>
      </c>
      <c r="AB194" s="5">
        <v>0.14317828983027533</v>
      </c>
      <c r="AC194" s="5">
        <v>2.3256772623825295E-2</v>
      </c>
      <c r="AD194" s="5">
        <v>7.9738441401984612E-3</v>
      </c>
      <c r="AE194" s="5">
        <v>2.1117290201586047E-2</v>
      </c>
      <c r="AF194" s="5">
        <v>0.67493687060555463</v>
      </c>
      <c r="AG194" s="5">
        <v>2.6997926509116189E-2</v>
      </c>
      <c r="AH194" s="5">
        <v>0.35675701048195257</v>
      </c>
      <c r="AI194" s="5">
        <v>2.4696953083435814E-2</v>
      </c>
      <c r="AJ194" s="5">
        <v>0.21783311313503173</v>
      </c>
      <c r="AK194" s="5">
        <v>3.4732787932452797E-2</v>
      </c>
      <c r="AL194" s="5">
        <v>7.9167013709353126E-2</v>
      </c>
      <c r="AM194" s="5">
        <v>1.1076214623398721E-2</v>
      </c>
      <c r="AN194" s="5">
        <v>0.32316557795198292</v>
      </c>
      <c r="AO194" s="5">
        <v>6.8332295237662627E-2</v>
      </c>
      <c r="AP194" s="5">
        <v>9.9681672091101389E-2</v>
      </c>
      <c r="AQ194" s="5">
        <v>3.2032234012996249E-3</v>
      </c>
      <c r="AR194" s="5">
        <v>2.0680644913208375</v>
      </c>
      <c r="AS194" s="5"/>
      <c r="AT194" s="5"/>
      <c r="AU194" s="5"/>
      <c r="AV194" s="5"/>
      <c r="AW194" s="5"/>
      <c r="AX194" s="5"/>
      <c r="AY194" s="5"/>
      <c r="AZ194" s="5"/>
      <c r="BA194" s="5"/>
      <c r="BB194" s="5"/>
    </row>
    <row r="195" spans="1:54" x14ac:dyDescent="0.3">
      <c r="A195" s="5">
        <v>14100</v>
      </c>
      <c r="B195" s="5"/>
      <c r="C195" s="5">
        <v>3.1193210623258238</v>
      </c>
      <c r="D195" s="5">
        <v>0.1016659492681303</v>
      </c>
      <c r="E195" s="5">
        <v>-5.7400989745017622E-3</v>
      </c>
      <c r="F195" s="5">
        <v>1.5450572571984825E-2</v>
      </c>
      <c r="G195" s="5">
        <v>3.5334959041923969E-3</v>
      </c>
      <c r="H195" s="5">
        <v>0.11780766159674443</v>
      </c>
      <c r="I195" s="5">
        <v>-6.1503826562568E-3</v>
      </c>
      <c r="J195" s="5">
        <v>5.4527937517486844E-2</v>
      </c>
      <c r="K195" s="5">
        <v>-3.2201953393817492E-3</v>
      </c>
      <c r="L195" s="5">
        <v>1.0383246811699326E-2</v>
      </c>
      <c r="M195" s="5">
        <v>-1.3987495481394671E-2</v>
      </c>
      <c r="N195" s="5">
        <v>-0.15274958984351816</v>
      </c>
      <c r="O195" s="5">
        <v>1.3685209964569877E-2</v>
      </c>
      <c r="P195" s="5">
        <v>0.20102776641346959</v>
      </c>
      <c r="Q195" s="5">
        <v>1.4359515844046631E-2</v>
      </c>
      <c r="R195" s="5">
        <v>3.2845783194813065E-2</v>
      </c>
      <c r="S195" s="5">
        <v>3.1885547787812156E-2</v>
      </c>
      <c r="T195" s="5">
        <v>9.7801626713466178E-2</v>
      </c>
      <c r="U195" s="5">
        <v>3.6088865242003082E-2</v>
      </c>
      <c r="V195" s="5">
        <v>0.38260409164972287</v>
      </c>
      <c r="W195" s="5">
        <v>4.694181877783625E-2</v>
      </c>
      <c r="X195" s="5">
        <v>0.84629470027927223</v>
      </c>
      <c r="Y195" s="5">
        <v>3.1630688943985172E-2</v>
      </c>
      <c r="Z195" s="5">
        <v>0.17449019626305845</v>
      </c>
      <c r="AA195" s="5">
        <v>2.0368801276059424E-2</v>
      </c>
      <c r="AB195" s="5">
        <v>0.14259877383836009</v>
      </c>
      <c r="AC195" s="5">
        <v>2.317212087054718E-2</v>
      </c>
      <c r="AD195" s="5">
        <v>7.9480831551109292E-3</v>
      </c>
      <c r="AE195" s="5">
        <v>2.1057740854157039E-2</v>
      </c>
      <c r="AF195" s="5">
        <v>0.67331188844789236</v>
      </c>
      <c r="AG195" s="5">
        <v>2.6944100925828059E-2</v>
      </c>
      <c r="AH195" s="5">
        <v>0.35619398268439162</v>
      </c>
      <c r="AI195" s="5">
        <v>2.4668278357124897E-2</v>
      </c>
      <c r="AJ195" s="5">
        <v>0.21767141065148876</v>
      </c>
      <c r="AK195" s="5">
        <v>3.4721605735758596E-2</v>
      </c>
      <c r="AL195" s="5">
        <v>7.9174935892075998E-2</v>
      </c>
      <c r="AM195" s="5">
        <v>1.1082015735918851E-2</v>
      </c>
      <c r="AN195" s="5">
        <v>0.3234722913252373</v>
      </c>
      <c r="AO195" s="5">
        <v>6.842632854156569E-2</v>
      </c>
      <c r="AP195" s="5">
        <v>9.9861581594611559E-2</v>
      </c>
      <c r="AQ195" s="5">
        <v>3.2103834710498708E-3</v>
      </c>
      <c r="AR195" s="5">
        <v>2.0735808888452292</v>
      </c>
      <c r="AS195" s="5"/>
      <c r="AT195" s="5"/>
      <c r="AU195" s="5"/>
      <c r="AV195" s="5"/>
      <c r="AW195" s="5"/>
      <c r="AX195" s="5"/>
      <c r="AY195" s="5"/>
      <c r="AZ195" s="5"/>
      <c r="BA195" s="5"/>
      <c r="BB195" s="5"/>
    </row>
    <row r="196" spans="1:54" x14ac:dyDescent="0.3">
      <c r="A196" s="5">
        <v>14090</v>
      </c>
      <c r="B196" s="5"/>
      <c r="C196" s="5">
        <v>3.1134894768629073</v>
      </c>
      <c r="D196" s="5">
        <v>0.10029482353699695</v>
      </c>
      <c r="E196" s="5">
        <v>-5.6648297758068542E-3</v>
      </c>
      <c r="F196" s="5">
        <v>1.5253765401831546E-2</v>
      </c>
      <c r="G196" s="5">
        <v>3.4898165481039092E-3</v>
      </c>
      <c r="H196" s="5">
        <v>0.11639587378563254</v>
      </c>
      <c r="I196" s="5">
        <v>-6.0790085811158242E-3</v>
      </c>
      <c r="J196" s="5">
        <v>5.3915891462918822E-2</v>
      </c>
      <c r="K196" s="5">
        <v>-3.1852796660891613E-3</v>
      </c>
      <c r="L196" s="5">
        <v>1.0274642001597703E-2</v>
      </c>
      <c r="M196" s="5">
        <v>-1.3846569493818387E-2</v>
      </c>
      <c r="N196" s="5">
        <v>-0.15126955721892174</v>
      </c>
      <c r="O196" s="5">
        <v>1.3557910015975273E-2</v>
      </c>
      <c r="P196" s="5">
        <v>0.19923593820984903</v>
      </c>
      <c r="Q196" s="5">
        <v>1.4237126138304686E-2</v>
      </c>
      <c r="R196" s="5">
        <v>3.2578690125981108E-2</v>
      </c>
      <c r="S196" s="5">
        <v>3.1638792630595013E-2</v>
      </c>
      <c r="T196" s="5">
        <v>9.7083334691546758E-2</v>
      </c>
      <c r="U196" s="5">
        <v>3.5838101053975918E-2</v>
      </c>
      <c r="V196" s="5">
        <v>0.38009757766805807</v>
      </c>
      <c r="W196" s="5">
        <v>4.6653014277816304E-2</v>
      </c>
      <c r="X196" s="5">
        <v>0.84142672656889539</v>
      </c>
      <c r="Y196" s="5">
        <v>3.1461454843591329E-2</v>
      </c>
      <c r="Z196" s="5">
        <v>0.17362699058230663</v>
      </c>
      <c r="AA196" s="5">
        <v>2.0276282162039264E-2</v>
      </c>
      <c r="AB196" s="5">
        <v>0.14200900693107005</v>
      </c>
      <c r="AC196" s="5">
        <v>2.3085736186013096E-2</v>
      </c>
      <c r="AD196" s="5">
        <v>7.9217073305894829E-3</v>
      </c>
      <c r="AE196" s="5">
        <v>2.0996515345612303E-2</v>
      </c>
      <c r="AF196" s="5">
        <v>0.67163202737806693</v>
      </c>
      <c r="AG196" s="5">
        <v>2.6888036927175597E-2</v>
      </c>
      <c r="AH196" s="5">
        <v>0.35560092565345019</v>
      </c>
      <c r="AI196" s="5">
        <v>2.4637502113115377E-2</v>
      </c>
      <c r="AJ196" s="5">
        <v>0.21749104753770934</v>
      </c>
      <c r="AK196" s="5">
        <v>3.4707440459273084E-2</v>
      </c>
      <c r="AL196" s="5">
        <v>7.9176069238882152E-2</v>
      </c>
      <c r="AM196" s="5">
        <v>1.1086872479919185E-2</v>
      </c>
      <c r="AN196" s="5">
        <v>0.32375172786693363</v>
      </c>
      <c r="AO196" s="5">
        <v>6.8514677857098277E-2</v>
      </c>
      <c r="AP196" s="5">
        <v>0.10003335847505326</v>
      </c>
      <c r="AQ196" s="5">
        <v>3.2172885200784976E-3</v>
      </c>
      <c r="AR196" s="5">
        <v>2.0789375064555111</v>
      </c>
      <c r="AS196" s="5"/>
      <c r="AT196" s="5"/>
      <c r="AU196" s="5"/>
      <c r="AV196" s="5"/>
      <c r="AW196" s="5"/>
      <c r="AX196" s="5"/>
      <c r="AY196" s="5"/>
      <c r="AZ196" s="5"/>
      <c r="BA196" s="5"/>
      <c r="BB196" s="5"/>
    </row>
    <row r="197" spans="1:54" x14ac:dyDescent="0.3">
      <c r="A197" s="5">
        <v>14080</v>
      </c>
      <c r="B197" s="5"/>
      <c r="C197" s="5">
        <v>3.1074530583717754</v>
      </c>
      <c r="D197" s="5">
        <v>9.8932732856832309E-2</v>
      </c>
      <c r="E197" s="5">
        <v>-5.5900147398490795E-3</v>
      </c>
      <c r="F197" s="5">
        <v>1.5058033883301647E-2</v>
      </c>
      <c r="G197" s="5">
        <v>3.4463504957095068E-3</v>
      </c>
      <c r="H197" s="5">
        <v>0.11499013725623097</v>
      </c>
      <c r="I197" s="5">
        <v>-6.0078966380456905E-3</v>
      </c>
      <c r="J197" s="5">
        <v>5.3305706614521275E-2</v>
      </c>
      <c r="K197" s="5">
        <v>-3.1504474169301946E-3</v>
      </c>
      <c r="L197" s="5">
        <v>1.0166223506279966E-2</v>
      </c>
      <c r="M197" s="5">
        <v>-1.3705786846948861E-2</v>
      </c>
      <c r="N197" s="5">
        <v>-0.14978995557893618</v>
      </c>
      <c r="O197" s="5">
        <v>1.3430550783613627E-2</v>
      </c>
      <c r="P197" s="5">
        <v>0.19744185657564006</v>
      </c>
      <c r="Q197" s="5">
        <v>1.4114480716376518E-2</v>
      </c>
      <c r="R197" s="5">
        <v>3.2310804667445597E-2</v>
      </c>
      <c r="S197" s="5">
        <v>3.1391075946013827E-2</v>
      </c>
      <c r="T197" s="5">
        <v>9.636153178734963E-2</v>
      </c>
      <c r="U197" s="5">
        <v>3.5585844646075129E-2</v>
      </c>
      <c r="V197" s="5">
        <v>0.37757327117347966</v>
      </c>
      <c r="W197" s="5">
        <v>4.6361798831084967E-2</v>
      </c>
      <c r="X197" s="5">
        <v>0.83651143241162218</v>
      </c>
      <c r="Y197" s="5">
        <v>3.129031771866387E-2</v>
      </c>
      <c r="Z197" s="5">
        <v>0.17275259941184931</v>
      </c>
      <c r="AA197" s="5">
        <v>2.0182383445034015E-2</v>
      </c>
      <c r="AB197" s="5">
        <v>0.14140910947698818</v>
      </c>
      <c r="AC197" s="5">
        <v>2.2997635986794138E-2</v>
      </c>
      <c r="AD197" s="5">
        <v>7.8947218783694071E-3</v>
      </c>
      <c r="AE197" s="5">
        <v>2.0933625400969144E-2</v>
      </c>
      <c r="AF197" s="5">
        <v>0.66989759392178594</v>
      </c>
      <c r="AG197" s="5">
        <v>2.6829743983039323E-2</v>
      </c>
      <c r="AH197" s="5">
        <v>0.35497792695976516</v>
      </c>
      <c r="AI197" s="5">
        <v>2.460462777607254E-2</v>
      </c>
      <c r="AJ197" s="5">
        <v>0.21729203050305923</v>
      </c>
      <c r="AK197" s="5">
        <v>3.4690289404103868E-2</v>
      </c>
      <c r="AL197" s="5">
        <v>7.917039899277796E-2</v>
      </c>
      <c r="AM197" s="5">
        <v>1.1090781589671379E-2</v>
      </c>
      <c r="AN197" s="5">
        <v>0.32400375748551558</v>
      </c>
      <c r="AO197" s="5">
        <v>6.8597308398752374E-2</v>
      </c>
      <c r="AP197" s="5">
        <v>0.10019694153942479</v>
      </c>
      <c r="AQ197" s="5">
        <v>3.2239362532263996E-3</v>
      </c>
      <c r="AR197" s="5">
        <v>2.0841326556868216</v>
      </c>
      <c r="AS197" s="5"/>
      <c r="AT197" s="5"/>
      <c r="AU197" s="5"/>
      <c r="AV197" s="5"/>
      <c r="AW197" s="5"/>
      <c r="AX197" s="5"/>
      <c r="AY197" s="5"/>
      <c r="AZ197" s="5"/>
      <c r="BA197" s="5"/>
      <c r="BB197" s="5"/>
    </row>
    <row r="198" spans="1:54" x14ac:dyDescent="0.3">
      <c r="A198" s="5">
        <v>14070</v>
      </c>
      <c r="B198" s="5"/>
      <c r="C198" s="5">
        <v>3.101212442622316</v>
      </c>
      <c r="D198" s="5">
        <v>9.7579793915196181E-2</v>
      </c>
      <c r="E198" s="5">
        <v>-5.5156609516029097E-3</v>
      </c>
      <c r="F198" s="5">
        <v>1.4863398264618896E-2</v>
      </c>
      <c r="G198" s="5">
        <v>3.403102611314384E-3</v>
      </c>
      <c r="H198" s="5">
        <v>0.11359062080817695</v>
      </c>
      <c r="I198" s="5">
        <v>-5.937055925785752E-3</v>
      </c>
      <c r="J198" s="5">
        <v>5.2697465661861717E-2</v>
      </c>
      <c r="K198" s="5">
        <v>-3.1157035649350562E-3</v>
      </c>
      <c r="L198" s="5">
        <v>1.0058007556880359E-2</v>
      </c>
      <c r="M198" s="5">
        <v>-1.356516954787992E-2</v>
      </c>
      <c r="N198" s="5">
        <v>-0.14831102550168268</v>
      </c>
      <c r="O198" s="5">
        <v>1.3303153731214896E-2</v>
      </c>
      <c r="P198" s="5">
        <v>0.19564583387124393</v>
      </c>
      <c r="Q198" s="5">
        <v>1.3991601570391842E-2</v>
      </c>
      <c r="R198" s="5">
        <v>3.2042176147755834E-2</v>
      </c>
      <c r="S198" s="5">
        <v>3.1142444445008178E-2</v>
      </c>
      <c r="T198" s="5">
        <v>9.5636356999113242E-2</v>
      </c>
      <c r="U198" s="5">
        <v>3.5332145493531739E-2</v>
      </c>
      <c r="V198" s="5">
        <v>0.37503167504714024</v>
      </c>
      <c r="W198" s="5">
        <v>4.6068231201564683E-2</v>
      </c>
      <c r="X198" s="5">
        <v>0.83154981955855978</v>
      </c>
      <c r="Y198" s="5">
        <v>3.111731268636202E-2</v>
      </c>
      <c r="Z198" s="5">
        <v>0.17186720278727871</v>
      </c>
      <c r="AA198" s="5">
        <v>2.0087124448950604E-2</v>
      </c>
      <c r="AB198" s="5">
        <v>0.14079920430163112</v>
      </c>
      <c r="AC198" s="5">
        <v>2.2907838116458426E-2</v>
      </c>
      <c r="AD198" s="5">
        <v>7.8671321649425394E-3</v>
      </c>
      <c r="AE198" s="5">
        <v>2.0869083173874068E-2</v>
      </c>
      <c r="AF198" s="5">
        <v>0.66810890879402851</v>
      </c>
      <c r="AG198" s="5">
        <v>2.6769232145907883E-2</v>
      </c>
      <c r="AH198" s="5">
        <v>0.35432508200944413</v>
      </c>
      <c r="AI198" s="5">
        <v>2.4569659318176118E-2</v>
      </c>
      <c r="AJ198" s="5">
        <v>0.21707437109181246</v>
      </c>
      <c r="AK198" s="5">
        <v>3.4670150636839647E-2</v>
      </c>
      <c r="AL198" s="5">
        <v>7.9157912114590653E-2</v>
      </c>
      <c r="AM198" s="5">
        <v>1.1093740033966111E-2</v>
      </c>
      <c r="AN198" s="5">
        <v>0.32422825670222916</v>
      </c>
      <c r="AO198" s="5">
        <v>6.867418671811179E-2</v>
      </c>
      <c r="AP198" s="5">
        <v>0.10035227143778809</v>
      </c>
      <c r="AQ198" s="5">
        <v>3.2303244305291862E-3</v>
      </c>
      <c r="AR198" s="5">
        <v>2.0891646807400246</v>
      </c>
      <c r="AS198" s="5"/>
      <c r="AT198" s="5"/>
      <c r="AU198" s="5"/>
      <c r="AV198" s="5"/>
      <c r="AW198" s="5"/>
      <c r="AX198" s="5"/>
      <c r="AY198" s="5"/>
      <c r="AZ198" s="5"/>
      <c r="BA198" s="5"/>
      <c r="BB198" s="5"/>
    </row>
    <row r="199" spans="1:54" x14ac:dyDescent="0.3">
      <c r="A199" s="5">
        <v>14060</v>
      </c>
      <c r="B199" s="5"/>
      <c r="C199" s="5">
        <v>3.0947683080952024</v>
      </c>
      <c r="D199" s="5">
        <v>9.6236119945458803E-2</v>
      </c>
      <c r="E199" s="5">
        <v>-5.4417753117848942E-3</v>
      </c>
      <c r="F199" s="5">
        <v>1.4669878328841538E-2</v>
      </c>
      <c r="G199" s="5">
        <v>3.3600776602511159E-3</v>
      </c>
      <c r="H199" s="5">
        <v>0.11219749019887781</v>
      </c>
      <c r="I199" s="5">
        <v>-5.8664953981587067E-3</v>
      </c>
      <c r="J199" s="5">
        <v>5.2091250136381849E-2</v>
      </c>
      <c r="K199" s="5">
        <v>-3.0810530223754152E-3</v>
      </c>
      <c r="L199" s="5">
        <v>9.9500102136033351E-3</v>
      </c>
      <c r="M199" s="5">
        <v>-1.3424739407397612E-2</v>
      </c>
      <c r="N199" s="5">
        <v>-0.14683300579366551</v>
      </c>
      <c r="O199" s="5">
        <v>1.3175740197075476E-2</v>
      </c>
      <c r="P199" s="5">
        <v>0.19384818110028137</v>
      </c>
      <c r="Q199" s="5">
        <v>1.3868510629859105E-2</v>
      </c>
      <c r="R199" s="5">
        <v>3.1772853829355303E-2</v>
      </c>
      <c r="S199" s="5">
        <v>3.0892944847585462E-2</v>
      </c>
      <c r="T199" s="5">
        <v>9.4907949571432337E-2</v>
      </c>
      <c r="U199" s="5">
        <v>3.5077053240482978E-2</v>
      </c>
      <c r="V199" s="5">
        <v>0.37247329475584451</v>
      </c>
      <c r="W199" s="5">
        <v>4.5772370563550692E-2</v>
      </c>
      <c r="X199" s="5">
        <v>0.82654289875104969</v>
      </c>
      <c r="Y199" s="5">
        <v>3.0942475255796957E-2</v>
      </c>
      <c r="Z199" s="5">
        <v>0.17097098319381215</v>
      </c>
      <c r="AA199" s="5">
        <v>1.9990524814562767E-2</v>
      </c>
      <c r="AB199" s="5">
        <v>0.14017941664568817</v>
      </c>
      <c r="AC199" s="5">
        <v>2.2816360839669349E-2</v>
      </c>
      <c r="AD199" s="5">
        <v>7.8389437098539023E-3</v>
      </c>
      <c r="AE199" s="5">
        <v>2.0802901242980322E-2</v>
      </c>
      <c r="AF199" s="5">
        <v>0.66626630681275878</v>
      </c>
      <c r="AG199" s="5">
        <v>2.6706512048640108E-2</v>
      </c>
      <c r="AH199" s="5">
        <v>0.3536424940308589</v>
      </c>
      <c r="AI199" s="5">
        <v>2.4532601259352752E-2</v>
      </c>
      <c r="AJ199" s="5">
        <v>0.21683808569535459</v>
      </c>
      <c r="AK199" s="5">
        <v>3.4647022993107748E-2</v>
      </c>
      <c r="AL199" s="5">
        <v>7.9138597294704585E-2</v>
      </c>
      <c r="AM199" s="5">
        <v>1.109574501825168E-2</v>
      </c>
      <c r="AN199" s="5">
        <v>0.32442510872755642</v>
      </c>
      <c r="AO199" s="5">
        <v>6.8745280722860139E-2</v>
      </c>
      <c r="AP199" s="5">
        <v>0.1004992906949296</v>
      </c>
      <c r="AQ199" s="5">
        <v>3.2364508683526199E-3</v>
      </c>
      <c r="AR199" s="5">
        <v>2.0940319592847629</v>
      </c>
      <c r="AS199" s="5"/>
      <c r="AT199" s="5"/>
      <c r="AU199" s="5"/>
      <c r="AV199" s="5"/>
      <c r="AW199" s="5"/>
      <c r="AX199" s="5"/>
      <c r="AY199" s="5"/>
      <c r="AZ199" s="5"/>
      <c r="BA199" s="5"/>
      <c r="BB199" s="5"/>
    </row>
    <row r="200" spans="1:54" x14ac:dyDescent="0.3">
      <c r="A200" s="5">
        <v>14050</v>
      </c>
      <c r="B200" s="5"/>
      <c r="C200" s="5">
        <v>3.0881213759583845</v>
      </c>
      <c r="D200" s="5">
        <v>9.4901820722649161E-2</v>
      </c>
      <c r="E200" s="5">
        <v>-5.3683645362782801E-3</v>
      </c>
      <c r="F200" s="5">
        <v>1.4477493391450888E-2</v>
      </c>
      <c r="G200" s="5">
        <v>3.3172803081442798E-3</v>
      </c>
      <c r="H200" s="5">
        <v>0.11081090811333254</v>
      </c>
      <c r="I200" s="5">
        <v>-5.7962238622250011E-3</v>
      </c>
      <c r="J200" s="5">
        <v>5.1487140392874088E-2</v>
      </c>
      <c r="K200" s="5">
        <v>-3.0465006395570407E-3</v>
      </c>
      <c r="L200" s="5">
        <v>9.8422473615115656E-3</v>
      </c>
      <c r="M200" s="5">
        <v>-1.3284518033940023E-2</v>
      </c>
      <c r="N200" s="5">
        <v>-0.14535613342052053</v>
      </c>
      <c r="O200" s="5">
        <v>1.3048331387622325E-2</v>
      </c>
      <c r="P200" s="5">
        <v>0.19204920781258983</v>
      </c>
      <c r="Q200" s="5">
        <v>1.3745229754626147E-2</v>
      </c>
      <c r="R200" s="5">
        <v>3.150288689237736E-2</v>
      </c>
      <c r="S200" s="5">
        <v>3.064262386713406E-2</v>
      </c>
      <c r="T200" s="5">
        <v>9.417644894770498E-2</v>
      </c>
      <c r="U200" s="5">
        <v>3.4820617682787477E-2</v>
      </c>
      <c r="V200" s="5">
        <v>0.3698986381752804</v>
      </c>
      <c r="W200" s="5">
        <v>4.5474276480875743E-2</v>
      </c>
      <c r="X200" s="5">
        <v>0.8214916893636095</v>
      </c>
      <c r="Y200" s="5">
        <v>3.0765841315494914E-2</v>
      </c>
      <c r="Z200" s="5">
        <v>0.17006412550218</v>
      </c>
      <c r="AA200" s="5">
        <v>1.9892604492680304E-2</v>
      </c>
      <c r="AB200" s="5">
        <v>0.1395498741221842</v>
      </c>
      <c r="AC200" s="5">
        <v>2.2723222836094858E-2</v>
      </c>
      <c r="AD200" s="5">
        <v>7.8101621839295919E-3</v>
      </c>
      <c r="AE200" s="5">
        <v>2.07350926081348E-2</v>
      </c>
      <c r="AF200" s="5">
        <v>0.66437013680633428</v>
      </c>
      <c r="AG200" s="5">
        <v>2.6641594901969955E-2</v>
      </c>
      <c r="AH200" s="5">
        <v>0.35293027405801369</v>
      </c>
      <c r="AI200" s="5">
        <v>2.4493458667272212E-2</v>
      </c>
      <c r="AJ200" s="5">
        <v>0.21658319556233718</v>
      </c>
      <c r="AK200" s="5">
        <v>3.4620906080814792E-2</v>
      </c>
      <c r="AL200" s="5">
        <v>7.9112444964105758E-2</v>
      </c>
      <c r="AM200" s="5">
        <v>1.1096793986681385E-2</v>
      </c>
      <c r="AN200" s="5">
        <v>0.32459420353519219</v>
      </c>
      <c r="AO200" s="5">
        <v>6.8810559695318588E-2</v>
      </c>
      <c r="AP200" s="5">
        <v>0.10063794374141848</v>
      </c>
      <c r="AQ200" s="5">
        <v>3.2423134405116711E-3</v>
      </c>
      <c r="AR200" s="5">
        <v>2.0987329032540507</v>
      </c>
      <c r="AS200" s="5"/>
      <c r="AT200" s="5"/>
      <c r="AU200" s="5"/>
      <c r="AV200" s="5"/>
      <c r="AW200" s="5"/>
      <c r="AX200" s="5"/>
      <c r="AY200" s="5"/>
      <c r="AZ200" s="5"/>
      <c r="BA200" s="5"/>
      <c r="BB200" s="5"/>
    </row>
    <row r="201" spans="1:54" x14ac:dyDescent="0.3">
      <c r="A201" s="6">
        <v>14040</v>
      </c>
      <c r="B201" s="5"/>
      <c r="C201" s="6">
        <v>3.0812724100289097</v>
      </c>
      <c r="D201" s="6">
        <v>9.3577002560753936E-2</v>
      </c>
      <c r="E201" s="6">
        <v>-5.2954351556380366E-3</v>
      </c>
      <c r="F201" s="6">
        <v>1.4286262298150651E-2</v>
      </c>
      <c r="G201" s="6">
        <v>3.2747151202214956E-3</v>
      </c>
      <c r="H201" s="6">
        <v>0.10943103413542921</v>
      </c>
      <c r="I201" s="6">
        <v>-5.7262499765099025E-3</v>
      </c>
      <c r="J201" s="6">
        <v>5.0885215591559327E-2</v>
      </c>
      <c r="K201" s="6">
        <v>-3.0120512036451315E-3</v>
      </c>
      <c r="L201" s="6">
        <v>9.7347347064095074E-3</v>
      </c>
      <c r="M201" s="6">
        <v>-1.3144526827672176E-2</v>
      </c>
      <c r="N201" s="6">
        <v>-0.14388064343885526</v>
      </c>
      <c r="O201" s="6">
        <v>1.2920948371059813E-2</v>
      </c>
      <c r="P201" s="6">
        <v>0.19024922200819855</v>
      </c>
      <c r="Q201" s="6">
        <v>1.3621780727894489E-2</v>
      </c>
      <c r="R201" s="6">
        <v>3.1232324418525421E-2</v>
      </c>
      <c r="S201" s="6">
        <v>3.0391528194781015E-2</v>
      </c>
      <c r="T201" s="6">
        <v>9.3441994722605032E-2</v>
      </c>
      <c r="U201" s="6">
        <v>3.4562888750808547E-2</v>
      </c>
      <c r="V201" s="6">
        <v>0.3673082154124977</v>
      </c>
      <c r="W201" s="6">
        <v>4.5174008885932329E-2</v>
      </c>
      <c r="X201" s="6">
        <v>0.81639721904346541</v>
      </c>
      <c r="Y201" s="6">
        <v>3.0587447120702299E-2</v>
      </c>
      <c r="Z201" s="6">
        <v>0.16914681690348998</v>
      </c>
      <c r="AA201" s="6">
        <v>1.9793383737182334E-2</v>
      </c>
      <c r="AB201" s="6">
        <v>0.13891070667258817</v>
      </c>
      <c r="AC201" s="6">
        <v>2.2628443194131077E-2</v>
      </c>
      <c r="AD201" s="6">
        <v>7.78079340743657E-3</v>
      </c>
      <c r="AE201" s="6">
        <v>2.0665670686375495E-2</v>
      </c>
      <c r="AF201" s="6">
        <v>0.66242076151464124</v>
      </c>
      <c r="AG201" s="6">
        <v>2.6574492491754576E-2</v>
      </c>
      <c r="AH201" s="6">
        <v>0.3521885409104813</v>
      </c>
      <c r="AI201" s="6">
        <v>2.4452237157106468E-2</v>
      </c>
      <c r="AJ201" s="6">
        <v>0.21630972680676813</v>
      </c>
      <c r="AK201" s="6">
        <v>3.4591800283066784E-2</v>
      </c>
      <c r="AL201" s="6">
        <v>7.9079447304725117E-2</v>
      </c>
      <c r="AM201" s="6">
        <v>1.1096884624068198E-2</v>
      </c>
      <c r="AN201" s="6">
        <v>0.32473543793350612</v>
      </c>
      <c r="AO201" s="6">
        <v>6.8869994310500615E-2</v>
      </c>
      <c r="AP201" s="6">
        <v>0.10076817694404136</v>
      </c>
      <c r="AQ201" s="5">
        <v>3.2479100793724796E-3</v>
      </c>
      <c r="AR201" s="5">
        <v>2.1032659596299093</v>
      </c>
    </row>
    <row r="202" spans="1:54" x14ac:dyDescent="0.3">
      <c r="A202" s="6">
        <v>14030</v>
      </c>
      <c r="B202" s="5"/>
      <c r="C202" s="6">
        <v>3.07422221671994</v>
      </c>
      <c r="D202" s="6">
        <v>9.2261768311456355E-2</v>
      </c>
      <c r="E202" s="6">
        <v>-5.2229935146759585E-3</v>
      </c>
      <c r="F202" s="6">
        <v>1.4096203422876239E-2</v>
      </c>
      <c r="G202" s="6">
        <v>3.232386560670967E-3</v>
      </c>
      <c r="H202" s="6">
        <v>0.10805802472072364</v>
      </c>
      <c r="I202" s="6">
        <v>-5.6565822493038617E-3</v>
      </c>
      <c r="J202" s="6">
        <v>5.0285553680771936E-2</v>
      </c>
      <c r="K202" s="6">
        <v>-2.9777094375228142E-3</v>
      </c>
      <c r="L202" s="6">
        <v>9.6274877708241273E-3</v>
      </c>
      <c r="M202" s="6">
        <v>-1.300478697467744E-2</v>
      </c>
      <c r="N202" s="6">
        <v>-0.14240676892920703</v>
      </c>
      <c r="O202" s="6">
        <v>1.2793612071101714E-2</v>
      </c>
      <c r="P202" s="6">
        <v>0.18844853004233458</v>
      </c>
      <c r="Q202" s="6">
        <v>1.3498185249290412E-2</v>
      </c>
      <c r="R202" s="6">
        <v>3.0961215375045526E-2</v>
      </c>
      <c r="S202" s="6">
        <v>3.0139704483802775E-2</v>
      </c>
      <c r="T202" s="6">
        <v>9.2704726594602424E-2</v>
      </c>
      <c r="U202" s="6">
        <v>3.4303916492174936E-2</v>
      </c>
      <c r="V202" s="6">
        <v>0.36470253862772078</v>
      </c>
      <c r="W202" s="6">
        <v>4.4871628058563082E-2</v>
      </c>
      <c r="X202" s="6">
        <v>0.81126052334682852</v>
      </c>
      <c r="Y202" s="6">
        <v>3.0407329280539613E-2</v>
      </c>
      <c r="Z202" s="6">
        <v>0.16821924684309836</v>
      </c>
      <c r="AA202" s="6">
        <v>1.969288309791805E-2</v>
      </c>
      <c r="AB202" s="6">
        <v>0.13826204652188778</v>
      </c>
      <c r="AC202" s="6">
        <v>2.2532041404442347E-2</v>
      </c>
      <c r="AD202" s="6">
        <v>7.7508433481751644E-3</v>
      </c>
      <c r="AE202" s="6">
        <v>2.0594649307740888E-2</v>
      </c>
      <c r="AF202" s="6">
        <v>0.66041855748397915</v>
      </c>
      <c r="AG202" s="6">
        <v>2.650521717596575E-2</v>
      </c>
      <c r="AH202" s="6">
        <v>0.35141742116990293</v>
      </c>
      <c r="AI202" s="6">
        <v>2.4408942891050313E-2</v>
      </c>
      <c r="AJ202" s="6">
        <v>0.2160177104140221</v>
      </c>
      <c r="AK202" s="6">
        <v>3.4559706760765106E-2</v>
      </c>
      <c r="AL202" s="6">
        <v>7.9039598259070143E-2</v>
      </c>
      <c r="AM202" s="6">
        <v>1.1096014857744921E-2</v>
      </c>
      <c r="AN202" s="6">
        <v>0.32484871563443452</v>
      </c>
      <c r="AO202" s="6">
        <v>6.8923556653670198E-2</v>
      </c>
      <c r="AP202" s="6">
        <v>0.10088993863559204</v>
      </c>
      <c r="AQ202" s="5">
        <v>3.2532387769364651E-3</v>
      </c>
      <c r="AR202" s="5">
        <v>2.1076296112195427</v>
      </c>
    </row>
    <row r="203" spans="1:54" x14ac:dyDescent="0.3">
      <c r="A203" s="6">
        <v>14020</v>
      </c>
      <c r="B203" s="5"/>
      <c r="C203" s="6">
        <v>3.0669716449729307</v>
      </c>
      <c r="D203" s="6">
        <v>9.0956217364303843E-2</v>
      </c>
      <c r="E203" s="6">
        <v>-5.1510457721254E-3</v>
      </c>
      <c r="F203" s="6">
        <v>1.3907334666014046E-2</v>
      </c>
      <c r="G203" s="6">
        <v>3.1902989920454365E-3</v>
      </c>
      <c r="H203" s="6">
        <v>0.10669203317070416</v>
      </c>
      <c r="I203" s="6">
        <v>-5.5872290370363852E-3</v>
      </c>
      <c r="J203" s="6">
        <v>4.9688231380257138E-2</v>
      </c>
      <c r="K203" s="6">
        <v>-2.9434799986830735E-3</v>
      </c>
      <c r="L203" s="6">
        <v>9.5205218900843297E-3</v>
      </c>
      <c r="M203" s="6">
        <v>-1.2865319441268921E-2</v>
      </c>
      <c r="N203" s="6">
        <v>-0.1409347409301473</v>
      </c>
      <c r="O203" s="6">
        <v>1.2666343260791552E-2</v>
      </c>
      <c r="P203" s="6">
        <v>0.18664743653149976</v>
      </c>
      <c r="Q203" s="6">
        <v>1.3374464927996732E-2</v>
      </c>
      <c r="R203" s="6">
        <v>3.0689608598799035E-2</v>
      </c>
      <c r="S203" s="6">
        <v>2.9887199334096233E-2</v>
      </c>
      <c r="T203" s="6">
        <v>9.1964784318557438E-2</v>
      </c>
      <c r="U203" s="6">
        <v>3.4043751054527546E-2</v>
      </c>
      <c r="V203" s="6">
        <v>0.36208212185558486</v>
      </c>
      <c r="W203" s="6">
        <v>4.456719460483017E-2</v>
      </c>
      <c r="X203" s="6">
        <v>0.8060826453721367</v>
      </c>
      <c r="Y203" s="6">
        <v>3.0225524745010047E-2</v>
      </c>
      <c r="Z203" s="6">
        <v>0.16728160695352198</v>
      </c>
      <c r="AA203" s="6">
        <v>1.959112341347808E-2</v>
      </c>
      <c r="AB203" s="6">
        <v>0.13760402813264949</v>
      </c>
      <c r="AC203" s="6">
        <v>2.2434037353321085E-2</v>
      </c>
      <c r="AD203" s="6">
        <v>7.7203181195050919E-3</v>
      </c>
      <c r="AE203" s="6">
        <v>2.0522042710893036E-2</v>
      </c>
      <c r="AF203" s="6">
        <v>0.65836391495573499</v>
      </c>
      <c r="AG203" s="6">
        <v>2.6433781881425401E-2</v>
      </c>
      <c r="AH203" s="6">
        <v>0.35061704915304681</v>
      </c>
      <c r="AI203" s="6">
        <v>2.4363582577602801E-2</v>
      </c>
      <c r="AJ203" s="6">
        <v>0.21570718224475663</v>
      </c>
      <c r="AK203" s="6">
        <v>3.4524627454875716E-2</v>
      </c>
      <c r="AL203" s="6">
        <v>7.8992893539135856E-2</v>
      </c>
      <c r="AM203" s="6">
        <v>1.1094182859328332E-2</v>
      </c>
      <c r="AN203" s="6">
        <v>0.32493394731974878</v>
      </c>
      <c r="AO203" s="6">
        <v>6.8971220237390746E-2</v>
      </c>
      <c r="AP203" s="6">
        <v>0.1010031791439959</v>
      </c>
      <c r="AQ203" s="5">
        <v>3.2582975859058818E-3</v>
      </c>
      <c r="AR203" s="5">
        <v>2.1118223774215674</v>
      </c>
    </row>
    <row r="204" spans="1:54" x14ac:dyDescent="0.3">
      <c r="A204" s="6">
        <v>14010</v>
      </c>
      <c r="B204" s="5"/>
      <c r="C204" s="6">
        <v>3.0595215861748808</v>
      </c>
      <c r="D204" s="6">
        <v>8.9660445648296255E-2</v>
      </c>
      <c r="E204" s="6">
        <v>-5.0795979003853946E-3</v>
      </c>
      <c r="F204" s="6">
        <v>1.3719673452829919E-2</v>
      </c>
      <c r="G204" s="6">
        <v>3.1484566747125957E-3</v>
      </c>
      <c r="H204" s="6">
        <v>0.10533320960854568</v>
      </c>
      <c r="I204" s="6">
        <v>-5.5181985427239901E-3</v>
      </c>
      <c r="J204" s="6">
        <v>4.9093324165086036E-2</v>
      </c>
      <c r="K204" s="6">
        <v>-2.9093674781546868E-3</v>
      </c>
      <c r="L204" s="6">
        <v>9.4138522085006789E-3</v>
      </c>
      <c r="M204" s="6">
        <v>-1.2726144968422264E-2</v>
      </c>
      <c r="N204" s="6">
        <v>-0.13946478837356613</v>
      </c>
      <c r="O204" s="6">
        <v>1.2539162556413849E-2</v>
      </c>
      <c r="P204" s="6">
        <v>0.18484624426066848</v>
      </c>
      <c r="Q204" s="6">
        <v>1.3250641275947897E-2</v>
      </c>
      <c r="R204" s="6">
        <v>3.0417552780443689E-2</v>
      </c>
      <c r="S204" s="6">
        <v>2.9634059276718201E-2</v>
      </c>
      <c r="T204" s="6">
        <v>9.1222307658411467E-2</v>
      </c>
      <c r="U204" s="6">
        <v>3.3782442668260443E-2</v>
      </c>
      <c r="V204" s="6">
        <v>0.35944748082589439</v>
      </c>
      <c r="W204" s="6">
        <v>4.4260769435675015E-2</v>
      </c>
      <c r="X204" s="6">
        <v>0.80086463539041808</v>
      </c>
      <c r="Y204" s="6">
        <v>3.0042070791869858E-2</v>
      </c>
      <c r="Z204" s="6">
        <v>0.16633409098642529</v>
      </c>
      <c r="AA204" s="6">
        <v>1.948812580384051E-2</v>
      </c>
      <c r="AB204" s="6">
        <v>0.13693678815808921</v>
      </c>
      <c r="AC204" s="6">
        <v>2.2334451315870342E-2</v>
      </c>
      <c r="AD204" s="6">
        <v>7.6892239783057995E-3</v>
      </c>
      <c r="AE204" s="6">
        <v>2.0447865538556008E-2</v>
      </c>
      <c r="AF204" s="6">
        <v>0.65625723774887434</v>
      </c>
      <c r="AG204" s="6">
        <v>2.6360200100285829E-2</v>
      </c>
      <c r="AH204" s="6">
        <v>0.34978756688142759</v>
      </c>
      <c r="AI204" s="6">
        <v>2.4316163470608783E-2</v>
      </c>
      <c r="AJ204" s="6">
        <v>0.21537818303672243</v>
      </c>
      <c r="AK204" s="6">
        <v>3.4486565088367879E-2</v>
      </c>
      <c r="AL204" s="6">
        <v>7.8939330634586163E-2</v>
      </c>
      <c r="AM204" s="6">
        <v>1.1091387046385761E-2</v>
      </c>
      <c r="AN204" s="6">
        <v>0.3249910507046464</v>
      </c>
      <c r="AO204" s="6">
        <v>6.9012960018052155E-2</v>
      </c>
      <c r="AP204" s="6">
        <v>0.10110785082074833</v>
      </c>
      <c r="AQ204" s="5">
        <v>3.2630846207301048E-3</v>
      </c>
      <c r="AR204" s="5">
        <v>2.1158428149817992</v>
      </c>
    </row>
    <row r="205" spans="1:54" x14ac:dyDescent="0.3">
      <c r="A205" s="6">
        <v>14000</v>
      </c>
      <c r="B205" s="5"/>
      <c r="C205" s="6">
        <v>3.051872974060573</v>
      </c>
      <c r="D205" s="6">
        <v>8.8374545634880231E-2</v>
      </c>
      <c r="E205" s="6">
        <v>-5.0086556853435318E-3</v>
      </c>
      <c r="F205" s="6">
        <v>1.3533236732106074E-2</v>
      </c>
      <c r="G205" s="6">
        <v>3.1068637663519958E-3</v>
      </c>
      <c r="H205" s="6">
        <v>0.10398170095635609</v>
      </c>
      <c r="I205" s="6">
        <v>-5.4494988144924723E-3</v>
      </c>
      <c r="J205" s="6">
        <v>4.8500906250192752E-2</v>
      </c>
      <c r="K205" s="6">
        <v>-2.8753763994623293E-3</v>
      </c>
      <c r="L205" s="6">
        <v>9.3074936756467833E-3</v>
      </c>
      <c r="M205" s="6">
        <v>-1.2587284066332893E-2</v>
      </c>
      <c r="N205" s="6">
        <v>-0.13799713802115923</v>
      </c>
      <c r="O205" s="6">
        <v>1.2412090411499245E-2</v>
      </c>
      <c r="P205" s="6">
        <v>0.18304525409164168</v>
      </c>
      <c r="Q205" s="6">
        <v>1.3126735701092315E-2</v>
      </c>
      <c r="R205" s="6">
        <v>3.014509644873024E-2</v>
      </c>
      <c r="S205" s="6">
        <v>2.9380330758500391E-2</v>
      </c>
      <c r="T205" s="6">
        <v>9.0477436339999134E-2</v>
      </c>
      <c r="U205" s="6">
        <v>3.3520041629265744E-2</v>
      </c>
      <c r="V205" s="6">
        <v>0.3567991327839854</v>
      </c>
      <c r="W205" s="6">
        <v>4.395241374547823E-2</v>
      </c>
      <c r="X205" s="6">
        <v>0.79560755047298037</v>
      </c>
      <c r="Y205" s="6">
        <v>2.9857005013366928E-2</v>
      </c>
      <c r="Z205" s="6">
        <v>0.16537689474371323</v>
      </c>
      <c r="AA205" s="6">
        <v>1.9383911662894625E-2</v>
      </c>
      <c r="AB205" s="6">
        <v>0.13626046539417164</v>
      </c>
      <c r="AC205" s="6">
        <v>2.223330394901208E-2</v>
      </c>
      <c r="AD205" s="6">
        <v>7.6575673228720612E-3</v>
      </c>
      <c r="AE205" s="6">
        <v>2.0372132832771381E-2</v>
      </c>
      <c r="AF205" s="6">
        <v>0.6540989431362948</v>
      </c>
      <c r="AG205" s="6">
        <v>2.628448588625542E-2</v>
      </c>
      <c r="AH205" s="6">
        <v>0.3489291240474845</v>
      </c>
      <c r="AI205" s="6">
        <v>2.4266693368059703E-2</v>
      </c>
      <c r="AJ205" s="6">
        <v>0.21503075840445435</v>
      </c>
      <c r="AK205" s="6">
        <v>3.444552316782009E-2</v>
      </c>
      <c r="AL205" s="6">
        <v>7.8878908820196325E-2</v>
      </c>
      <c r="AM205" s="6">
        <v>1.108762608400253E-2</v>
      </c>
      <c r="AN205" s="6">
        <v>0.32501995059861299</v>
      </c>
      <c r="AO205" s="6">
        <v>6.9048752411862799E-2</v>
      </c>
      <c r="AP205" s="6">
        <v>0.10120390806864614</v>
      </c>
      <c r="AQ205" s="5">
        <v>3.267598058631921E-3</v>
      </c>
      <c r="AR205" s="5">
        <v>2.1196895187381068</v>
      </c>
    </row>
    <row r="206" spans="1:54" x14ac:dyDescent="0.3">
      <c r="AR206" s="5"/>
    </row>
  </sheetData>
  <pageMargins left="0.7" right="0.7" top="0.78740157499999996" bottom="0.78740157499999996"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7E6F-037B-46B2-8C4F-34EDD951406A}">
  <sheetPr codeName="Tabelle15"/>
  <dimension ref="A1:F9"/>
  <sheetViews>
    <sheetView workbookViewId="0">
      <selection sqref="A1:F9"/>
    </sheetView>
  </sheetViews>
  <sheetFormatPr baseColWidth="10" defaultRowHeight="14.4" x14ac:dyDescent="0.3"/>
  <cols>
    <col min="1" max="1" width="23.44140625" bestFit="1" customWidth="1"/>
    <col min="2" max="3" width="12.44140625" bestFit="1" customWidth="1"/>
    <col min="4" max="4" width="7.88671875" bestFit="1" customWidth="1"/>
    <col min="5" max="5" width="9.88671875" bestFit="1" customWidth="1"/>
    <col min="6" max="6" width="11.5546875" bestFit="1" customWidth="1"/>
  </cols>
  <sheetData>
    <row r="1" spans="1:6" x14ac:dyDescent="0.3">
      <c r="A1" t="s">
        <v>94</v>
      </c>
      <c r="B1" t="s">
        <v>95</v>
      </c>
      <c r="C1" t="s">
        <v>122</v>
      </c>
      <c r="D1" t="s">
        <v>97</v>
      </c>
      <c r="E1" t="s">
        <v>96</v>
      </c>
      <c r="F1" t="s">
        <v>73</v>
      </c>
    </row>
    <row r="2" spans="1:6" x14ac:dyDescent="0.3">
      <c r="A2" t="s">
        <v>98</v>
      </c>
      <c r="B2" t="s">
        <v>400</v>
      </c>
      <c r="C2" t="s">
        <v>401</v>
      </c>
      <c r="D2">
        <v>26</v>
      </c>
      <c r="E2">
        <v>4128</v>
      </c>
      <c r="F2" t="s">
        <v>402</v>
      </c>
    </row>
    <row r="3" spans="1:6" x14ac:dyDescent="0.3">
      <c r="A3" t="s">
        <v>70</v>
      </c>
      <c r="B3" t="s">
        <v>401</v>
      </c>
      <c r="C3" t="s">
        <v>397</v>
      </c>
      <c r="D3">
        <v>24</v>
      </c>
      <c r="E3">
        <v>3716</v>
      </c>
      <c r="F3" t="s">
        <v>399</v>
      </c>
    </row>
    <row r="4" spans="1:6" x14ac:dyDescent="0.3">
      <c r="A4" t="s">
        <v>395</v>
      </c>
      <c r="B4" t="s">
        <v>403</v>
      </c>
      <c r="C4" t="s">
        <v>404</v>
      </c>
      <c r="D4">
        <v>47</v>
      </c>
      <c r="E4">
        <v>7443</v>
      </c>
      <c r="F4" t="s">
        <v>405</v>
      </c>
    </row>
    <row r="5" spans="1:6" x14ac:dyDescent="0.3">
      <c r="A5" t="s">
        <v>139</v>
      </c>
      <c r="B5" t="s">
        <v>406</v>
      </c>
      <c r="C5" t="s">
        <v>407</v>
      </c>
      <c r="D5">
        <v>44</v>
      </c>
      <c r="E5">
        <v>6980</v>
      </c>
      <c r="F5" t="s">
        <v>408</v>
      </c>
    </row>
    <row r="6" spans="1:6" x14ac:dyDescent="0.3">
      <c r="A6" t="s">
        <v>99</v>
      </c>
      <c r="B6" t="s">
        <v>409</v>
      </c>
      <c r="C6" t="s">
        <v>410</v>
      </c>
      <c r="D6">
        <v>44</v>
      </c>
      <c r="E6">
        <v>6957</v>
      </c>
      <c r="F6" t="s">
        <v>408</v>
      </c>
    </row>
    <row r="7" spans="1:6" x14ac:dyDescent="0.3">
      <c r="A7" t="s">
        <v>372</v>
      </c>
      <c r="B7" t="s">
        <v>400</v>
      </c>
      <c r="C7" t="s">
        <v>411</v>
      </c>
      <c r="D7">
        <v>55</v>
      </c>
      <c r="E7">
        <v>8600</v>
      </c>
      <c r="F7" t="s">
        <v>402</v>
      </c>
    </row>
    <row r="8" spans="1:6" x14ac:dyDescent="0.3">
      <c r="A8" t="s">
        <v>389</v>
      </c>
      <c r="B8" t="s">
        <v>412</v>
      </c>
      <c r="C8" t="s">
        <v>398</v>
      </c>
      <c r="D8">
        <v>-21</v>
      </c>
      <c r="E8">
        <v>-3286</v>
      </c>
      <c r="F8" t="s">
        <v>399</v>
      </c>
    </row>
    <row r="9" spans="1:6" x14ac:dyDescent="0.3">
      <c r="A9" t="s">
        <v>202</v>
      </c>
      <c r="B9" t="s">
        <v>400</v>
      </c>
      <c r="C9" t="s">
        <v>411</v>
      </c>
      <c r="D9">
        <v>55</v>
      </c>
      <c r="E9">
        <v>8600</v>
      </c>
      <c r="F9" t="s">
        <v>402</v>
      </c>
    </row>
  </sheetData>
  <phoneticPr fontId="19" type="noConversion"/>
  <pageMargins left="0.7" right="0.7" top="0.78740157499999996" bottom="0.78740157499999996"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18B5B-A8C0-4A10-97DB-5C96A37EF324}">
  <sheetPr codeName="Tabelle9"/>
  <dimension ref="A1:E10"/>
  <sheetViews>
    <sheetView workbookViewId="0">
      <selection sqref="A1:E10"/>
    </sheetView>
  </sheetViews>
  <sheetFormatPr baseColWidth="10" defaultRowHeight="14.4" x14ac:dyDescent="0.3"/>
  <cols>
    <col min="1" max="1" width="11.6640625" bestFit="1" customWidth="1"/>
    <col min="2" max="2" width="7.88671875" bestFit="1" customWidth="1"/>
    <col min="3" max="4" width="10.44140625" bestFit="1" customWidth="1"/>
    <col min="5" max="5" width="8.88671875" bestFit="1" customWidth="1"/>
  </cols>
  <sheetData>
    <row r="1" spans="1:5" x14ac:dyDescent="0.3">
      <c r="A1" t="s">
        <v>73</v>
      </c>
      <c r="B1" t="s">
        <v>150</v>
      </c>
      <c r="C1" t="s">
        <v>151</v>
      </c>
      <c r="D1" t="s">
        <v>152</v>
      </c>
      <c r="E1" t="s">
        <v>153</v>
      </c>
    </row>
    <row r="2" spans="1:5" x14ac:dyDescent="0.3">
      <c r="A2" t="s">
        <v>812</v>
      </c>
      <c r="B2" t="s">
        <v>144</v>
      </c>
      <c r="C2" t="s">
        <v>813</v>
      </c>
      <c r="D2" t="s">
        <v>813</v>
      </c>
      <c r="E2" t="s">
        <v>144</v>
      </c>
    </row>
    <row r="3" spans="1:5" x14ac:dyDescent="0.3">
      <c r="A3" t="s">
        <v>814</v>
      </c>
      <c r="B3" t="s">
        <v>144</v>
      </c>
      <c r="C3" t="s">
        <v>813</v>
      </c>
      <c r="D3" t="s">
        <v>813</v>
      </c>
      <c r="E3" t="s">
        <v>144</v>
      </c>
    </row>
    <row r="4" spans="1:5" x14ac:dyDescent="0.3">
      <c r="A4" t="s">
        <v>815</v>
      </c>
      <c r="B4" t="s">
        <v>144</v>
      </c>
      <c r="C4" t="s">
        <v>813</v>
      </c>
      <c r="D4" t="s">
        <v>813</v>
      </c>
      <c r="E4" t="s">
        <v>144</v>
      </c>
    </row>
    <row r="5" spans="1:5" x14ac:dyDescent="0.3">
      <c r="A5" t="s">
        <v>816</v>
      </c>
      <c r="B5" t="s">
        <v>144</v>
      </c>
      <c r="C5" t="s">
        <v>813</v>
      </c>
      <c r="D5" t="s">
        <v>813</v>
      </c>
      <c r="E5" t="s">
        <v>144</v>
      </c>
    </row>
    <row r="6" spans="1:5" x14ac:dyDescent="0.3">
      <c r="A6" t="s">
        <v>817</v>
      </c>
      <c r="B6" t="s">
        <v>144</v>
      </c>
      <c r="C6" t="s">
        <v>813</v>
      </c>
      <c r="D6" t="s">
        <v>813</v>
      </c>
      <c r="E6" t="s">
        <v>144</v>
      </c>
    </row>
    <row r="7" spans="1:5" x14ac:dyDescent="0.3">
      <c r="A7" t="s">
        <v>818</v>
      </c>
      <c r="B7" t="s">
        <v>144</v>
      </c>
      <c r="C7" t="s">
        <v>813</v>
      </c>
      <c r="D7" t="s">
        <v>813</v>
      </c>
      <c r="E7" t="s">
        <v>144</v>
      </c>
    </row>
    <row r="8" spans="1:5" x14ac:dyDescent="0.3">
      <c r="A8" t="s">
        <v>819</v>
      </c>
      <c r="B8" t="s">
        <v>144</v>
      </c>
      <c r="C8" t="s">
        <v>813</v>
      </c>
      <c r="D8" t="s">
        <v>813</v>
      </c>
      <c r="E8" t="s">
        <v>144</v>
      </c>
    </row>
    <row r="9" spans="1:5" x14ac:dyDescent="0.3">
      <c r="A9" t="s">
        <v>820</v>
      </c>
      <c r="B9" t="s">
        <v>144</v>
      </c>
      <c r="C9" t="s">
        <v>813</v>
      </c>
      <c r="D9" t="s">
        <v>813</v>
      </c>
      <c r="E9" t="s">
        <v>144</v>
      </c>
    </row>
    <row r="10" spans="1:5" x14ac:dyDescent="0.3">
      <c r="A10" t="s">
        <v>821</v>
      </c>
      <c r="B10" t="s">
        <v>144</v>
      </c>
      <c r="C10" t="s">
        <v>813</v>
      </c>
      <c r="D10" t="s">
        <v>813</v>
      </c>
      <c r="E10" t="s">
        <v>144</v>
      </c>
    </row>
  </sheetData>
  <phoneticPr fontId="19" type="noConversion"/>
  <pageMargins left="0.7" right="0.7" top="0.78740157499999996" bottom="0.78740157499999996"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C7AC5-D81E-4589-A037-7A28F248BCB8}">
  <sheetPr codeName="Tabelle10"/>
  <dimension ref="A1:D8"/>
  <sheetViews>
    <sheetView workbookViewId="0">
      <selection sqref="A1:D8"/>
    </sheetView>
  </sheetViews>
  <sheetFormatPr baseColWidth="10" defaultRowHeight="14.4" x14ac:dyDescent="0.3"/>
  <cols>
    <col min="1" max="1" width="15.88671875" bestFit="1" customWidth="1"/>
    <col min="2" max="2" width="9" bestFit="1" customWidth="1"/>
    <col min="3" max="3" width="5.6640625" bestFit="1" customWidth="1"/>
    <col min="4" max="4" width="8.109375" bestFit="1" customWidth="1"/>
  </cols>
  <sheetData>
    <row r="1" spans="1:4" x14ac:dyDescent="0.3">
      <c r="A1" t="s">
        <v>154</v>
      </c>
      <c r="B1" t="s">
        <v>95</v>
      </c>
      <c r="C1" t="s">
        <v>155</v>
      </c>
      <c r="D1" t="s">
        <v>73</v>
      </c>
    </row>
    <row r="2" spans="1:4" x14ac:dyDescent="0.3">
      <c r="A2" t="s">
        <v>156</v>
      </c>
      <c r="B2">
        <v>14776.84</v>
      </c>
      <c r="C2">
        <v>-1.1100000000000001</v>
      </c>
      <c r="D2" s="74">
        <v>0.91597222222222219</v>
      </c>
    </row>
    <row r="3" spans="1:4" x14ac:dyDescent="0.3">
      <c r="A3" t="s">
        <v>157</v>
      </c>
      <c r="B3">
        <v>14776</v>
      </c>
      <c r="C3">
        <v>-1.1399999999999999</v>
      </c>
      <c r="D3" s="74">
        <v>0.9458333333333333</v>
      </c>
    </row>
    <row r="4" spans="1:4" x14ac:dyDescent="0.3">
      <c r="A4" t="s">
        <v>158</v>
      </c>
      <c r="B4">
        <v>14798.47</v>
      </c>
      <c r="C4">
        <v>-1.64</v>
      </c>
      <c r="D4" s="74">
        <v>0.74652777777777779</v>
      </c>
    </row>
    <row r="5" spans="1:4" x14ac:dyDescent="0.3">
      <c r="A5" t="s">
        <v>159</v>
      </c>
      <c r="B5">
        <v>24065.65</v>
      </c>
      <c r="C5">
        <v>-1.52</v>
      </c>
      <c r="D5" s="74">
        <v>0.74652777777777779</v>
      </c>
    </row>
    <row r="6" spans="1:4" x14ac:dyDescent="0.3">
      <c r="A6" t="s">
        <v>327</v>
      </c>
      <c r="B6">
        <v>2843.38</v>
      </c>
      <c r="C6">
        <v>-1.79</v>
      </c>
      <c r="D6" s="74">
        <v>0.74652777777777779</v>
      </c>
    </row>
    <row r="7" spans="1:4" x14ac:dyDescent="0.3">
      <c r="A7" t="s">
        <v>160</v>
      </c>
      <c r="B7">
        <v>12273.84</v>
      </c>
      <c r="C7">
        <v>-0.95</v>
      </c>
      <c r="D7" s="74">
        <v>0.74652777777777779</v>
      </c>
    </row>
    <row r="8" spans="1:4" x14ac:dyDescent="0.3">
      <c r="A8" t="s">
        <v>161</v>
      </c>
      <c r="B8">
        <v>20.93</v>
      </c>
      <c r="D8" s="74">
        <v>0.83333333333333337</v>
      </c>
    </row>
  </sheetData>
  <phoneticPr fontId="19" type="noConversion"/>
  <pageMargins left="0.7" right="0.7" top="0.78740157499999996" bottom="0.78740157499999996"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A8D7F-A99E-4F43-AECB-C764C95B9FE4}">
  <sheetPr codeName="Tabelle11"/>
  <dimension ref="A1:E21"/>
  <sheetViews>
    <sheetView workbookViewId="0">
      <selection sqref="A1:E21"/>
    </sheetView>
  </sheetViews>
  <sheetFormatPr baseColWidth="10" defaultRowHeight="14.4" x14ac:dyDescent="0.3"/>
  <cols>
    <col min="1" max="1" width="9.109375" bestFit="1" customWidth="1"/>
    <col min="2" max="2" width="9.6640625" bestFit="1" customWidth="1"/>
    <col min="3" max="3" width="12" bestFit="1" customWidth="1"/>
    <col min="4" max="4" width="12.5546875" bestFit="1" customWidth="1"/>
  </cols>
  <sheetData>
    <row r="1" spans="1:5" x14ac:dyDescent="0.3">
      <c r="A1" t="s">
        <v>72</v>
      </c>
      <c r="B1" t="s">
        <v>100</v>
      </c>
      <c r="C1" t="s">
        <v>0</v>
      </c>
      <c r="D1" t="s">
        <v>1</v>
      </c>
      <c r="E1" t="s">
        <v>2</v>
      </c>
    </row>
    <row r="2" spans="1:5" x14ac:dyDescent="0.3">
      <c r="A2">
        <v>27122021</v>
      </c>
      <c r="B2">
        <v>15890</v>
      </c>
      <c r="D2">
        <v>15900</v>
      </c>
      <c r="E2">
        <v>15666</v>
      </c>
    </row>
    <row r="3" spans="1:5" x14ac:dyDescent="0.3">
      <c r="A3">
        <v>28122021</v>
      </c>
      <c r="B3">
        <v>15938</v>
      </c>
      <c r="D3">
        <v>15978.5</v>
      </c>
      <c r="E3">
        <v>15831</v>
      </c>
    </row>
    <row r="4" spans="1:5" x14ac:dyDescent="0.3">
      <c r="A4">
        <v>29122021</v>
      </c>
      <c r="B4">
        <v>15860</v>
      </c>
      <c r="D4">
        <v>15967</v>
      </c>
      <c r="E4">
        <v>15801</v>
      </c>
    </row>
    <row r="5" spans="1:5" x14ac:dyDescent="0.3">
      <c r="A5">
        <v>30122021</v>
      </c>
      <c r="B5">
        <v>15894.5</v>
      </c>
      <c r="D5">
        <v>15895</v>
      </c>
      <c r="E5">
        <v>15831.5</v>
      </c>
    </row>
    <row r="6" spans="1:5" x14ac:dyDescent="0.3">
      <c r="A6">
        <v>3012022</v>
      </c>
      <c r="B6">
        <v>16059</v>
      </c>
      <c r="D6">
        <v>16067</v>
      </c>
      <c r="E6">
        <v>15868</v>
      </c>
    </row>
    <row r="7" spans="1:5" x14ac:dyDescent="0.3">
      <c r="A7">
        <v>4012022</v>
      </c>
      <c r="B7">
        <v>16147</v>
      </c>
      <c r="D7">
        <v>16200</v>
      </c>
      <c r="E7">
        <v>16032.5</v>
      </c>
    </row>
    <row r="8" spans="1:5" x14ac:dyDescent="0.3">
      <c r="A8">
        <v>5012022</v>
      </c>
      <c r="B8">
        <v>16086</v>
      </c>
      <c r="D8">
        <v>16284</v>
      </c>
      <c r="E8">
        <v>16077</v>
      </c>
    </row>
    <row r="9" spans="1:5" x14ac:dyDescent="0.3">
      <c r="A9">
        <v>6012022</v>
      </c>
      <c r="B9">
        <v>16032</v>
      </c>
      <c r="D9">
        <v>16153.5</v>
      </c>
      <c r="E9">
        <v>15969</v>
      </c>
    </row>
    <row r="10" spans="1:5" x14ac:dyDescent="0.3">
      <c r="A10">
        <v>7012022</v>
      </c>
      <c r="B10">
        <v>15959</v>
      </c>
      <c r="D10">
        <v>16071</v>
      </c>
      <c r="E10">
        <v>15860.5</v>
      </c>
    </row>
    <row r="11" spans="1:5" x14ac:dyDescent="0.3">
      <c r="A11">
        <v>10012022</v>
      </c>
      <c r="B11">
        <v>15859</v>
      </c>
      <c r="D11">
        <v>16012.5</v>
      </c>
      <c r="E11">
        <v>15724</v>
      </c>
    </row>
    <row r="12" spans="1:5" x14ac:dyDescent="0.3">
      <c r="A12">
        <v>11012022</v>
      </c>
      <c r="B12">
        <v>15984</v>
      </c>
      <c r="D12">
        <v>16004</v>
      </c>
      <c r="E12">
        <v>15855</v>
      </c>
    </row>
    <row r="13" spans="1:5" x14ac:dyDescent="0.3">
      <c r="A13">
        <v>12012022</v>
      </c>
      <c r="B13">
        <v>16011</v>
      </c>
      <c r="D13">
        <v>16080.5</v>
      </c>
      <c r="E13">
        <v>15953.5</v>
      </c>
    </row>
    <row r="14" spans="1:5" x14ac:dyDescent="0.3">
      <c r="A14">
        <v>13012022</v>
      </c>
      <c r="B14">
        <v>15920</v>
      </c>
      <c r="D14">
        <v>16091.5</v>
      </c>
      <c r="E14">
        <v>15893</v>
      </c>
    </row>
    <row r="15" spans="1:5" x14ac:dyDescent="0.3">
      <c r="A15">
        <v>14012022</v>
      </c>
      <c r="B15">
        <v>15963</v>
      </c>
      <c r="D15">
        <v>15974</v>
      </c>
      <c r="E15">
        <v>15835.5</v>
      </c>
    </row>
    <row r="16" spans="1:5" x14ac:dyDescent="0.3">
      <c r="A16">
        <v>17012022</v>
      </c>
      <c r="B16">
        <v>15938</v>
      </c>
      <c r="D16">
        <v>15975</v>
      </c>
      <c r="E16">
        <v>15896</v>
      </c>
    </row>
    <row r="17" spans="1:5" x14ac:dyDescent="0.3">
      <c r="A17">
        <v>18012022</v>
      </c>
      <c r="B17">
        <v>15791</v>
      </c>
      <c r="D17">
        <v>15938</v>
      </c>
      <c r="E17">
        <v>15674</v>
      </c>
    </row>
    <row r="18" spans="1:5" x14ac:dyDescent="0.3">
      <c r="A18">
        <v>19012022</v>
      </c>
      <c r="B18">
        <v>15765</v>
      </c>
      <c r="D18">
        <v>15902.5</v>
      </c>
      <c r="E18">
        <v>15629.5</v>
      </c>
    </row>
    <row r="19" spans="1:5" x14ac:dyDescent="0.3">
      <c r="A19">
        <v>20012022</v>
      </c>
      <c r="B19">
        <v>15733</v>
      </c>
      <c r="D19">
        <v>15923</v>
      </c>
      <c r="E19">
        <v>15673</v>
      </c>
    </row>
    <row r="20" spans="1:5" x14ac:dyDescent="0.3">
      <c r="A20">
        <v>21012022</v>
      </c>
      <c r="B20">
        <v>15441</v>
      </c>
      <c r="D20">
        <v>15745.5</v>
      </c>
      <c r="E20">
        <v>15441</v>
      </c>
    </row>
    <row r="21" spans="1:5" x14ac:dyDescent="0.3">
      <c r="A21">
        <v>24012022</v>
      </c>
      <c r="B21">
        <v>15273</v>
      </c>
      <c r="D21">
        <v>15588.5</v>
      </c>
      <c r="E21">
        <v>14839</v>
      </c>
    </row>
  </sheetData>
  <phoneticPr fontId="19" type="noConversion"/>
  <pageMargins left="0.7" right="0.7" top="0.78740157499999996" bottom="0.78740157499999996"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FFCEF-7D25-4437-A10E-70140917E08D}">
  <sheetPr codeName="Tabelle12"/>
  <dimension ref="A1:K3"/>
  <sheetViews>
    <sheetView workbookViewId="0">
      <selection sqref="A1:K3"/>
    </sheetView>
  </sheetViews>
  <sheetFormatPr baseColWidth="10" defaultRowHeight="14.4" x14ac:dyDescent="0.3"/>
  <cols>
    <col min="1" max="2" width="11.109375" bestFit="1" customWidth="1"/>
    <col min="3" max="3" width="19.33203125" bestFit="1" customWidth="1"/>
    <col min="4" max="4" width="19.109375" bestFit="1" customWidth="1"/>
    <col min="5" max="5" width="20.109375" bestFit="1" customWidth="1"/>
    <col min="6" max="6" width="11.109375" bestFit="1" customWidth="1"/>
    <col min="7" max="7" width="17.5546875" bestFit="1" customWidth="1"/>
    <col min="8" max="8" width="11.109375" bestFit="1" customWidth="1"/>
    <col min="10" max="11" width="12.109375" bestFit="1" customWidth="1"/>
  </cols>
  <sheetData>
    <row r="1" spans="1:11" x14ac:dyDescent="0.3">
      <c r="A1" t="s">
        <v>14</v>
      </c>
      <c r="B1" t="s">
        <v>15</v>
      </c>
      <c r="C1" t="s">
        <v>16</v>
      </c>
      <c r="D1" t="s">
        <v>17</v>
      </c>
      <c r="E1" t="s">
        <v>18</v>
      </c>
      <c r="F1" t="s">
        <v>19</v>
      </c>
      <c r="G1" t="s">
        <v>162</v>
      </c>
      <c r="H1" t="s">
        <v>163</v>
      </c>
      <c r="I1" t="s">
        <v>164</v>
      </c>
      <c r="J1" t="s">
        <v>165</v>
      </c>
      <c r="K1" t="s">
        <v>166</v>
      </c>
    </row>
    <row r="2" spans="1:11" x14ac:dyDescent="0.3">
      <c r="A2" t="s">
        <v>0</v>
      </c>
      <c r="B2">
        <v>14520</v>
      </c>
      <c r="C2" t="s">
        <v>438</v>
      </c>
      <c r="D2" t="s">
        <v>443</v>
      </c>
      <c r="E2" t="s">
        <v>167</v>
      </c>
      <c r="F2">
        <v>6.7599999999999993E-2</v>
      </c>
      <c r="G2" t="s">
        <v>168</v>
      </c>
      <c r="H2">
        <v>0.18809999999999999</v>
      </c>
      <c r="I2" t="s">
        <v>169</v>
      </c>
      <c r="J2">
        <v>0</v>
      </c>
      <c r="K2" t="s">
        <v>20</v>
      </c>
    </row>
    <row r="3" spans="1:11" x14ac:dyDescent="0.3">
      <c r="A3" t="s">
        <v>122</v>
      </c>
      <c r="B3">
        <v>14627</v>
      </c>
      <c r="C3" t="s">
        <v>170</v>
      </c>
      <c r="D3" t="s">
        <v>431</v>
      </c>
      <c r="E3" t="s">
        <v>171</v>
      </c>
      <c r="F3">
        <v>-7.0599999999999996E-2</v>
      </c>
      <c r="G3" t="s">
        <v>172</v>
      </c>
      <c r="H3">
        <v>0.20449999999999999</v>
      </c>
      <c r="I3" t="s">
        <v>173</v>
      </c>
      <c r="J3">
        <v>0</v>
      </c>
      <c r="K3" t="s">
        <v>20</v>
      </c>
    </row>
  </sheetData>
  <phoneticPr fontId="19" type="noConversion"/>
  <pageMargins left="0.7" right="0.7" top="0.78740157499999996" bottom="0.78740157499999996"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F2C11-46D7-457F-82A0-EC40A6521414}">
  <sheetPr codeName="Tabelle13"/>
  <dimension ref="A1:H24"/>
  <sheetViews>
    <sheetView workbookViewId="0">
      <selection sqref="A1:H24"/>
    </sheetView>
  </sheetViews>
  <sheetFormatPr baseColWidth="10" defaultRowHeight="14.4" x14ac:dyDescent="0.3"/>
  <cols>
    <col min="1" max="1" width="9.109375" bestFit="1" customWidth="1"/>
    <col min="2" max="2" width="8.44140625" bestFit="1" customWidth="1"/>
    <col min="3" max="4" width="8" bestFit="1" customWidth="1"/>
    <col min="5" max="5" width="9.6640625" bestFit="1" customWidth="1"/>
    <col min="6" max="6" width="11.109375" bestFit="1" customWidth="1"/>
    <col min="7" max="7" width="9.109375" bestFit="1" customWidth="1"/>
  </cols>
  <sheetData>
    <row r="1" spans="1:8" x14ac:dyDescent="0.3">
      <c r="A1" t="s">
        <v>72</v>
      </c>
      <c r="B1" t="s">
        <v>174</v>
      </c>
      <c r="C1" t="s">
        <v>175</v>
      </c>
      <c r="D1" t="s">
        <v>176</v>
      </c>
      <c r="E1" t="s">
        <v>100</v>
      </c>
      <c r="F1" t="s">
        <v>19</v>
      </c>
      <c r="G1" t="s">
        <v>177</v>
      </c>
      <c r="H1" t="s">
        <v>178</v>
      </c>
    </row>
    <row r="2" spans="1:8" x14ac:dyDescent="0.3">
      <c r="A2">
        <v>201022</v>
      </c>
      <c r="B2">
        <v>12745</v>
      </c>
      <c r="C2">
        <v>12766</v>
      </c>
      <c r="D2">
        <v>12700</v>
      </c>
      <c r="E2">
        <v>12701</v>
      </c>
      <c r="F2" t="s">
        <v>449</v>
      </c>
      <c r="G2" t="s">
        <v>144</v>
      </c>
      <c r="H2" t="s">
        <v>144</v>
      </c>
    </row>
    <row r="3" spans="1:8" x14ac:dyDescent="0.3">
      <c r="A3">
        <v>191022</v>
      </c>
      <c r="B3">
        <v>12907</v>
      </c>
      <c r="C3">
        <v>12974</v>
      </c>
      <c r="D3">
        <v>12671</v>
      </c>
      <c r="E3">
        <v>12748</v>
      </c>
      <c r="F3" t="s">
        <v>179</v>
      </c>
      <c r="G3" t="s">
        <v>144</v>
      </c>
      <c r="H3" t="s">
        <v>144</v>
      </c>
    </row>
    <row r="4" spans="1:8" x14ac:dyDescent="0.3">
      <c r="A4">
        <v>181022</v>
      </c>
      <c r="B4">
        <v>12815</v>
      </c>
      <c r="C4">
        <v>12934</v>
      </c>
      <c r="D4">
        <v>12743.5</v>
      </c>
      <c r="E4">
        <v>12902</v>
      </c>
      <c r="F4" t="s">
        <v>179</v>
      </c>
      <c r="G4" t="s">
        <v>144</v>
      </c>
      <c r="H4" t="s">
        <v>144</v>
      </c>
    </row>
    <row r="5" spans="1:8" x14ac:dyDescent="0.3">
      <c r="A5">
        <v>171022</v>
      </c>
      <c r="B5">
        <v>12421</v>
      </c>
      <c r="C5">
        <v>12719.5</v>
      </c>
      <c r="D5">
        <v>12395</v>
      </c>
      <c r="E5">
        <v>12676</v>
      </c>
      <c r="F5" t="s">
        <v>179</v>
      </c>
      <c r="G5" t="s">
        <v>144</v>
      </c>
      <c r="H5" t="s">
        <v>144</v>
      </c>
    </row>
    <row r="6" spans="1:8" x14ac:dyDescent="0.3">
      <c r="A6">
        <v>161022</v>
      </c>
      <c r="B6">
        <v>12346</v>
      </c>
      <c r="C6">
        <v>12373</v>
      </c>
      <c r="D6">
        <v>12341</v>
      </c>
      <c r="E6">
        <v>12373</v>
      </c>
      <c r="F6" t="s">
        <v>179</v>
      </c>
      <c r="G6" t="s">
        <v>144</v>
      </c>
      <c r="H6" t="s">
        <v>144</v>
      </c>
    </row>
    <row r="7" spans="1:8" x14ac:dyDescent="0.3">
      <c r="A7">
        <v>151022</v>
      </c>
      <c r="B7">
        <v>12353</v>
      </c>
      <c r="C7">
        <v>12353</v>
      </c>
      <c r="D7">
        <v>12318</v>
      </c>
      <c r="E7">
        <v>12338</v>
      </c>
      <c r="F7" t="s">
        <v>179</v>
      </c>
      <c r="G7" t="s">
        <v>144</v>
      </c>
      <c r="H7" t="s">
        <v>144</v>
      </c>
    </row>
    <row r="8" spans="1:8" x14ac:dyDescent="0.3">
      <c r="A8">
        <v>141022</v>
      </c>
      <c r="B8">
        <v>12465</v>
      </c>
      <c r="C8">
        <v>12680</v>
      </c>
      <c r="D8">
        <v>12343</v>
      </c>
      <c r="E8">
        <v>12348</v>
      </c>
      <c r="F8" t="s">
        <v>179</v>
      </c>
      <c r="G8" t="s">
        <v>144</v>
      </c>
      <c r="H8" t="s">
        <v>144</v>
      </c>
    </row>
    <row r="9" spans="1:8" x14ac:dyDescent="0.3">
      <c r="A9">
        <v>131022</v>
      </c>
      <c r="B9">
        <v>12151.5</v>
      </c>
      <c r="C9">
        <v>12496.5</v>
      </c>
      <c r="D9">
        <v>11997.5</v>
      </c>
      <c r="E9">
        <v>12465</v>
      </c>
      <c r="F9" t="s">
        <v>179</v>
      </c>
      <c r="G9" t="s">
        <v>144</v>
      </c>
      <c r="H9" t="s">
        <v>144</v>
      </c>
    </row>
    <row r="10" spans="1:8" x14ac:dyDescent="0.3">
      <c r="A10">
        <v>121022</v>
      </c>
      <c r="B10">
        <v>12192.5</v>
      </c>
      <c r="C10">
        <v>12301.5</v>
      </c>
      <c r="D10">
        <v>12102</v>
      </c>
      <c r="E10">
        <v>12182.5</v>
      </c>
      <c r="F10" t="s">
        <v>179</v>
      </c>
      <c r="G10" t="s">
        <v>144</v>
      </c>
      <c r="H10" t="s">
        <v>144</v>
      </c>
    </row>
    <row r="11" spans="1:8" x14ac:dyDescent="0.3">
      <c r="A11">
        <v>111022</v>
      </c>
      <c r="B11">
        <v>12211</v>
      </c>
      <c r="C11">
        <v>12281</v>
      </c>
      <c r="D11">
        <v>12096.5</v>
      </c>
      <c r="E11">
        <v>12161.5</v>
      </c>
      <c r="F11" t="s">
        <v>179</v>
      </c>
      <c r="G11" t="s">
        <v>144</v>
      </c>
      <c r="H11" t="s">
        <v>144</v>
      </c>
    </row>
    <row r="12" spans="1:8" x14ac:dyDescent="0.3">
      <c r="A12">
        <v>101022</v>
      </c>
      <c r="B12">
        <v>12158</v>
      </c>
      <c r="C12">
        <v>12412</v>
      </c>
      <c r="D12">
        <v>12120.5</v>
      </c>
      <c r="E12">
        <v>12323</v>
      </c>
      <c r="F12" t="s">
        <v>179</v>
      </c>
      <c r="G12" t="s">
        <v>144</v>
      </c>
      <c r="H12" t="s">
        <v>144</v>
      </c>
    </row>
    <row r="13" spans="1:8" x14ac:dyDescent="0.3">
      <c r="A13">
        <v>91022</v>
      </c>
      <c r="B13">
        <v>12228</v>
      </c>
      <c r="C13">
        <v>12228</v>
      </c>
      <c r="D13">
        <v>12146</v>
      </c>
      <c r="E13">
        <v>12158</v>
      </c>
      <c r="F13" t="s">
        <v>179</v>
      </c>
      <c r="G13" t="s">
        <v>144</v>
      </c>
      <c r="H13" t="s">
        <v>144</v>
      </c>
    </row>
    <row r="14" spans="1:8" x14ac:dyDescent="0.3">
      <c r="A14">
        <v>81022</v>
      </c>
      <c r="B14">
        <v>12228</v>
      </c>
      <c r="C14">
        <v>12228</v>
      </c>
      <c r="D14">
        <v>12228</v>
      </c>
      <c r="E14">
        <v>12228</v>
      </c>
      <c r="F14" t="s">
        <v>179</v>
      </c>
      <c r="G14" t="s">
        <v>144</v>
      </c>
      <c r="H14" t="s">
        <v>144</v>
      </c>
    </row>
    <row r="15" spans="1:8" x14ac:dyDescent="0.3">
      <c r="A15">
        <v>71022</v>
      </c>
      <c r="B15">
        <v>12433</v>
      </c>
      <c r="C15">
        <v>12498</v>
      </c>
      <c r="D15">
        <v>12195.5</v>
      </c>
      <c r="E15">
        <v>12228</v>
      </c>
      <c r="F15" t="s">
        <v>179</v>
      </c>
      <c r="G15" t="s">
        <v>144</v>
      </c>
      <c r="H15" t="s">
        <v>144</v>
      </c>
    </row>
    <row r="16" spans="1:8" x14ac:dyDescent="0.3">
      <c r="A16">
        <v>61022</v>
      </c>
      <c r="B16">
        <v>12670</v>
      </c>
      <c r="C16">
        <v>12703</v>
      </c>
      <c r="D16">
        <v>12418</v>
      </c>
      <c r="E16">
        <v>12438</v>
      </c>
      <c r="F16" t="s">
        <v>179</v>
      </c>
      <c r="G16" t="s">
        <v>144</v>
      </c>
      <c r="H16" t="s">
        <v>144</v>
      </c>
    </row>
    <row r="17" spans="1:8" x14ac:dyDescent="0.3">
      <c r="A17">
        <v>51022</v>
      </c>
      <c r="B17">
        <v>12649</v>
      </c>
      <c r="C17">
        <v>12665</v>
      </c>
      <c r="D17">
        <v>12455.5</v>
      </c>
      <c r="E17">
        <v>12590</v>
      </c>
      <c r="F17" t="s">
        <v>179</v>
      </c>
      <c r="G17" t="s">
        <v>144</v>
      </c>
      <c r="H17" t="s">
        <v>144</v>
      </c>
    </row>
    <row r="18" spans="1:8" x14ac:dyDescent="0.3">
      <c r="A18">
        <v>41022</v>
      </c>
      <c r="B18">
        <v>12399</v>
      </c>
      <c r="C18">
        <v>12675</v>
      </c>
      <c r="D18">
        <v>12348</v>
      </c>
      <c r="E18">
        <v>12649</v>
      </c>
      <c r="F18" t="s">
        <v>179</v>
      </c>
      <c r="G18" t="s">
        <v>144</v>
      </c>
      <c r="H18" t="s">
        <v>144</v>
      </c>
    </row>
    <row r="19" spans="1:8" x14ac:dyDescent="0.3">
      <c r="A19">
        <v>31022</v>
      </c>
      <c r="B19">
        <v>11909</v>
      </c>
      <c r="C19">
        <v>12274</v>
      </c>
      <c r="D19">
        <v>11850</v>
      </c>
      <c r="E19">
        <v>12243</v>
      </c>
      <c r="F19" t="s">
        <v>179</v>
      </c>
      <c r="G19" t="s">
        <v>144</v>
      </c>
      <c r="H19" t="s">
        <v>144</v>
      </c>
    </row>
    <row r="20" spans="1:8" x14ac:dyDescent="0.3">
      <c r="A20">
        <v>21022</v>
      </c>
      <c r="B20">
        <v>11968</v>
      </c>
      <c r="C20">
        <v>11968</v>
      </c>
      <c r="D20">
        <v>11880</v>
      </c>
      <c r="E20">
        <v>11909</v>
      </c>
      <c r="F20" t="s">
        <v>179</v>
      </c>
      <c r="G20" t="s">
        <v>144</v>
      </c>
      <c r="H20" t="s">
        <v>144</v>
      </c>
    </row>
    <row r="21" spans="1:8" x14ac:dyDescent="0.3">
      <c r="A21">
        <v>11022</v>
      </c>
      <c r="B21">
        <v>11968</v>
      </c>
      <c r="C21">
        <v>11968</v>
      </c>
      <c r="D21">
        <v>11968</v>
      </c>
      <c r="E21">
        <v>11968</v>
      </c>
      <c r="F21" t="s">
        <v>179</v>
      </c>
      <c r="G21" t="s">
        <v>144</v>
      </c>
      <c r="H21" t="s">
        <v>144</v>
      </c>
    </row>
    <row r="22" spans="1:8" x14ac:dyDescent="0.3">
      <c r="A22">
        <v>300922</v>
      </c>
      <c r="B22">
        <v>12004</v>
      </c>
      <c r="C22">
        <v>12138.5</v>
      </c>
      <c r="D22">
        <v>11931</v>
      </c>
      <c r="E22">
        <v>11968</v>
      </c>
      <c r="F22" t="s">
        <v>179</v>
      </c>
      <c r="G22" t="s">
        <v>144</v>
      </c>
      <c r="H22" t="s">
        <v>144</v>
      </c>
    </row>
    <row r="23" spans="1:8" x14ac:dyDescent="0.3">
      <c r="A23">
        <v>290922</v>
      </c>
      <c r="B23">
        <v>12289</v>
      </c>
      <c r="C23">
        <v>12289</v>
      </c>
      <c r="D23">
        <v>11867.5</v>
      </c>
      <c r="E23">
        <v>12004</v>
      </c>
      <c r="F23" t="s">
        <v>179</v>
      </c>
      <c r="G23" t="s">
        <v>144</v>
      </c>
      <c r="H23" t="s">
        <v>144</v>
      </c>
    </row>
    <row r="24" spans="1:8" x14ac:dyDescent="0.3">
      <c r="A24">
        <v>280922</v>
      </c>
      <c r="B24">
        <v>11963</v>
      </c>
      <c r="C24">
        <v>12321.5</v>
      </c>
      <c r="D24">
        <v>11862</v>
      </c>
      <c r="E24">
        <v>12289</v>
      </c>
      <c r="F24" t="s">
        <v>179</v>
      </c>
      <c r="G24" t="s">
        <v>144</v>
      </c>
      <c r="H24" t="s">
        <v>144</v>
      </c>
    </row>
  </sheetData>
  <phoneticPr fontId="19" type="noConversion"/>
  <pageMargins left="0.7" right="0.7" top="0.78740157499999996" bottom="0.78740157499999996"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F125F-E4B6-4E09-B0E1-25D090064019}">
  <sheetPr codeName="Tabelle14"/>
  <dimension ref="A1:F38"/>
  <sheetViews>
    <sheetView workbookViewId="0">
      <selection sqref="A1:F2"/>
    </sheetView>
  </sheetViews>
  <sheetFormatPr baseColWidth="10" defaultRowHeight="14.4" x14ac:dyDescent="0.3"/>
  <cols>
    <col min="1" max="1" width="11.109375" bestFit="1" customWidth="1"/>
    <col min="2" max="2" width="11.88671875" bestFit="1" customWidth="1"/>
    <col min="3" max="3" width="8.33203125" bestFit="1" customWidth="1"/>
    <col min="4" max="4" width="5.88671875" bestFit="1" customWidth="1"/>
    <col min="5" max="5" width="7.88671875" bestFit="1" customWidth="1"/>
    <col min="6" max="7" width="4.33203125" bestFit="1" customWidth="1"/>
  </cols>
  <sheetData>
    <row r="1" spans="1:6" x14ac:dyDescent="0.3">
      <c r="A1" t="s">
        <v>14</v>
      </c>
      <c r="B1" t="s">
        <v>94</v>
      </c>
      <c r="C1" t="s">
        <v>180</v>
      </c>
      <c r="D1" t="s">
        <v>181</v>
      </c>
      <c r="E1" t="s">
        <v>97</v>
      </c>
      <c r="F1" t="s">
        <v>140</v>
      </c>
    </row>
    <row r="2" spans="1:6" x14ac:dyDescent="0.3">
      <c r="A2" t="s">
        <v>20</v>
      </c>
      <c r="B2" t="s">
        <v>182</v>
      </c>
      <c r="C2">
        <v>15948.8</v>
      </c>
      <c r="D2">
        <v>-51.2</v>
      </c>
      <c r="E2">
        <v>-3.2000000000000002E-3</v>
      </c>
      <c r="F2" t="s">
        <v>20</v>
      </c>
    </row>
    <row r="38" ht="17.25" customHeight="1" x14ac:dyDescent="0.3"/>
  </sheetData>
  <phoneticPr fontId="19" type="noConversion"/>
  <pageMargins left="0.7" right="0.7" top="0.78740157499999996" bottom="0.78740157499999996"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4581C-46EB-4A6A-BCA1-5454AC8DB839}">
  <sheetPr codeName="Tabelle38"/>
  <dimension ref="A1:B11"/>
  <sheetViews>
    <sheetView workbookViewId="0">
      <selection sqref="A1:B11"/>
    </sheetView>
  </sheetViews>
  <sheetFormatPr baseColWidth="10" defaultRowHeight="14.4" x14ac:dyDescent="0.3"/>
  <cols>
    <col min="1" max="2" width="10.77734375" bestFit="1" customWidth="1"/>
  </cols>
  <sheetData>
    <row r="1" spans="1:2" x14ac:dyDescent="0.3">
      <c r="A1" t="s">
        <v>14</v>
      </c>
      <c r="B1" t="s">
        <v>15</v>
      </c>
    </row>
    <row r="2" spans="1:2" x14ac:dyDescent="0.3">
      <c r="A2">
        <v>20102023</v>
      </c>
      <c r="B2">
        <v>3.9690000000000003E-2</v>
      </c>
    </row>
    <row r="3" spans="1:2" x14ac:dyDescent="0.3">
      <c r="A3">
        <v>19102023</v>
      </c>
      <c r="B3">
        <v>4.002E-2</v>
      </c>
    </row>
    <row r="4" spans="1:2" x14ac:dyDescent="0.3">
      <c r="A4">
        <v>18102023</v>
      </c>
      <c r="B4">
        <v>3.993E-2</v>
      </c>
    </row>
    <row r="5" spans="1:2" x14ac:dyDescent="0.3">
      <c r="A5">
        <v>17102023</v>
      </c>
      <c r="B5">
        <v>3.9719999999999998E-2</v>
      </c>
    </row>
    <row r="6" spans="1:2" x14ac:dyDescent="0.3">
      <c r="A6">
        <v>16102023</v>
      </c>
      <c r="B6">
        <v>3.9750000000000001E-2</v>
      </c>
    </row>
    <row r="7" spans="1:2" x14ac:dyDescent="0.3">
      <c r="A7">
        <v>13102023</v>
      </c>
      <c r="B7">
        <v>3.9849999999999997E-2</v>
      </c>
    </row>
    <row r="8" spans="1:2" x14ac:dyDescent="0.3">
      <c r="A8">
        <v>12102023</v>
      </c>
      <c r="B8">
        <v>3.9649999999999998E-2</v>
      </c>
    </row>
    <row r="9" spans="1:2" x14ac:dyDescent="0.3">
      <c r="A9">
        <v>11102023</v>
      </c>
      <c r="B9">
        <v>3.952E-2</v>
      </c>
    </row>
    <row r="10" spans="1:2" x14ac:dyDescent="0.3">
      <c r="A10">
        <v>10102023</v>
      </c>
      <c r="B10">
        <v>3.9879999999999999E-2</v>
      </c>
    </row>
    <row r="11" spans="1:2" x14ac:dyDescent="0.3">
      <c r="A11">
        <v>9102023</v>
      </c>
      <c r="B11">
        <v>3.9800000000000002E-2</v>
      </c>
    </row>
  </sheetData>
  <pageMargins left="0.7" right="0.7" top="0.78740157499999996" bottom="0.78740157499999996"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A9931-AF80-4896-B5B0-9677F9F7AAC9}">
  <sheetPr codeName="Tabelle36"/>
  <dimension ref="A1:R148"/>
  <sheetViews>
    <sheetView workbookViewId="0">
      <selection sqref="A1:R148"/>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0</v>
      </c>
      <c r="K2" t="s">
        <v>505</v>
      </c>
      <c r="L2" t="s">
        <v>595</v>
      </c>
      <c r="M2" s="74">
        <v>0.77552083333333333</v>
      </c>
      <c r="N2" t="s">
        <v>505</v>
      </c>
      <c r="O2">
        <v>0</v>
      </c>
      <c r="P2">
        <v>500</v>
      </c>
      <c r="Q2" t="s">
        <v>553</v>
      </c>
      <c r="R2" t="s">
        <v>132</v>
      </c>
    </row>
    <row r="3" spans="1:18" x14ac:dyDescent="0.3">
      <c r="A3" t="s">
        <v>531</v>
      </c>
      <c r="B3">
        <v>0</v>
      </c>
      <c r="C3" t="s">
        <v>132</v>
      </c>
      <c r="D3" t="s">
        <v>132</v>
      </c>
      <c r="E3" t="s">
        <v>132</v>
      </c>
      <c r="F3" t="s">
        <v>132</v>
      </c>
      <c r="G3" t="s">
        <v>132</v>
      </c>
      <c r="H3" t="s">
        <v>132</v>
      </c>
      <c r="I3" t="s">
        <v>132</v>
      </c>
      <c r="J3">
        <v>0</v>
      </c>
      <c r="K3" t="s">
        <v>505</v>
      </c>
      <c r="L3" t="s">
        <v>595</v>
      </c>
      <c r="M3" s="74">
        <v>0.77552083333333333</v>
      </c>
      <c r="N3" t="s">
        <v>505</v>
      </c>
      <c r="O3">
        <v>0</v>
      </c>
      <c r="P3">
        <v>0</v>
      </c>
      <c r="Q3" t="s">
        <v>473</v>
      </c>
      <c r="R3" t="s">
        <v>132</v>
      </c>
    </row>
    <row r="4" spans="1:18" x14ac:dyDescent="0.3">
      <c r="A4" t="s">
        <v>532</v>
      </c>
      <c r="B4">
        <v>0</v>
      </c>
      <c r="C4" t="s">
        <v>132</v>
      </c>
      <c r="D4" t="s">
        <v>132</v>
      </c>
      <c r="E4" t="s">
        <v>132</v>
      </c>
      <c r="F4" t="s">
        <v>132</v>
      </c>
      <c r="G4" t="s">
        <v>132</v>
      </c>
      <c r="H4" t="s">
        <v>132</v>
      </c>
      <c r="I4" t="s">
        <v>132</v>
      </c>
      <c r="J4">
        <v>0</v>
      </c>
      <c r="K4" t="s">
        <v>505</v>
      </c>
      <c r="L4" t="s">
        <v>595</v>
      </c>
      <c r="M4" s="74">
        <v>0.77552083333333333</v>
      </c>
      <c r="N4" t="s">
        <v>505</v>
      </c>
      <c r="O4">
        <v>0</v>
      </c>
      <c r="P4">
        <v>95</v>
      </c>
      <c r="Q4" t="s">
        <v>473</v>
      </c>
      <c r="R4" t="s">
        <v>132</v>
      </c>
    </row>
    <row r="5" spans="1:18" x14ac:dyDescent="0.3">
      <c r="A5" t="s">
        <v>534</v>
      </c>
      <c r="B5">
        <v>0</v>
      </c>
      <c r="C5" t="s">
        <v>132</v>
      </c>
      <c r="D5" t="s">
        <v>132</v>
      </c>
      <c r="E5" t="s">
        <v>132</v>
      </c>
      <c r="F5" t="s">
        <v>132</v>
      </c>
      <c r="G5" t="s">
        <v>132</v>
      </c>
      <c r="H5" t="s">
        <v>132</v>
      </c>
      <c r="I5" t="s">
        <v>132</v>
      </c>
      <c r="J5">
        <v>0</v>
      </c>
      <c r="K5" t="s">
        <v>505</v>
      </c>
      <c r="L5" t="s">
        <v>595</v>
      </c>
      <c r="M5" s="74">
        <v>0.77552083333333333</v>
      </c>
      <c r="N5" t="s">
        <v>505</v>
      </c>
      <c r="O5">
        <v>0</v>
      </c>
      <c r="P5">
        <v>2</v>
      </c>
      <c r="Q5" t="s">
        <v>473</v>
      </c>
      <c r="R5" t="s">
        <v>132</v>
      </c>
    </row>
    <row r="6" spans="1:18" x14ac:dyDescent="0.3">
      <c r="A6" t="s">
        <v>535</v>
      </c>
      <c r="B6">
        <v>0</v>
      </c>
      <c r="C6" t="s">
        <v>132</v>
      </c>
      <c r="D6" t="s">
        <v>132</v>
      </c>
      <c r="E6" t="s">
        <v>132</v>
      </c>
      <c r="F6" t="s">
        <v>132</v>
      </c>
      <c r="G6" t="s">
        <v>132</v>
      </c>
      <c r="H6" t="s">
        <v>132</v>
      </c>
      <c r="I6" t="s">
        <v>132</v>
      </c>
      <c r="J6">
        <v>0</v>
      </c>
      <c r="K6" t="s">
        <v>505</v>
      </c>
      <c r="L6" t="s">
        <v>595</v>
      </c>
      <c r="M6" s="74">
        <v>0.77552083333333333</v>
      </c>
      <c r="N6" t="s">
        <v>505</v>
      </c>
      <c r="O6">
        <v>0</v>
      </c>
      <c r="P6">
        <v>381</v>
      </c>
      <c r="Q6" t="s">
        <v>473</v>
      </c>
      <c r="R6" t="s">
        <v>132</v>
      </c>
    </row>
    <row r="7" spans="1:18" x14ac:dyDescent="0.3">
      <c r="A7" t="s">
        <v>536</v>
      </c>
      <c r="B7">
        <v>0</v>
      </c>
      <c r="C7" t="s">
        <v>132</v>
      </c>
      <c r="D7" t="s">
        <v>132</v>
      </c>
      <c r="E7" t="s">
        <v>132</v>
      </c>
      <c r="F7" t="s">
        <v>132</v>
      </c>
      <c r="G7" t="s">
        <v>132</v>
      </c>
      <c r="H7" t="s">
        <v>132</v>
      </c>
      <c r="I7" t="s">
        <v>132</v>
      </c>
      <c r="J7">
        <v>0</v>
      </c>
      <c r="K7" t="s">
        <v>505</v>
      </c>
      <c r="L7" t="s">
        <v>595</v>
      </c>
      <c r="M7" s="74">
        <v>0.77552083333333333</v>
      </c>
      <c r="N7" t="s">
        <v>505</v>
      </c>
      <c r="O7">
        <v>0</v>
      </c>
      <c r="P7">
        <v>77</v>
      </c>
      <c r="Q7" t="s">
        <v>473</v>
      </c>
      <c r="R7" t="s">
        <v>132</v>
      </c>
    </row>
    <row r="8" spans="1:18" x14ac:dyDescent="0.3">
      <c r="A8" t="s">
        <v>537</v>
      </c>
      <c r="B8">
        <v>0</v>
      </c>
      <c r="C8" t="s">
        <v>132</v>
      </c>
      <c r="D8" t="s">
        <v>132</v>
      </c>
      <c r="E8" t="s">
        <v>132</v>
      </c>
      <c r="F8" t="s">
        <v>132</v>
      </c>
      <c r="G8" t="s">
        <v>132</v>
      </c>
      <c r="H8" t="s">
        <v>132</v>
      </c>
      <c r="I8" t="s">
        <v>132</v>
      </c>
      <c r="J8">
        <v>0</v>
      </c>
      <c r="K8" t="s">
        <v>505</v>
      </c>
      <c r="L8" t="s">
        <v>595</v>
      </c>
      <c r="M8" s="74">
        <v>0.77552083333333333</v>
      </c>
      <c r="N8" t="s">
        <v>505</v>
      </c>
      <c r="O8">
        <v>0</v>
      </c>
      <c r="P8">
        <v>55</v>
      </c>
      <c r="Q8" t="s">
        <v>473</v>
      </c>
      <c r="R8" t="s">
        <v>132</v>
      </c>
    </row>
    <row r="9" spans="1:18" x14ac:dyDescent="0.3">
      <c r="A9" t="s">
        <v>538</v>
      </c>
      <c r="B9">
        <v>0</v>
      </c>
      <c r="C9" t="s">
        <v>132</v>
      </c>
      <c r="D9" t="s">
        <v>132</v>
      </c>
      <c r="E9" t="s">
        <v>132</v>
      </c>
      <c r="F9" t="s">
        <v>132</v>
      </c>
      <c r="G9" t="s">
        <v>132</v>
      </c>
      <c r="H9" t="s">
        <v>132</v>
      </c>
      <c r="I9" t="s">
        <v>132</v>
      </c>
      <c r="J9">
        <v>0</v>
      </c>
      <c r="K9" t="s">
        <v>505</v>
      </c>
      <c r="L9" t="s">
        <v>595</v>
      </c>
      <c r="M9" s="74">
        <v>0.77552083333333333</v>
      </c>
      <c r="N9" t="s">
        <v>505</v>
      </c>
      <c r="O9">
        <v>0</v>
      </c>
      <c r="P9">
        <v>100</v>
      </c>
      <c r="Q9" t="s">
        <v>473</v>
      </c>
      <c r="R9" t="s">
        <v>132</v>
      </c>
    </row>
    <row r="10" spans="1:18" x14ac:dyDescent="0.3">
      <c r="A10" t="s">
        <v>539</v>
      </c>
      <c r="B10">
        <v>0</v>
      </c>
      <c r="C10" t="s">
        <v>132</v>
      </c>
      <c r="D10" t="s">
        <v>132</v>
      </c>
      <c r="E10" t="s">
        <v>132</v>
      </c>
      <c r="F10" t="s">
        <v>132</v>
      </c>
      <c r="G10" t="s">
        <v>132</v>
      </c>
      <c r="H10" t="s">
        <v>132</v>
      </c>
      <c r="I10" t="s">
        <v>132</v>
      </c>
      <c r="J10">
        <v>0</v>
      </c>
      <c r="K10" t="s">
        <v>505</v>
      </c>
      <c r="L10" t="s">
        <v>595</v>
      </c>
      <c r="M10" s="74">
        <v>0.77552083333333333</v>
      </c>
      <c r="N10" t="s">
        <v>505</v>
      </c>
      <c r="O10">
        <v>0</v>
      </c>
      <c r="P10">
        <v>20</v>
      </c>
      <c r="Q10" t="s">
        <v>473</v>
      </c>
      <c r="R10" t="s">
        <v>132</v>
      </c>
    </row>
    <row r="11" spans="1:18" x14ac:dyDescent="0.3">
      <c r="A11" t="s">
        <v>540</v>
      </c>
      <c r="B11">
        <v>0</v>
      </c>
      <c r="C11" t="s">
        <v>132</v>
      </c>
      <c r="D11" t="s">
        <v>132</v>
      </c>
      <c r="E11" t="s">
        <v>132</v>
      </c>
      <c r="F11" t="s">
        <v>132</v>
      </c>
      <c r="G11" t="s">
        <v>132</v>
      </c>
      <c r="H11" t="s">
        <v>132</v>
      </c>
      <c r="I11" t="s">
        <v>132</v>
      </c>
      <c r="J11">
        <v>0</v>
      </c>
      <c r="K11" t="s">
        <v>505</v>
      </c>
      <c r="L11" t="s">
        <v>595</v>
      </c>
      <c r="M11" s="74">
        <v>0.77552083333333333</v>
      </c>
      <c r="N11" t="s">
        <v>505</v>
      </c>
      <c r="O11">
        <v>0</v>
      </c>
      <c r="P11">
        <v>2.6949999999999998</v>
      </c>
      <c r="Q11" t="s">
        <v>473</v>
      </c>
      <c r="R11" t="s">
        <v>132</v>
      </c>
    </row>
    <row r="12" spans="1:18" x14ac:dyDescent="0.3">
      <c r="A12" t="s">
        <v>541</v>
      </c>
      <c r="B12">
        <v>0</v>
      </c>
      <c r="C12" t="s">
        <v>132</v>
      </c>
      <c r="D12" t="s">
        <v>132</v>
      </c>
      <c r="E12" t="s">
        <v>132</v>
      </c>
      <c r="F12" t="s">
        <v>132</v>
      </c>
      <c r="G12" t="s">
        <v>132</v>
      </c>
      <c r="H12" t="s">
        <v>132</v>
      </c>
      <c r="I12" t="s">
        <v>132</v>
      </c>
      <c r="J12">
        <v>0</v>
      </c>
      <c r="K12" t="s">
        <v>505</v>
      </c>
      <c r="L12" t="s">
        <v>595</v>
      </c>
      <c r="M12" s="74">
        <v>0.77552083333333333</v>
      </c>
      <c r="N12" t="s">
        <v>505</v>
      </c>
      <c r="O12">
        <v>0</v>
      </c>
      <c r="P12">
        <v>264</v>
      </c>
      <c r="Q12" t="s">
        <v>485</v>
      </c>
      <c r="R12" t="s">
        <v>132</v>
      </c>
    </row>
    <row r="13" spans="1:18" x14ac:dyDescent="0.3">
      <c r="A13" t="s">
        <v>542</v>
      </c>
      <c r="B13">
        <v>0</v>
      </c>
      <c r="C13" t="s">
        <v>132</v>
      </c>
      <c r="D13" t="s">
        <v>132</v>
      </c>
      <c r="E13" t="s">
        <v>132</v>
      </c>
      <c r="F13" t="s">
        <v>132</v>
      </c>
      <c r="G13" t="s">
        <v>132</v>
      </c>
      <c r="H13" t="s">
        <v>132</v>
      </c>
      <c r="I13" t="s">
        <v>132</v>
      </c>
      <c r="J13">
        <v>0</v>
      </c>
      <c r="K13" t="s">
        <v>505</v>
      </c>
      <c r="L13" t="s">
        <v>595</v>
      </c>
      <c r="M13" s="74">
        <v>0.77552083333333333</v>
      </c>
      <c r="N13" t="s">
        <v>505</v>
      </c>
      <c r="O13">
        <v>0</v>
      </c>
      <c r="P13">
        <v>599</v>
      </c>
      <c r="Q13" t="s">
        <v>525</v>
      </c>
      <c r="R13" t="s">
        <v>132</v>
      </c>
    </row>
    <row r="14" spans="1:18" x14ac:dyDescent="0.3">
      <c r="A14" t="s">
        <v>543</v>
      </c>
      <c r="B14">
        <v>0</v>
      </c>
      <c r="C14" t="s">
        <v>132</v>
      </c>
      <c r="D14" t="s">
        <v>132</v>
      </c>
      <c r="E14" t="s">
        <v>132</v>
      </c>
      <c r="F14" t="s">
        <v>132</v>
      </c>
      <c r="G14" t="s">
        <v>132</v>
      </c>
      <c r="H14" t="s">
        <v>132</v>
      </c>
      <c r="I14" t="s">
        <v>132</v>
      </c>
      <c r="J14">
        <v>0</v>
      </c>
      <c r="K14" t="s">
        <v>505</v>
      </c>
      <c r="L14" t="s">
        <v>595</v>
      </c>
      <c r="M14" s="74">
        <v>0.77552083333333333</v>
      </c>
      <c r="N14" t="s">
        <v>505</v>
      </c>
      <c r="O14">
        <v>0</v>
      </c>
      <c r="P14">
        <v>1.734</v>
      </c>
      <c r="Q14" t="s">
        <v>516</v>
      </c>
      <c r="R14" t="s">
        <v>132</v>
      </c>
    </row>
    <row r="15" spans="1:18" x14ac:dyDescent="0.3">
      <c r="A15" t="s">
        <v>544</v>
      </c>
      <c r="B15">
        <v>0</v>
      </c>
      <c r="C15" t="s">
        <v>132</v>
      </c>
      <c r="D15" t="s">
        <v>132</v>
      </c>
      <c r="E15" t="s">
        <v>132</v>
      </c>
      <c r="F15" t="s">
        <v>132</v>
      </c>
      <c r="G15" t="s">
        <v>132</v>
      </c>
      <c r="H15" t="s">
        <v>132</v>
      </c>
      <c r="I15" t="s">
        <v>132</v>
      </c>
      <c r="J15">
        <v>0</v>
      </c>
      <c r="K15" t="s">
        <v>505</v>
      </c>
      <c r="L15" t="s">
        <v>595</v>
      </c>
      <c r="M15" s="74">
        <v>0.77552083333333333</v>
      </c>
      <c r="N15" t="s">
        <v>505</v>
      </c>
      <c r="O15">
        <v>0</v>
      </c>
      <c r="P15">
        <v>917</v>
      </c>
      <c r="Q15" t="s">
        <v>473</v>
      </c>
      <c r="R15" t="s">
        <v>132</v>
      </c>
    </row>
    <row r="16" spans="1:18" x14ac:dyDescent="0.3">
      <c r="A16" t="s">
        <v>545</v>
      </c>
      <c r="B16">
        <v>0</v>
      </c>
      <c r="C16" t="s">
        <v>132</v>
      </c>
      <c r="D16" t="s">
        <v>132</v>
      </c>
      <c r="E16" t="s">
        <v>132</v>
      </c>
      <c r="F16" t="s">
        <v>132</v>
      </c>
      <c r="G16" t="s">
        <v>132</v>
      </c>
      <c r="H16" t="s">
        <v>132</v>
      </c>
      <c r="I16" t="s">
        <v>132</v>
      </c>
      <c r="J16">
        <v>0</v>
      </c>
      <c r="K16" t="s">
        <v>505</v>
      </c>
      <c r="L16" t="s">
        <v>595</v>
      </c>
      <c r="M16" s="74">
        <v>0.77552083333333333</v>
      </c>
      <c r="N16" t="s">
        <v>505</v>
      </c>
      <c r="O16">
        <v>0</v>
      </c>
      <c r="P16">
        <v>26</v>
      </c>
      <c r="Q16" t="s">
        <v>513</v>
      </c>
      <c r="R16" t="s">
        <v>132</v>
      </c>
    </row>
    <row r="17" spans="1:18" x14ac:dyDescent="0.3">
      <c r="A17" t="s">
        <v>546</v>
      </c>
      <c r="B17">
        <v>0</v>
      </c>
      <c r="C17" t="s">
        <v>132</v>
      </c>
      <c r="D17" t="s">
        <v>132</v>
      </c>
      <c r="E17" t="s">
        <v>132</v>
      </c>
      <c r="F17" t="s">
        <v>132</v>
      </c>
      <c r="G17" t="s">
        <v>132</v>
      </c>
      <c r="H17" t="s">
        <v>132</v>
      </c>
      <c r="I17" t="s">
        <v>132</v>
      </c>
      <c r="J17">
        <v>0</v>
      </c>
      <c r="K17" t="s">
        <v>505</v>
      </c>
      <c r="L17" t="s">
        <v>595</v>
      </c>
      <c r="M17" s="74">
        <v>0.77552083333333333</v>
      </c>
      <c r="N17" t="s">
        <v>505</v>
      </c>
      <c r="O17">
        <v>0</v>
      </c>
      <c r="P17">
        <v>943</v>
      </c>
      <c r="Q17" t="s">
        <v>547</v>
      </c>
      <c r="R17" t="s">
        <v>132</v>
      </c>
    </row>
    <row r="18" spans="1:18" x14ac:dyDescent="0.3">
      <c r="A18" t="s">
        <v>474</v>
      </c>
      <c r="B18">
        <v>0</v>
      </c>
      <c r="C18" t="s">
        <v>132</v>
      </c>
      <c r="D18" t="s">
        <v>132</v>
      </c>
      <c r="E18" t="s">
        <v>132</v>
      </c>
      <c r="F18" t="s">
        <v>132</v>
      </c>
      <c r="G18" t="s">
        <v>132</v>
      </c>
      <c r="H18" t="s">
        <v>132</v>
      </c>
      <c r="I18" t="s">
        <v>132</v>
      </c>
      <c r="J18">
        <v>0</v>
      </c>
      <c r="K18" t="s">
        <v>505</v>
      </c>
      <c r="L18" t="s">
        <v>595</v>
      </c>
      <c r="M18" s="74">
        <v>0.77552083333333333</v>
      </c>
      <c r="N18" t="s">
        <v>505</v>
      </c>
      <c r="O18">
        <v>0</v>
      </c>
      <c r="P18">
        <v>4.984</v>
      </c>
      <c r="Q18" t="s">
        <v>596</v>
      </c>
      <c r="R18" t="s">
        <v>132</v>
      </c>
    </row>
    <row r="19" spans="1:18" x14ac:dyDescent="0.3">
      <c r="A19" t="s">
        <v>549</v>
      </c>
      <c r="B19">
        <v>0</v>
      </c>
      <c r="C19" t="s">
        <v>132</v>
      </c>
      <c r="D19" t="s">
        <v>132</v>
      </c>
      <c r="E19" t="s">
        <v>132</v>
      </c>
      <c r="F19" t="s">
        <v>132</v>
      </c>
      <c r="G19" t="s">
        <v>132</v>
      </c>
      <c r="H19" t="s">
        <v>132</v>
      </c>
      <c r="I19" t="s">
        <v>132</v>
      </c>
      <c r="J19">
        <v>0</v>
      </c>
      <c r="K19" t="s">
        <v>505</v>
      </c>
      <c r="L19" t="s">
        <v>595</v>
      </c>
      <c r="M19" s="74">
        <v>0.77552083333333333</v>
      </c>
      <c r="N19" t="s">
        <v>505</v>
      </c>
      <c r="O19">
        <v>0</v>
      </c>
      <c r="P19">
        <v>646</v>
      </c>
      <c r="Q19" t="s">
        <v>596</v>
      </c>
      <c r="R19" t="s">
        <v>132</v>
      </c>
    </row>
    <row r="20" spans="1:18" x14ac:dyDescent="0.3">
      <c r="A20" t="s">
        <v>589</v>
      </c>
      <c r="B20">
        <v>0</v>
      </c>
      <c r="C20" t="s">
        <v>132</v>
      </c>
      <c r="D20" t="s">
        <v>132</v>
      </c>
      <c r="E20" t="s">
        <v>132</v>
      </c>
      <c r="F20" t="s">
        <v>132</v>
      </c>
      <c r="G20" t="s">
        <v>132</v>
      </c>
      <c r="H20" t="s">
        <v>132</v>
      </c>
      <c r="I20" t="s">
        <v>132</v>
      </c>
      <c r="J20">
        <v>0</v>
      </c>
      <c r="K20" t="s">
        <v>505</v>
      </c>
      <c r="L20" t="s">
        <v>595</v>
      </c>
      <c r="M20" s="74">
        <v>0.77552083333333333</v>
      </c>
      <c r="N20" t="s">
        <v>505</v>
      </c>
      <c r="O20">
        <v>0</v>
      </c>
      <c r="P20">
        <v>0</v>
      </c>
      <c r="Q20" t="s">
        <v>590</v>
      </c>
      <c r="R20" t="s">
        <v>132</v>
      </c>
    </row>
    <row r="21" spans="1:18" x14ac:dyDescent="0.3">
      <c r="A21" t="s">
        <v>476</v>
      </c>
      <c r="B21">
        <v>0</v>
      </c>
      <c r="C21" t="s">
        <v>132</v>
      </c>
      <c r="D21" t="s">
        <v>132</v>
      </c>
      <c r="E21" t="s">
        <v>132</v>
      </c>
      <c r="F21" t="s">
        <v>132</v>
      </c>
      <c r="G21" t="s">
        <v>132</v>
      </c>
      <c r="H21" t="s">
        <v>132</v>
      </c>
      <c r="I21" t="s">
        <v>132</v>
      </c>
      <c r="J21">
        <v>0</v>
      </c>
      <c r="K21" t="s">
        <v>505</v>
      </c>
      <c r="L21" t="s">
        <v>595</v>
      </c>
      <c r="M21" s="74">
        <v>0.77552083333333333</v>
      </c>
      <c r="N21" t="s">
        <v>505</v>
      </c>
      <c r="O21">
        <v>0</v>
      </c>
      <c r="P21">
        <v>272</v>
      </c>
      <c r="Q21" t="s">
        <v>597</v>
      </c>
      <c r="R21" t="s">
        <v>132</v>
      </c>
    </row>
    <row r="22" spans="1:18" x14ac:dyDescent="0.3">
      <c r="A22" t="s">
        <v>518</v>
      </c>
      <c r="B22">
        <v>0</v>
      </c>
      <c r="C22" t="s">
        <v>132</v>
      </c>
      <c r="D22" t="s">
        <v>132</v>
      </c>
      <c r="E22" t="s">
        <v>132</v>
      </c>
      <c r="F22" t="s">
        <v>132</v>
      </c>
      <c r="G22" t="s">
        <v>132</v>
      </c>
      <c r="H22" t="s">
        <v>132</v>
      </c>
      <c r="I22" t="s">
        <v>132</v>
      </c>
      <c r="J22">
        <v>0</v>
      </c>
      <c r="K22" t="s">
        <v>505</v>
      </c>
      <c r="L22" t="s">
        <v>595</v>
      </c>
      <c r="M22" s="74">
        <v>0.77552083333333333</v>
      </c>
      <c r="N22" t="s">
        <v>505</v>
      </c>
      <c r="O22">
        <v>0</v>
      </c>
      <c r="P22">
        <v>181</v>
      </c>
      <c r="Q22" t="s">
        <v>524</v>
      </c>
      <c r="R22" t="s">
        <v>132</v>
      </c>
    </row>
    <row r="23" spans="1:18" x14ac:dyDescent="0.3">
      <c r="A23" t="s">
        <v>519</v>
      </c>
      <c r="B23">
        <v>0</v>
      </c>
      <c r="C23" t="s">
        <v>132</v>
      </c>
      <c r="D23" t="s">
        <v>132</v>
      </c>
      <c r="E23" t="s">
        <v>132</v>
      </c>
      <c r="F23" t="s">
        <v>132</v>
      </c>
      <c r="G23" t="s">
        <v>132</v>
      </c>
      <c r="H23" t="s">
        <v>132</v>
      </c>
      <c r="I23" t="s">
        <v>132</v>
      </c>
      <c r="J23">
        <v>-50</v>
      </c>
      <c r="K23" t="s">
        <v>505</v>
      </c>
      <c r="L23" t="s">
        <v>595</v>
      </c>
      <c r="M23" s="74">
        <v>0.77552083333333333</v>
      </c>
      <c r="N23" t="s">
        <v>505</v>
      </c>
      <c r="O23">
        <v>2</v>
      </c>
      <c r="P23">
        <v>639</v>
      </c>
      <c r="Q23" t="s">
        <v>595</v>
      </c>
      <c r="R23" t="s">
        <v>132</v>
      </c>
    </row>
    <row r="24" spans="1:18" x14ac:dyDescent="0.3">
      <c r="A24" t="s">
        <v>520</v>
      </c>
      <c r="B24">
        <v>0</v>
      </c>
      <c r="C24" t="s">
        <v>132</v>
      </c>
      <c r="D24" t="s">
        <v>132</v>
      </c>
      <c r="E24" t="s">
        <v>132</v>
      </c>
      <c r="F24" t="s">
        <v>132</v>
      </c>
      <c r="G24" t="s">
        <v>132</v>
      </c>
      <c r="H24" t="s">
        <v>132</v>
      </c>
      <c r="I24" t="s">
        <v>132</v>
      </c>
      <c r="J24">
        <v>-66.67</v>
      </c>
      <c r="K24" t="s">
        <v>505</v>
      </c>
      <c r="L24" t="s">
        <v>595</v>
      </c>
      <c r="M24" s="74">
        <v>0.77552083333333333</v>
      </c>
      <c r="N24" t="s">
        <v>505</v>
      </c>
      <c r="O24">
        <v>0</v>
      </c>
      <c r="P24">
        <v>239</v>
      </c>
      <c r="Q24" t="s">
        <v>552</v>
      </c>
      <c r="R24" t="s">
        <v>132</v>
      </c>
    </row>
    <row r="25" spans="1:18" x14ac:dyDescent="0.3">
      <c r="A25" t="s">
        <v>477</v>
      </c>
      <c r="B25">
        <v>0</v>
      </c>
      <c r="C25" t="s">
        <v>132</v>
      </c>
      <c r="D25" t="s">
        <v>132</v>
      </c>
      <c r="E25" t="s">
        <v>132</v>
      </c>
      <c r="F25" t="s">
        <v>132</v>
      </c>
      <c r="G25" t="s">
        <v>132</v>
      </c>
      <c r="H25" t="s">
        <v>132</v>
      </c>
      <c r="I25" t="s">
        <v>132</v>
      </c>
      <c r="J25">
        <v>-66.67</v>
      </c>
      <c r="K25" t="s">
        <v>505</v>
      </c>
      <c r="L25" t="s">
        <v>595</v>
      </c>
      <c r="M25" s="74">
        <v>0.77552083333333333</v>
      </c>
      <c r="N25" t="s">
        <v>505</v>
      </c>
      <c r="O25">
        <v>0</v>
      </c>
      <c r="P25">
        <v>841</v>
      </c>
      <c r="Q25" t="s">
        <v>592</v>
      </c>
      <c r="R25" t="s">
        <v>132</v>
      </c>
    </row>
    <row r="26" spans="1:18" x14ac:dyDescent="0.3">
      <c r="A26" t="s">
        <v>521</v>
      </c>
      <c r="B26">
        <v>0</v>
      </c>
      <c r="C26" t="s">
        <v>132</v>
      </c>
      <c r="D26" t="s">
        <v>132</v>
      </c>
      <c r="E26" t="s">
        <v>132</v>
      </c>
      <c r="F26" t="s">
        <v>132</v>
      </c>
      <c r="G26" t="s">
        <v>132</v>
      </c>
      <c r="H26" t="s">
        <v>132</v>
      </c>
      <c r="I26" t="s">
        <v>132</v>
      </c>
      <c r="J26">
        <v>-75</v>
      </c>
      <c r="K26" t="s">
        <v>505</v>
      </c>
      <c r="L26" t="s">
        <v>595</v>
      </c>
      <c r="M26" s="74">
        <v>0.77552083333333333</v>
      </c>
      <c r="N26" t="s">
        <v>505</v>
      </c>
      <c r="O26">
        <v>0</v>
      </c>
      <c r="P26">
        <v>52</v>
      </c>
      <c r="Q26" t="s">
        <v>524</v>
      </c>
      <c r="R26" t="s">
        <v>132</v>
      </c>
    </row>
    <row r="27" spans="1:18" x14ac:dyDescent="0.3">
      <c r="A27" t="s">
        <v>522</v>
      </c>
      <c r="B27">
        <v>0</v>
      </c>
      <c r="C27" t="s">
        <v>132</v>
      </c>
      <c r="D27" t="s">
        <v>132</v>
      </c>
      <c r="E27" t="s">
        <v>132</v>
      </c>
      <c r="F27" t="s">
        <v>132</v>
      </c>
      <c r="G27" t="s">
        <v>132</v>
      </c>
      <c r="H27" t="s">
        <v>132</v>
      </c>
      <c r="I27" t="s">
        <v>132</v>
      </c>
      <c r="J27">
        <v>-80</v>
      </c>
      <c r="K27" t="s">
        <v>505</v>
      </c>
      <c r="L27" t="s">
        <v>595</v>
      </c>
      <c r="M27" s="74">
        <v>0.77552083333333333</v>
      </c>
      <c r="N27" t="s">
        <v>505</v>
      </c>
      <c r="O27">
        <v>26</v>
      </c>
      <c r="P27">
        <v>2.0750000000000002</v>
      </c>
      <c r="Q27" t="s">
        <v>595</v>
      </c>
      <c r="R27" t="s">
        <v>132</v>
      </c>
    </row>
    <row r="28" spans="1:18" x14ac:dyDescent="0.3">
      <c r="A28" t="s">
        <v>484</v>
      </c>
      <c r="B28">
        <v>0</v>
      </c>
      <c r="C28" t="s">
        <v>132</v>
      </c>
      <c r="D28" t="s">
        <v>132</v>
      </c>
      <c r="E28" t="s">
        <v>132</v>
      </c>
      <c r="F28" t="s">
        <v>132</v>
      </c>
      <c r="G28" t="s">
        <v>132</v>
      </c>
      <c r="H28" t="s">
        <v>132</v>
      </c>
      <c r="I28" t="s">
        <v>132</v>
      </c>
      <c r="J28">
        <v>-83.33</v>
      </c>
      <c r="K28" t="s">
        <v>505</v>
      </c>
      <c r="L28" t="s">
        <v>595</v>
      </c>
      <c r="M28" s="74">
        <v>0.77552083333333333</v>
      </c>
      <c r="N28" t="s">
        <v>505</v>
      </c>
      <c r="O28">
        <v>0</v>
      </c>
      <c r="P28">
        <v>130</v>
      </c>
      <c r="Q28" t="s">
        <v>596</v>
      </c>
      <c r="R28" t="s">
        <v>132</v>
      </c>
    </row>
    <row r="29" spans="1:18" x14ac:dyDescent="0.3">
      <c r="A29" t="s">
        <v>478</v>
      </c>
      <c r="B29">
        <v>0</v>
      </c>
      <c r="C29" t="s">
        <v>132</v>
      </c>
      <c r="D29" t="s">
        <v>132</v>
      </c>
      <c r="E29" t="s">
        <v>132</v>
      </c>
      <c r="F29" t="s">
        <v>132</v>
      </c>
      <c r="G29" t="s">
        <v>132</v>
      </c>
      <c r="H29" t="s">
        <v>132</v>
      </c>
      <c r="I29" t="s">
        <v>132</v>
      </c>
      <c r="J29">
        <v>-85.71</v>
      </c>
      <c r="K29" t="s">
        <v>505</v>
      </c>
      <c r="L29" t="s">
        <v>595</v>
      </c>
      <c r="M29" s="74">
        <v>0.77552083333333333</v>
      </c>
      <c r="N29" t="s">
        <v>505</v>
      </c>
      <c r="O29">
        <v>0</v>
      </c>
      <c r="P29">
        <v>6.5880000000000001</v>
      </c>
      <c r="Q29" t="s">
        <v>596</v>
      </c>
      <c r="R29" t="s">
        <v>132</v>
      </c>
    </row>
    <row r="30" spans="1:18" x14ac:dyDescent="0.3">
      <c r="A30" t="s">
        <v>482</v>
      </c>
      <c r="B30">
        <v>0</v>
      </c>
      <c r="C30" t="s">
        <v>132</v>
      </c>
      <c r="D30" t="s">
        <v>132</v>
      </c>
      <c r="E30" t="s">
        <v>132</v>
      </c>
      <c r="F30" t="s">
        <v>132</v>
      </c>
      <c r="G30" t="s">
        <v>132</v>
      </c>
      <c r="H30" t="s">
        <v>132</v>
      </c>
      <c r="I30" t="s">
        <v>132</v>
      </c>
      <c r="J30">
        <v>-75</v>
      </c>
      <c r="K30" t="s">
        <v>507</v>
      </c>
      <c r="L30" t="s">
        <v>595</v>
      </c>
      <c r="M30" s="74">
        <v>0.77552083333333333</v>
      </c>
      <c r="N30" t="s">
        <v>507</v>
      </c>
      <c r="O30">
        <v>0</v>
      </c>
      <c r="P30">
        <v>142</v>
      </c>
      <c r="Q30" t="s">
        <v>595</v>
      </c>
      <c r="R30" t="s">
        <v>132</v>
      </c>
    </row>
    <row r="31" spans="1:18" x14ac:dyDescent="0.3">
      <c r="A31" t="s">
        <v>479</v>
      </c>
      <c r="B31">
        <v>0</v>
      </c>
      <c r="C31" t="s">
        <v>132</v>
      </c>
      <c r="D31" t="s">
        <v>132</v>
      </c>
      <c r="E31" t="s">
        <v>132</v>
      </c>
      <c r="F31" t="s">
        <v>132</v>
      </c>
      <c r="G31" t="s">
        <v>132</v>
      </c>
      <c r="H31" t="s">
        <v>132</v>
      </c>
      <c r="I31" t="s">
        <v>132</v>
      </c>
      <c r="J31">
        <v>-77.78</v>
      </c>
      <c r="K31" t="s">
        <v>507</v>
      </c>
      <c r="L31" t="s">
        <v>595</v>
      </c>
      <c r="M31" s="74">
        <v>0.77552083333333333</v>
      </c>
      <c r="N31" t="s">
        <v>507</v>
      </c>
      <c r="O31">
        <v>2.8540000000000001</v>
      </c>
      <c r="P31">
        <v>4.2069999999999999</v>
      </c>
      <c r="Q31" t="s">
        <v>595</v>
      </c>
      <c r="R31" t="s">
        <v>132</v>
      </c>
    </row>
    <row r="32" spans="1:18" x14ac:dyDescent="0.3">
      <c r="A32" t="s">
        <v>480</v>
      </c>
      <c r="B32">
        <v>0</v>
      </c>
      <c r="C32" t="s">
        <v>132</v>
      </c>
      <c r="D32" t="s">
        <v>132</v>
      </c>
      <c r="E32" t="s">
        <v>132</v>
      </c>
      <c r="F32" t="s">
        <v>132</v>
      </c>
      <c r="G32" t="s">
        <v>132</v>
      </c>
      <c r="H32" t="s">
        <v>132</v>
      </c>
      <c r="I32" t="s">
        <v>132</v>
      </c>
      <c r="J32">
        <v>-72.73</v>
      </c>
      <c r="K32" t="s">
        <v>508</v>
      </c>
      <c r="L32" t="s">
        <v>595</v>
      </c>
      <c r="M32" s="74">
        <v>0.77552083333333333</v>
      </c>
      <c r="N32" t="s">
        <v>508</v>
      </c>
      <c r="O32">
        <v>0</v>
      </c>
      <c r="P32">
        <v>1.345</v>
      </c>
      <c r="Q32" t="s">
        <v>596</v>
      </c>
      <c r="R32" t="s">
        <v>132</v>
      </c>
    </row>
    <row r="33" spans="1:18" x14ac:dyDescent="0.3">
      <c r="A33" t="s">
        <v>469</v>
      </c>
      <c r="B33">
        <v>0</v>
      </c>
      <c r="C33" t="s">
        <v>132</v>
      </c>
      <c r="D33" t="s">
        <v>132</v>
      </c>
      <c r="E33" t="s">
        <v>132</v>
      </c>
      <c r="F33" t="s">
        <v>132</v>
      </c>
      <c r="G33" t="s">
        <v>132</v>
      </c>
      <c r="H33" t="s">
        <v>132</v>
      </c>
      <c r="I33" t="s">
        <v>132</v>
      </c>
      <c r="J33">
        <v>-76.92</v>
      </c>
      <c r="K33" t="s">
        <v>508</v>
      </c>
      <c r="L33" t="s">
        <v>595</v>
      </c>
      <c r="M33" s="74">
        <v>0.77552083333333333</v>
      </c>
      <c r="N33" t="s">
        <v>508</v>
      </c>
      <c r="O33">
        <v>0</v>
      </c>
      <c r="P33">
        <v>6.33</v>
      </c>
      <c r="Q33" t="s">
        <v>595</v>
      </c>
      <c r="R33" t="s">
        <v>132</v>
      </c>
    </row>
    <row r="34" spans="1:18" x14ac:dyDescent="0.3">
      <c r="A34" t="s">
        <v>471</v>
      </c>
      <c r="B34">
        <v>0</v>
      </c>
      <c r="C34" t="s">
        <v>132</v>
      </c>
      <c r="D34" t="s">
        <v>132</v>
      </c>
      <c r="E34" t="s">
        <v>132</v>
      </c>
      <c r="F34" t="s">
        <v>132</v>
      </c>
      <c r="G34" t="s">
        <v>132</v>
      </c>
      <c r="H34" t="s">
        <v>132</v>
      </c>
      <c r="I34" t="s">
        <v>132</v>
      </c>
      <c r="J34">
        <v>-68.75</v>
      </c>
      <c r="K34" t="s">
        <v>501</v>
      </c>
      <c r="L34" t="s">
        <v>595</v>
      </c>
      <c r="M34" s="74">
        <v>0.77552083333333333</v>
      </c>
      <c r="N34" t="s">
        <v>501</v>
      </c>
      <c r="O34">
        <v>54</v>
      </c>
      <c r="P34">
        <v>1.401</v>
      </c>
      <c r="Q34" t="s">
        <v>595</v>
      </c>
      <c r="R34" t="s">
        <v>132</v>
      </c>
    </row>
    <row r="35" spans="1:18" x14ac:dyDescent="0.3">
      <c r="A35" t="s">
        <v>472</v>
      </c>
      <c r="B35">
        <v>0</v>
      </c>
      <c r="C35" t="s">
        <v>132</v>
      </c>
      <c r="D35" t="s">
        <v>132</v>
      </c>
      <c r="E35" t="s">
        <v>132</v>
      </c>
      <c r="F35" t="s">
        <v>132</v>
      </c>
      <c r="G35" t="s">
        <v>132</v>
      </c>
      <c r="H35" t="s">
        <v>132</v>
      </c>
      <c r="I35" t="s">
        <v>132</v>
      </c>
      <c r="J35">
        <v>-68.42</v>
      </c>
      <c r="K35" t="s">
        <v>464</v>
      </c>
      <c r="L35" t="s">
        <v>595</v>
      </c>
      <c r="M35" s="74">
        <v>0.77552083333333333</v>
      </c>
      <c r="N35" t="s">
        <v>464</v>
      </c>
      <c r="O35">
        <v>757</v>
      </c>
      <c r="P35">
        <v>8.6859999999999999</v>
      </c>
      <c r="Q35" t="s">
        <v>595</v>
      </c>
      <c r="R35" t="s">
        <v>132</v>
      </c>
    </row>
    <row r="36" spans="1:18" x14ac:dyDescent="0.3">
      <c r="A36" t="s">
        <v>465</v>
      </c>
      <c r="B36">
        <v>0</v>
      </c>
      <c r="C36" t="s">
        <v>132</v>
      </c>
      <c r="D36" t="s">
        <v>132</v>
      </c>
      <c r="E36" t="s">
        <v>132</v>
      </c>
      <c r="F36" t="s">
        <v>132</v>
      </c>
      <c r="G36" t="s">
        <v>132</v>
      </c>
      <c r="H36" t="s">
        <v>132</v>
      </c>
      <c r="I36" t="s">
        <v>132</v>
      </c>
      <c r="J36">
        <v>-65.22</v>
      </c>
      <c r="K36" t="s">
        <v>510</v>
      </c>
      <c r="L36" t="s">
        <v>595</v>
      </c>
      <c r="M36" s="74">
        <v>0.77552083333333333</v>
      </c>
      <c r="N36" t="s">
        <v>510</v>
      </c>
      <c r="O36">
        <v>30</v>
      </c>
      <c r="P36">
        <v>1.179</v>
      </c>
      <c r="Q36" t="s">
        <v>596</v>
      </c>
      <c r="R36" t="s">
        <v>132</v>
      </c>
    </row>
    <row r="37" spans="1:18" x14ac:dyDescent="0.3">
      <c r="A37" t="s">
        <v>247</v>
      </c>
      <c r="B37">
        <v>0</v>
      </c>
      <c r="C37" t="s">
        <v>132</v>
      </c>
      <c r="D37" t="s">
        <v>132</v>
      </c>
      <c r="E37" t="s">
        <v>132</v>
      </c>
      <c r="F37" t="s">
        <v>132</v>
      </c>
      <c r="G37" t="s">
        <v>132</v>
      </c>
      <c r="H37" t="s">
        <v>132</v>
      </c>
      <c r="I37" t="s">
        <v>132</v>
      </c>
      <c r="J37">
        <v>-59.26</v>
      </c>
      <c r="K37" t="s">
        <v>503</v>
      </c>
      <c r="L37" t="s">
        <v>595</v>
      </c>
      <c r="M37" s="74">
        <v>0.77552083333333333</v>
      </c>
      <c r="N37" t="s">
        <v>503</v>
      </c>
      <c r="O37">
        <v>339</v>
      </c>
      <c r="P37">
        <v>9.0510000000000002</v>
      </c>
      <c r="Q37" t="s">
        <v>595</v>
      </c>
      <c r="R37" t="s">
        <v>132</v>
      </c>
    </row>
    <row r="38" spans="1:18" x14ac:dyDescent="0.3">
      <c r="A38" t="s">
        <v>466</v>
      </c>
      <c r="B38">
        <v>0</v>
      </c>
      <c r="C38" t="s">
        <v>132</v>
      </c>
      <c r="D38" t="s">
        <v>132</v>
      </c>
      <c r="E38" t="s">
        <v>132</v>
      </c>
      <c r="F38" t="s">
        <v>132</v>
      </c>
      <c r="G38" t="s">
        <v>132</v>
      </c>
      <c r="H38" t="s">
        <v>132</v>
      </c>
      <c r="I38" t="s">
        <v>132</v>
      </c>
      <c r="J38">
        <v>-54.55</v>
      </c>
      <c r="K38" t="s">
        <v>528</v>
      </c>
      <c r="L38" t="s">
        <v>595</v>
      </c>
      <c r="M38" s="74">
        <v>0.77552083333333333</v>
      </c>
      <c r="N38" t="s">
        <v>528</v>
      </c>
      <c r="O38">
        <v>22</v>
      </c>
      <c r="P38">
        <v>1.53</v>
      </c>
      <c r="Q38" t="s">
        <v>595</v>
      </c>
      <c r="R38" t="s">
        <v>132</v>
      </c>
    </row>
    <row r="39" spans="1:18" x14ac:dyDescent="0.3">
      <c r="A39" t="s">
        <v>467</v>
      </c>
      <c r="B39">
        <v>0</v>
      </c>
      <c r="C39" t="s">
        <v>132</v>
      </c>
      <c r="D39" t="s">
        <v>132</v>
      </c>
      <c r="E39" t="s">
        <v>132</v>
      </c>
      <c r="F39" t="s">
        <v>132</v>
      </c>
      <c r="G39" t="s">
        <v>132</v>
      </c>
      <c r="H39" t="s">
        <v>132</v>
      </c>
      <c r="I39" t="s">
        <v>132</v>
      </c>
      <c r="J39">
        <v>-47.5</v>
      </c>
      <c r="K39" t="s">
        <v>585</v>
      </c>
      <c r="L39" t="s">
        <v>595</v>
      </c>
      <c r="M39" s="74">
        <v>0.77552083333333333</v>
      </c>
      <c r="N39" t="s">
        <v>585</v>
      </c>
      <c r="O39">
        <v>607</v>
      </c>
      <c r="P39">
        <v>2.8010000000000002</v>
      </c>
      <c r="Q39" t="s">
        <v>595</v>
      </c>
      <c r="R39" t="s">
        <v>132</v>
      </c>
    </row>
    <row r="40" spans="1:18" x14ac:dyDescent="0.3">
      <c r="A40" t="s">
        <v>468</v>
      </c>
      <c r="B40">
        <v>0</v>
      </c>
      <c r="C40" t="s">
        <v>132</v>
      </c>
      <c r="D40" t="s">
        <v>132</v>
      </c>
      <c r="E40" t="s">
        <v>132</v>
      </c>
      <c r="F40" t="s">
        <v>132</v>
      </c>
      <c r="G40" t="s">
        <v>132</v>
      </c>
      <c r="H40" t="s">
        <v>132</v>
      </c>
      <c r="I40" t="s">
        <v>132</v>
      </c>
      <c r="J40">
        <v>-39.58</v>
      </c>
      <c r="K40" t="s">
        <v>598</v>
      </c>
      <c r="L40" t="s">
        <v>595</v>
      </c>
      <c r="M40" s="74">
        <v>0.77552083333333333</v>
      </c>
      <c r="N40" t="s">
        <v>598</v>
      </c>
      <c r="O40">
        <v>159</v>
      </c>
      <c r="P40">
        <v>2.2029999999999998</v>
      </c>
      <c r="Q40" t="s">
        <v>595</v>
      </c>
      <c r="R40" t="s">
        <v>132</v>
      </c>
    </row>
    <row r="41" spans="1:18" x14ac:dyDescent="0.3">
      <c r="A41" t="s">
        <v>248</v>
      </c>
      <c r="B41">
        <v>0</v>
      </c>
      <c r="C41" t="s">
        <v>132</v>
      </c>
      <c r="D41" t="s">
        <v>132</v>
      </c>
      <c r="E41" t="s">
        <v>132</v>
      </c>
      <c r="F41" t="s">
        <v>132</v>
      </c>
      <c r="G41" t="s">
        <v>132</v>
      </c>
      <c r="H41" t="s">
        <v>132</v>
      </c>
      <c r="I41" t="s">
        <v>132</v>
      </c>
      <c r="J41">
        <v>-32.200000000000003</v>
      </c>
      <c r="K41" t="s">
        <v>599</v>
      </c>
      <c r="L41" t="s">
        <v>595</v>
      </c>
      <c r="M41" s="74">
        <v>0.77552083333333333</v>
      </c>
      <c r="N41" t="s">
        <v>599</v>
      </c>
      <c r="O41">
        <v>224</v>
      </c>
      <c r="P41">
        <v>7.7069999999999999</v>
      </c>
      <c r="Q41" t="s">
        <v>595</v>
      </c>
      <c r="R41" t="s">
        <v>132</v>
      </c>
    </row>
    <row r="42" spans="1:18" x14ac:dyDescent="0.3">
      <c r="A42" t="s">
        <v>461</v>
      </c>
      <c r="B42">
        <v>0</v>
      </c>
      <c r="C42" t="s">
        <v>132</v>
      </c>
      <c r="D42" t="s">
        <v>132</v>
      </c>
      <c r="E42" t="s">
        <v>132</v>
      </c>
      <c r="F42" t="s">
        <v>132</v>
      </c>
      <c r="G42" t="s">
        <v>132</v>
      </c>
      <c r="H42" t="s">
        <v>132</v>
      </c>
      <c r="I42" t="s">
        <v>132</v>
      </c>
      <c r="J42">
        <v>-23.61</v>
      </c>
      <c r="K42" t="s">
        <v>600</v>
      </c>
      <c r="L42" t="s">
        <v>595</v>
      </c>
      <c r="M42" s="74">
        <v>0.77552083333333333</v>
      </c>
      <c r="N42" t="s">
        <v>600</v>
      </c>
      <c r="O42">
        <v>11.865</v>
      </c>
      <c r="P42">
        <v>2.0499999999999998</v>
      </c>
      <c r="Q42" t="s">
        <v>595</v>
      </c>
      <c r="R42" t="s">
        <v>132</v>
      </c>
    </row>
    <row r="43" spans="1:18" x14ac:dyDescent="0.3">
      <c r="A43" t="s">
        <v>249</v>
      </c>
      <c r="B43">
        <v>0</v>
      </c>
      <c r="C43" t="s">
        <v>132</v>
      </c>
      <c r="D43" t="s">
        <v>132</v>
      </c>
      <c r="E43" t="s">
        <v>132</v>
      </c>
      <c r="F43" t="s">
        <v>132</v>
      </c>
      <c r="G43" t="s">
        <v>132</v>
      </c>
      <c r="H43" t="s">
        <v>132</v>
      </c>
      <c r="I43" t="s">
        <v>132</v>
      </c>
      <c r="J43">
        <v>-13.48</v>
      </c>
      <c r="K43" t="s">
        <v>601</v>
      </c>
      <c r="L43" t="s">
        <v>595</v>
      </c>
      <c r="M43" s="74">
        <v>0.77552083333333333</v>
      </c>
      <c r="N43" t="s">
        <v>601</v>
      </c>
      <c r="O43">
        <v>644</v>
      </c>
      <c r="P43">
        <v>3.7090000000000001</v>
      </c>
      <c r="Q43" t="s">
        <v>595</v>
      </c>
      <c r="R43" t="s">
        <v>132</v>
      </c>
    </row>
    <row r="44" spans="1:18" x14ac:dyDescent="0.3">
      <c r="A44" t="s">
        <v>459</v>
      </c>
      <c r="B44">
        <v>0</v>
      </c>
      <c r="C44" t="s">
        <v>132</v>
      </c>
      <c r="D44" t="s">
        <v>132</v>
      </c>
      <c r="E44" t="s">
        <v>132</v>
      </c>
      <c r="F44" t="s">
        <v>132</v>
      </c>
      <c r="G44" t="s">
        <v>132</v>
      </c>
      <c r="H44" t="s">
        <v>132</v>
      </c>
      <c r="I44" t="s">
        <v>132</v>
      </c>
      <c r="J44">
        <v>-3.6</v>
      </c>
      <c r="K44" t="s">
        <v>602</v>
      </c>
      <c r="L44" t="s">
        <v>595</v>
      </c>
      <c r="M44" s="74">
        <v>0.77552083333333333</v>
      </c>
      <c r="N44" t="s">
        <v>602</v>
      </c>
      <c r="O44">
        <v>639</v>
      </c>
      <c r="P44">
        <v>2.5830000000000002</v>
      </c>
      <c r="Q44" t="s">
        <v>595</v>
      </c>
      <c r="R44" t="s">
        <v>132</v>
      </c>
    </row>
    <row r="45" spans="1:18" x14ac:dyDescent="0.3">
      <c r="A45" t="s">
        <v>250</v>
      </c>
      <c r="B45">
        <v>0</v>
      </c>
      <c r="C45" t="s">
        <v>132</v>
      </c>
      <c r="D45" t="s">
        <v>132</v>
      </c>
      <c r="E45" t="s">
        <v>132</v>
      </c>
      <c r="F45" t="s">
        <v>132</v>
      </c>
      <c r="G45" t="s">
        <v>132</v>
      </c>
      <c r="H45" t="s">
        <v>132</v>
      </c>
      <c r="I45" t="s">
        <v>132</v>
      </c>
      <c r="J45">
        <v>7.91</v>
      </c>
      <c r="K45" t="s">
        <v>603</v>
      </c>
      <c r="L45" t="s">
        <v>595</v>
      </c>
      <c r="M45" s="74">
        <v>0.77552083333333333</v>
      </c>
      <c r="N45" t="s">
        <v>603</v>
      </c>
      <c r="O45">
        <v>1.242</v>
      </c>
      <c r="P45">
        <v>6.774</v>
      </c>
      <c r="Q45" t="s">
        <v>595</v>
      </c>
      <c r="R45" t="s">
        <v>132</v>
      </c>
    </row>
    <row r="46" spans="1:18" x14ac:dyDescent="0.3">
      <c r="A46" t="s">
        <v>457</v>
      </c>
      <c r="B46">
        <v>0</v>
      </c>
      <c r="C46" t="s">
        <v>132</v>
      </c>
      <c r="D46" t="s">
        <v>132</v>
      </c>
      <c r="E46" t="s">
        <v>132</v>
      </c>
      <c r="F46" t="s">
        <v>132</v>
      </c>
      <c r="G46" t="s">
        <v>132</v>
      </c>
      <c r="H46" t="s">
        <v>132</v>
      </c>
      <c r="I46" t="s">
        <v>132</v>
      </c>
      <c r="J46">
        <v>19.32</v>
      </c>
      <c r="K46" t="s">
        <v>604</v>
      </c>
      <c r="L46" t="s">
        <v>595</v>
      </c>
      <c r="M46" s="74">
        <v>0.77552083333333333</v>
      </c>
      <c r="N46" t="s">
        <v>604</v>
      </c>
      <c r="O46">
        <v>2.0409999999999999</v>
      </c>
      <c r="P46">
        <v>2.532</v>
      </c>
      <c r="Q46" t="s">
        <v>595</v>
      </c>
      <c r="R46" t="s">
        <v>132</v>
      </c>
    </row>
    <row r="47" spans="1:18" x14ac:dyDescent="0.3">
      <c r="A47" t="s">
        <v>251</v>
      </c>
      <c r="B47">
        <v>0</v>
      </c>
      <c r="C47" t="s">
        <v>132</v>
      </c>
      <c r="D47" t="s">
        <v>132</v>
      </c>
      <c r="E47" t="s">
        <v>132</v>
      </c>
      <c r="F47" t="s">
        <v>132</v>
      </c>
      <c r="G47" t="s">
        <v>132</v>
      </c>
      <c r="H47" t="s">
        <v>132</v>
      </c>
      <c r="I47" t="s">
        <v>132</v>
      </c>
      <c r="J47">
        <v>31.39</v>
      </c>
      <c r="K47" t="s">
        <v>605</v>
      </c>
      <c r="L47" t="s">
        <v>595</v>
      </c>
      <c r="M47" s="74">
        <v>0.77552083333333333</v>
      </c>
      <c r="N47" t="s">
        <v>605</v>
      </c>
      <c r="O47">
        <v>1.3240000000000001</v>
      </c>
      <c r="P47">
        <v>9.7469999999999999</v>
      </c>
      <c r="Q47" t="s">
        <v>595</v>
      </c>
      <c r="R47" t="s">
        <v>132</v>
      </c>
    </row>
    <row r="48" spans="1:18" x14ac:dyDescent="0.3">
      <c r="A48" t="s">
        <v>458</v>
      </c>
      <c r="B48">
        <v>0</v>
      </c>
      <c r="C48" t="s">
        <v>132</v>
      </c>
      <c r="D48" t="s">
        <v>132</v>
      </c>
      <c r="E48" t="s">
        <v>132</v>
      </c>
      <c r="F48" t="s">
        <v>132</v>
      </c>
      <c r="G48" t="s">
        <v>132</v>
      </c>
      <c r="H48" t="s">
        <v>132</v>
      </c>
      <c r="I48" t="s">
        <v>132</v>
      </c>
      <c r="J48">
        <v>42.05</v>
      </c>
      <c r="K48" t="s">
        <v>606</v>
      </c>
      <c r="L48" t="s">
        <v>595</v>
      </c>
      <c r="M48" s="74">
        <v>0.77552083333333333</v>
      </c>
      <c r="N48" t="s">
        <v>606</v>
      </c>
      <c r="O48">
        <v>1.9119999999999999</v>
      </c>
      <c r="P48">
        <v>3.6360000000000001</v>
      </c>
      <c r="Q48" t="s">
        <v>595</v>
      </c>
      <c r="R48" t="s">
        <v>132</v>
      </c>
    </row>
    <row r="49" spans="1:18" x14ac:dyDescent="0.3">
      <c r="A49" t="s">
        <v>252</v>
      </c>
      <c r="B49">
        <v>0</v>
      </c>
      <c r="C49" t="s">
        <v>132</v>
      </c>
      <c r="D49" t="s">
        <v>132</v>
      </c>
      <c r="E49" t="s">
        <v>132</v>
      </c>
      <c r="F49" t="s">
        <v>132</v>
      </c>
      <c r="G49" t="s">
        <v>132</v>
      </c>
      <c r="H49" t="s">
        <v>132</v>
      </c>
      <c r="I49" t="s">
        <v>132</v>
      </c>
      <c r="J49">
        <v>50.7</v>
      </c>
      <c r="K49" t="s">
        <v>607</v>
      </c>
      <c r="L49" t="s">
        <v>595</v>
      </c>
      <c r="M49" s="74">
        <v>0.77552083333333333</v>
      </c>
      <c r="N49" t="s">
        <v>607</v>
      </c>
      <c r="O49">
        <v>1.153</v>
      </c>
      <c r="P49">
        <v>6.87</v>
      </c>
      <c r="Q49" t="s">
        <v>595</v>
      </c>
      <c r="R49" t="s">
        <v>132</v>
      </c>
    </row>
    <row r="50" spans="1:18" x14ac:dyDescent="0.3">
      <c r="A50" t="s">
        <v>453</v>
      </c>
      <c r="B50">
        <v>0</v>
      </c>
      <c r="C50" t="s">
        <v>132</v>
      </c>
      <c r="D50" t="s">
        <v>132</v>
      </c>
      <c r="E50" t="s">
        <v>132</v>
      </c>
      <c r="F50" t="s">
        <v>132</v>
      </c>
      <c r="G50" t="s">
        <v>132</v>
      </c>
      <c r="H50" t="s">
        <v>132</v>
      </c>
      <c r="I50" t="s">
        <v>132</v>
      </c>
      <c r="J50">
        <v>57.05</v>
      </c>
      <c r="K50" t="s">
        <v>608</v>
      </c>
      <c r="L50" t="s">
        <v>595</v>
      </c>
      <c r="M50" s="74">
        <v>0.77552083333333333</v>
      </c>
      <c r="N50" t="s">
        <v>608</v>
      </c>
      <c r="O50">
        <v>391</v>
      </c>
      <c r="P50">
        <v>1.6859999999999999</v>
      </c>
      <c r="Q50" t="s">
        <v>595</v>
      </c>
      <c r="R50" t="s">
        <v>132</v>
      </c>
    </row>
    <row r="51" spans="1:18" x14ac:dyDescent="0.3">
      <c r="A51" t="s">
        <v>253</v>
      </c>
      <c r="B51">
        <v>0</v>
      </c>
      <c r="C51" t="s">
        <v>132</v>
      </c>
      <c r="D51" t="s">
        <v>132</v>
      </c>
      <c r="E51" t="s">
        <v>132</v>
      </c>
      <c r="F51" t="s">
        <v>132</v>
      </c>
      <c r="G51" t="s">
        <v>132</v>
      </c>
      <c r="H51" t="s">
        <v>132</v>
      </c>
      <c r="I51" t="s">
        <v>132</v>
      </c>
      <c r="J51">
        <v>61.4</v>
      </c>
      <c r="K51" t="s">
        <v>609</v>
      </c>
      <c r="L51" t="s">
        <v>595</v>
      </c>
      <c r="M51" s="74">
        <v>0.77552083333333333</v>
      </c>
      <c r="N51" t="s">
        <v>609</v>
      </c>
      <c r="O51">
        <v>8.3889999999999993</v>
      </c>
      <c r="P51">
        <v>3.1819999999999999</v>
      </c>
      <c r="Q51" t="s">
        <v>595</v>
      </c>
      <c r="R51" t="s">
        <v>132</v>
      </c>
    </row>
    <row r="52" spans="1:18" x14ac:dyDescent="0.3">
      <c r="A52" t="s">
        <v>454</v>
      </c>
      <c r="B52">
        <v>0</v>
      </c>
      <c r="C52" t="s">
        <v>132</v>
      </c>
      <c r="D52" t="s">
        <v>132</v>
      </c>
      <c r="E52" t="s">
        <v>132</v>
      </c>
      <c r="F52" t="s">
        <v>132</v>
      </c>
      <c r="G52" t="s">
        <v>132</v>
      </c>
      <c r="H52" t="s">
        <v>132</v>
      </c>
      <c r="I52" t="s">
        <v>132</v>
      </c>
      <c r="J52">
        <v>63.75</v>
      </c>
      <c r="K52" t="s">
        <v>610</v>
      </c>
      <c r="L52" t="s">
        <v>595</v>
      </c>
      <c r="M52" s="74">
        <v>0.77552083333333333</v>
      </c>
      <c r="N52" t="s">
        <v>610</v>
      </c>
      <c r="O52">
        <v>660</v>
      </c>
      <c r="P52">
        <v>3.5910000000000002</v>
      </c>
      <c r="Q52" t="s">
        <v>595</v>
      </c>
      <c r="R52" t="s">
        <v>132</v>
      </c>
    </row>
    <row r="53" spans="1:18" x14ac:dyDescent="0.3">
      <c r="A53" t="s">
        <v>254</v>
      </c>
      <c r="B53">
        <v>0</v>
      </c>
      <c r="C53" t="s">
        <v>132</v>
      </c>
      <c r="D53" t="s">
        <v>132</v>
      </c>
      <c r="E53" t="s">
        <v>132</v>
      </c>
      <c r="F53" t="s">
        <v>132</v>
      </c>
      <c r="G53" t="s">
        <v>132</v>
      </c>
      <c r="H53" t="s">
        <v>132</v>
      </c>
      <c r="I53" t="s">
        <v>132</v>
      </c>
      <c r="J53">
        <v>64.599999999999994</v>
      </c>
      <c r="K53" t="s">
        <v>611</v>
      </c>
      <c r="L53" t="s">
        <v>595</v>
      </c>
      <c r="M53" s="74">
        <v>0.77552083333333333</v>
      </c>
      <c r="N53" t="s">
        <v>611</v>
      </c>
      <c r="O53">
        <v>1.087</v>
      </c>
      <c r="P53">
        <v>4.6029999999999998</v>
      </c>
      <c r="Q53" t="s">
        <v>595</v>
      </c>
      <c r="R53" t="s">
        <v>132</v>
      </c>
    </row>
    <row r="54" spans="1:18" x14ac:dyDescent="0.3">
      <c r="A54" t="s">
        <v>455</v>
      </c>
      <c r="B54">
        <v>0</v>
      </c>
      <c r="C54" t="s">
        <v>132</v>
      </c>
      <c r="D54" t="s">
        <v>132</v>
      </c>
      <c r="E54" t="s">
        <v>132</v>
      </c>
      <c r="F54" t="s">
        <v>132</v>
      </c>
      <c r="G54" t="s">
        <v>132</v>
      </c>
      <c r="H54" t="s">
        <v>132</v>
      </c>
      <c r="I54" t="s">
        <v>132</v>
      </c>
      <c r="J54">
        <v>64.12</v>
      </c>
      <c r="K54" t="s">
        <v>612</v>
      </c>
      <c r="L54" t="s">
        <v>595</v>
      </c>
      <c r="M54" s="74">
        <v>0.77552083333333333</v>
      </c>
      <c r="N54" t="s">
        <v>612</v>
      </c>
      <c r="O54">
        <v>16</v>
      </c>
      <c r="P54">
        <v>927</v>
      </c>
      <c r="Q54" t="s">
        <v>595</v>
      </c>
      <c r="R54" t="s">
        <v>132</v>
      </c>
    </row>
    <row r="55" spans="1:18" x14ac:dyDescent="0.3">
      <c r="A55" t="s">
        <v>255</v>
      </c>
      <c r="B55">
        <v>0</v>
      </c>
      <c r="C55" t="s">
        <v>132</v>
      </c>
      <c r="D55" t="s">
        <v>132</v>
      </c>
      <c r="E55" t="s">
        <v>132</v>
      </c>
      <c r="F55" t="s">
        <v>132</v>
      </c>
      <c r="G55" t="s">
        <v>132</v>
      </c>
      <c r="H55" t="s">
        <v>132</v>
      </c>
      <c r="I55" t="s">
        <v>132</v>
      </c>
      <c r="J55">
        <v>62.8</v>
      </c>
      <c r="K55" t="s">
        <v>613</v>
      </c>
      <c r="L55" t="s">
        <v>595</v>
      </c>
      <c r="M55" s="74">
        <v>0.77552083333333333</v>
      </c>
      <c r="N55" t="s">
        <v>613</v>
      </c>
      <c r="O55">
        <v>1.071</v>
      </c>
      <c r="P55">
        <v>5.5629999999999997</v>
      </c>
      <c r="Q55" t="s">
        <v>595</v>
      </c>
      <c r="R55" t="s">
        <v>132</v>
      </c>
    </row>
    <row r="56" spans="1:18" x14ac:dyDescent="0.3">
      <c r="A56" t="s">
        <v>456</v>
      </c>
      <c r="B56">
        <v>0</v>
      </c>
      <c r="C56" t="s">
        <v>132</v>
      </c>
      <c r="D56" t="s">
        <v>132</v>
      </c>
      <c r="E56" t="s">
        <v>132</v>
      </c>
      <c r="F56" t="s">
        <v>132</v>
      </c>
      <c r="G56" t="s">
        <v>132</v>
      </c>
      <c r="H56" t="s">
        <v>132</v>
      </c>
      <c r="I56" t="s">
        <v>132</v>
      </c>
      <c r="J56">
        <v>60.74</v>
      </c>
      <c r="K56" t="s">
        <v>614</v>
      </c>
      <c r="L56" t="s">
        <v>595</v>
      </c>
      <c r="M56" s="74">
        <v>0.77552083333333333</v>
      </c>
      <c r="N56" t="s">
        <v>614</v>
      </c>
      <c r="O56">
        <v>776</v>
      </c>
      <c r="P56">
        <v>1.0580000000000001</v>
      </c>
      <c r="Q56" t="s">
        <v>595</v>
      </c>
      <c r="R56" t="s">
        <v>132</v>
      </c>
    </row>
    <row r="57" spans="1:18" x14ac:dyDescent="0.3">
      <c r="A57" t="s">
        <v>256</v>
      </c>
      <c r="B57">
        <v>0</v>
      </c>
      <c r="C57" t="s">
        <v>132</v>
      </c>
      <c r="D57" t="s">
        <v>132</v>
      </c>
      <c r="E57" t="s">
        <v>132</v>
      </c>
      <c r="F57" t="s">
        <v>132</v>
      </c>
      <c r="G57" t="s">
        <v>132</v>
      </c>
      <c r="H57" t="s">
        <v>132</v>
      </c>
      <c r="I57" t="s">
        <v>132</v>
      </c>
      <c r="J57">
        <v>58.24</v>
      </c>
      <c r="K57" t="s">
        <v>615</v>
      </c>
      <c r="L57" t="s">
        <v>595</v>
      </c>
      <c r="M57" s="74">
        <v>0.77552083333333333</v>
      </c>
      <c r="N57" t="s">
        <v>615</v>
      </c>
      <c r="O57">
        <v>218</v>
      </c>
      <c r="P57">
        <v>8.391</v>
      </c>
      <c r="Q57" t="s">
        <v>595</v>
      </c>
      <c r="R57" t="s">
        <v>132</v>
      </c>
    </row>
    <row r="58" spans="1:18" x14ac:dyDescent="0.3">
      <c r="A58" t="s">
        <v>451</v>
      </c>
      <c r="B58">
        <v>0</v>
      </c>
      <c r="C58" t="s">
        <v>132</v>
      </c>
      <c r="D58" t="s">
        <v>132</v>
      </c>
      <c r="E58" t="s">
        <v>132</v>
      </c>
      <c r="F58" t="s">
        <v>132</v>
      </c>
      <c r="G58" t="s">
        <v>132</v>
      </c>
      <c r="H58" t="s">
        <v>132</v>
      </c>
      <c r="I58" t="s">
        <v>132</v>
      </c>
      <c r="J58">
        <v>55.57</v>
      </c>
      <c r="K58" t="s">
        <v>616</v>
      </c>
      <c r="L58" t="s">
        <v>595</v>
      </c>
      <c r="M58" s="74">
        <v>0.77552083333333333</v>
      </c>
      <c r="N58" t="s">
        <v>616</v>
      </c>
      <c r="O58">
        <v>0</v>
      </c>
      <c r="P58">
        <v>805</v>
      </c>
      <c r="Q58" t="s">
        <v>595</v>
      </c>
      <c r="R58" t="s">
        <v>132</v>
      </c>
    </row>
    <row r="59" spans="1:18" x14ac:dyDescent="0.3">
      <c r="A59" t="s">
        <v>257</v>
      </c>
      <c r="B59">
        <v>0</v>
      </c>
      <c r="C59" t="s">
        <v>132</v>
      </c>
      <c r="D59" t="s">
        <v>132</v>
      </c>
      <c r="E59" t="s">
        <v>132</v>
      </c>
      <c r="F59" t="s">
        <v>132</v>
      </c>
      <c r="G59" t="s">
        <v>132</v>
      </c>
      <c r="H59" t="s">
        <v>132</v>
      </c>
      <c r="I59" t="s">
        <v>132</v>
      </c>
      <c r="J59">
        <v>52.87</v>
      </c>
      <c r="K59" t="s">
        <v>617</v>
      </c>
      <c r="L59" t="s">
        <v>595</v>
      </c>
      <c r="M59" s="74">
        <v>0.77552083333333333</v>
      </c>
      <c r="N59" t="s">
        <v>617</v>
      </c>
      <c r="O59">
        <v>15</v>
      </c>
      <c r="P59">
        <v>2.113</v>
      </c>
      <c r="Q59" t="s">
        <v>595</v>
      </c>
      <c r="R59" t="s">
        <v>132</v>
      </c>
    </row>
    <row r="60" spans="1:18" x14ac:dyDescent="0.3">
      <c r="A60" t="s">
        <v>452</v>
      </c>
      <c r="B60">
        <v>0</v>
      </c>
      <c r="C60" t="s">
        <v>132</v>
      </c>
      <c r="D60" t="s">
        <v>132</v>
      </c>
      <c r="E60" t="s">
        <v>132</v>
      </c>
      <c r="F60" t="s">
        <v>132</v>
      </c>
      <c r="G60" t="s">
        <v>132</v>
      </c>
      <c r="H60" t="s">
        <v>132</v>
      </c>
      <c r="I60" t="s">
        <v>132</v>
      </c>
      <c r="J60">
        <v>50.17</v>
      </c>
      <c r="K60" t="s">
        <v>618</v>
      </c>
      <c r="L60" t="s">
        <v>595</v>
      </c>
      <c r="M60" s="74">
        <v>0.77552083333333333</v>
      </c>
      <c r="N60" t="s">
        <v>618</v>
      </c>
      <c r="O60">
        <v>57</v>
      </c>
      <c r="P60">
        <v>558</v>
      </c>
      <c r="Q60" t="s">
        <v>595</v>
      </c>
      <c r="R60" t="s">
        <v>132</v>
      </c>
    </row>
    <row r="61" spans="1:18" x14ac:dyDescent="0.3">
      <c r="A61" t="s">
        <v>258</v>
      </c>
      <c r="B61">
        <v>0</v>
      </c>
      <c r="C61" t="s">
        <v>132</v>
      </c>
      <c r="D61" t="s">
        <v>132</v>
      </c>
      <c r="E61" t="s">
        <v>132</v>
      </c>
      <c r="F61" t="s">
        <v>132</v>
      </c>
      <c r="G61" t="s">
        <v>132</v>
      </c>
      <c r="H61" t="s">
        <v>132</v>
      </c>
      <c r="I61" t="s">
        <v>132</v>
      </c>
      <c r="J61">
        <v>47.55</v>
      </c>
      <c r="K61" t="s">
        <v>619</v>
      </c>
      <c r="L61" t="s">
        <v>595</v>
      </c>
      <c r="M61" s="74">
        <v>0.77552083333333333</v>
      </c>
      <c r="N61" t="s">
        <v>619</v>
      </c>
      <c r="O61">
        <v>68</v>
      </c>
      <c r="P61">
        <v>3.4790000000000001</v>
      </c>
      <c r="Q61" t="s">
        <v>595</v>
      </c>
      <c r="R61" t="s">
        <v>132</v>
      </c>
    </row>
    <row r="62" spans="1:18" x14ac:dyDescent="0.3">
      <c r="A62" t="s">
        <v>259</v>
      </c>
      <c r="B62">
        <v>0</v>
      </c>
      <c r="C62" t="s">
        <v>132</v>
      </c>
      <c r="D62" t="s">
        <v>132</v>
      </c>
      <c r="E62" t="s">
        <v>132</v>
      </c>
      <c r="F62" t="s">
        <v>132</v>
      </c>
      <c r="G62" t="s">
        <v>132</v>
      </c>
      <c r="H62" t="s">
        <v>132</v>
      </c>
      <c r="I62" t="s">
        <v>132</v>
      </c>
      <c r="J62">
        <v>45</v>
      </c>
      <c r="K62" t="s">
        <v>620</v>
      </c>
      <c r="L62" t="s">
        <v>595</v>
      </c>
      <c r="M62" s="74">
        <v>0.77552083333333333</v>
      </c>
      <c r="N62" t="s">
        <v>620</v>
      </c>
      <c r="O62">
        <v>66</v>
      </c>
      <c r="P62">
        <v>1.014</v>
      </c>
      <c r="Q62" t="s">
        <v>595</v>
      </c>
      <c r="R62" t="s">
        <v>132</v>
      </c>
    </row>
    <row r="63" spans="1:18" x14ac:dyDescent="0.3">
      <c r="A63" t="s">
        <v>260</v>
      </c>
      <c r="B63">
        <v>0</v>
      </c>
      <c r="C63" t="s">
        <v>132</v>
      </c>
      <c r="D63" t="s">
        <v>132</v>
      </c>
      <c r="E63" t="s">
        <v>132</v>
      </c>
      <c r="F63" t="s">
        <v>132</v>
      </c>
      <c r="G63" t="s">
        <v>132</v>
      </c>
      <c r="H63" t="s">
        <v>132</v>
      </c>
      <c r="I63" t="s">
        <v>132</v>
      </c>
      <c r="J63">
        <v>42.62</v>
      </c>
      <c r="K63" t="s">
        <v>621</v>
      </c>
      <c r="L63" t="s">
        <v>595</v>
      </c>
      <c r="M63" s="74">
        <v>0.77552083333333333</v>
      </c>
      <c r="N63" t="s">
        <v>621</v>
      </c>
      <c r="O63">
        <v>21</v>
      </c>
      <c r="P63">
        <v>1.1779999999999999</v>
      </c>
      <c r="Q63" t="s">
        <v>596</v>
      </c>
      <c r="R63" t="s">
        <v>132</v>
      </c>
    </row>
    <row r="64" spans="1:18" x14ac:dyDescent="0.3">
      <c r="A64" t="s">
        <v>261</v>
      </c>
      <c r="B64">
        <v>0</v>
      </c>
      <c r="C64" t="s">
        <v>132</v>
      </c>
      <c r="D64" t="s">
        <v>132</v>
      </c>
      <c r="E64" t="s">
        <v>132</v>
      </c>
      <c r="F64" t="s">
        <v>132</v>
      </c>
      <c r="G64" t="s">
        <v>132</v>
      </c>
      <c r="H64" t="s">
        <v>132</v>
      </c>
      <c r="I64" t="s">
        <v>132</v>
      </c>
      <c r="J64">
        <v>40.369999999999997</v>
      </c>
      <c r="K64" t="s">
        <v>622</v>
      </c>
      <c r="L64" t="s">
        <v>595</v>
      </c>
      <c r="M64" s="74">
        <v>0.77552083333333333</v>
      </c>
      <c r="N64" t="s">
        <v>622</v>
      </c>
      <c r="O64">
        <v>0</v>
      </c>
      <c r="P64">
        <v>293</v>
      </c>
      <c r="Q64" t="s">
        <v>595</v>
      </c>
      <c r="R64" t="s">
        <v>132</v>
      </c>
    </row>
    <row r="65" spans="1:18" x14ac:dyDescent="0.3">
      <c r="A65" t="s">
        <v>262</v>
      </c>
      <c r="B65">
        <v>0</v>
      </c>
      <c r="C65" t="s">
        <v>132</v>
      </c>
      <c r="D65" t="s">
        <v>132</v>
      </c>
      <c r="E65" t="s">
        <v>132</v>
      </c>
      <c r="F65" t="s">
        <v>132</v>
      </c>
      <c r="G65" t="s">
        <v>132</v>
      </c>
      <c r="H65" t="s">
        <v>132</v>
      </c>
      <c r="I65" t="s">
        <v>132</v>
      </c>
      <c r="J65">
        <v>38.270000000000003</v>
      </c>
      <c r="K65" t="s">
        <v>623</v>
      </c>
      <c r="L65" t="s">
        <v>595</v>
      </c>
      <c r="M65" s="74">
        <v>0.77552083333333333</v>
      </c>
      <c r="N65" t="s">
        <v>623</v>
      </c>
      <c r="O65">
        <v>259</v>
      </c>
      <c r="P65">
        <v>2.5819999999999999</v>
      </c>
      <c r="Q65" t="s">
        <v>596</v>
      </c>
      <c r="R65" t="s">
        <v>132</v>
      </c>
    </row>
    <row r="66" spans="1:18" x14ac:dyDescent="0.3">
      <c r="A66" t="s">
        <v>263</v>
      </c>
      <c r="B66">
        <v>0</v>
      </c>
      <c r="C66" t="s">
        <v>132</v>
      </c>
      <c r="D66" t="s">
        <v>132</v>
      </c>
      <c r="E66" t="s">
        <v>132</v>
      </c>
      <c r="F66" t="s">
        <v>132</v>
      </c>
      <c r="G66" t="s">
        <v>132</v>
      </c>
      <c r="H66" t="s">
        <v>132</v>
      </c>
      <c r="I66" t="s">
        <v>132</v>
      </c>
      <c r="J66">
        <v>36.29</v>
      </c>
      <c r="K66" t="s">
        <v>624</v>
      </c>
      <c r="L66" t="s">
        <v>595</v>
      </c>
      <c r="M66" s="74">
        <v>0.77552083333333333</v>
      </c>
      <c r="N66" t="s">
        <v>624</v>
      </c>
      <c r="O66">
        <v>0</v>
      </c>
      <c r="P66">
        <v>135</v>
      </c>
      <c r="Q66" t="s">
        <v>473</v>
      </c>
      <c r="R66" t="s">
        <v>132</v>
      </c>
    </row>
    <row r="67" spans="1:18" x14ac:dyDescent="0.3">
      <c r="A67" t="s">
        <v>264</v>
      </c>
      <c r="B67">
        <v>0</v>
      </c>
      <c r="C67" t="s">
        <v>132</v>
      </c>
      <c r="D67" t="s">
        <v>132</v>
      </c>
      <c r="E67" t="s">
        <v>132</v>
      </c>
      <c r="F67" t="s">
        <v>132</v>
      </c>
      <c r="G67" t="s">
        <v>132</v>
      </c>
      <c r="H67" t="s">
        <v>132</v>
      </c>
      <c r="I67" t="s">
        <v>132</v>
      </c>
      <c r="J67">
        <v>34.44</v>
      </c>
      <c r="K67" t="s">
        <v>625</v>
      </c>
      <c r="L67" t="s">
        <v>595</v>
      </c>
      <c r="M67" s="74">
        <v>0.77552083333333333</v>
      </c>
      <c r="N67" t="s">
        <v>625</v>
      </c>
      <c r="O67">
        <v>27</v>
      </c>
      <c r="P67">
        <v>6.9059999999999997</v>
      </c>
      <c r="Q67" t="s">
        <v>595</v>
      </c>
      <c r="R67" t="s">
        <v>132</v>
      </c>
    </row>
    <row r="68" spans="1:18" x14ac:dyDescent="0.3">
      <c r="A68" t="s">
        <v>265</v>
      </c>
      <c r="B68">
        <v>0</v>
      </c>
      <c r="C68" t="s">
        <v>132</v>
      </c>
      <c r="D68" t="s">
        <v>132</v>
      </c>
      <c r="E68" t="s">
        <v>132</v>
      </c>
      <c r="F68" t="s">
        <v>132</v>
      </c>
      <c r="G68" t="s">
        <v>132</v>
      </c>
      <c r="H68" t="s">
        <v>132</v>
      </c>
      <c r="I68" t="s">
        <v>132</v>
      </c>
      <c r="J68">
        <v>32.72</v>
      </c>
      <c r="K68" t="s">
        <v>626</v>
      </c>
      <c r="L68" t="s">
        <v>595</v>
      </c>
      <c r="M68" s="74">
        <v>0.77552083333333333</v>
      </c>
      <c r="N68" t="s">
        <v>626</v>
      </c>
      <c r="O68">
        <v>0</v>
      </c>
      <c r="P68">
        <v>75</v>
      </c>
      <c r="Q68" t="s">
        <v>596</v>
      </c>
      <c r="R68" t="s">
        <v>132</v>
      </c>
    </row>
    <row r="69" spans="1:18" x14ac:dyDescent="0.3">
      <c r="A69" t="s">
        <v>266</v>
      </c>
      <c r="B69">
        <v>0</v>
      </c>
      <c r="C69" t="s">
        <v>132</v>
      </c>
      <c r="D69" t="s">
        <v>132</v>
      </c>
      <c r="E69" t="s">
        <v>132</v>
      </c>
      <c r="F69" t="s">
        <v>132</v>
      </c>
      <c r="G69" t="s">
        <v>132</v>
      </c>
      <c r="H69" t="s">
        <v>132</v>
      </c>
      <c r="I69" t="s">
        <v>132</v>
      </c>
      <c r="J69">
        <v>31.14</v>
      </c>
      <c r="K69" t="s">
        <v>627</v>
      </c>
      <c r="L69" t="s">
        <v>595</v>
      </c>
      <c r="M69" s="74">
        <v>0.77552083333333333</v>
      </c>
      <c r="N69" t="s">
        <v>627</v>
      </c>
      <c r="O69">
        <v>6</v>
      </c>
      <c r="P69">
        <v>8.4550000000000001</v>
      </c>
      <c r="Q69" t="s">
        <v>595</v>
      </c>
      <c r="R69" t="s">
        <v>132</v>
      </c>
    </row>
    <row r="70" spans="1:18" x14ac:dyDescent="0.3">
      <c r="A70" t="s">
        <v>267</v>
      </c>
      <c r="B70">
        <v>0</v>
      </c>
      <c r="C70" t="s">
        <v>132</v>
      </c>
      <c r="D70" t="s">
        <v>132</v>
      </c>
      <c r="E70" t="s">
        <v>132</v>
      </c>
      <c r="F70" t="s">
        <v>132</v>
      </c>
      <c r="G70" t="s">
        <v>132</v>
      </c>
      <c r="H70" t="s">
        <v>132</v>
      </c>
      <c r="I70" t="s">
        <v>132</v>
      </c>
      <c r="J70">
        <v>29.66</v>
      </c>
      <c r="K70" t="s">
        <v>628</v>
      </c>
      <c r="L70" t="s">
        <v>595</v>
      </c>
      <c r="M70" s="74">
        <v>0.77552083333333333</v>
      </c>
      <c r="N70" t="s">
        <v>628</v>
      </c>
      <c r="O70">
        <v>0</v>
      </c>
      <c r="P70">
        <v>136</v>
      </c>
      <c r="Q70" t="s">
        <v>555</v>
      </c>
      <c r="R70" t="s">
        <v>132</v>
      </c>
    </row>
    <row r="71" spans="1:18" x14ac:dyDescent="0.3">
      <c r="A71" t="s">
        <v>268</v>
      </c>
      <c r="B71">
        <v>0</v>
      </c>
      <c r="C71" t="s">
        <v>132</v>
      </c>
      <c r="D71" t="s">
        <v>132</v>
      </c>
      <c r="E71" t="s">
        <v>132</v>
      </c>
      <c r="F71" t="s">
        <v>132</v>
      </c>
      <c r="G71" t="s">
        <v>132</v>
      </c>
      <c r="H71" t="s">
        <v>132</v>
      </c>
      <c r="I71" t="s">
        <v>132</v>
      </c>
      <c r="J71">
        <v>28.29</v>
      </c>
      <c r="K71" t="s">
        <v>629</v>
      </c>
      <c r="L71" t="s">
        <v>595</v>
      </c>
      <c r="M71" s="74">
        <v>0.77552083333333333</v>
      </c>
      <c r="N71" t="s">
        <v>629</v>
      </c>
      <c r="O71">
        <v>12</v>
      </c>
      <c r="P71">
        <v>1.829</v>
      </c>
      <c r="Q71" t="s">
        <v>595</v>
      </c>
      <c r="R71" t="s">
        <v>132</v>
      </c>
    </row>
    <row r="72" spans="1:18" x14ac:dyDescent="0.3">
      <c r="A72" t="s">
        <v>269</v>
      </c>
      <c r="B72">
        <v>0</v>
      </c>
      <c r="C72" t="s">
        <v>132</v>
      </c>
      <c r="D72" t="s">
        <v>132</v>
      </c>
      <c r="E72" t="s">
        <v>132</v>
      </c>
      <c r="F72" t="s">
        <v>132</v>
      </c>
      <c r="G72" t="s">
        <v>132</v>
      </c>
      <c r="H72" t="s">
        <v>132</v>
      </c>
      <c r="I72" t="s">
        <v>132</v>
      </c>
      <c r="J72">
        <v>26.99</v>
      </c>
      <c r="K72" t="s">
        <v>630</v>
      </c>
      <c r="L72" t="s">
        <v>595</v>
      </c>
      <c r="M72" s="74">
        <v>0.77552083333333333</v>
      </c>
      <c r="N72" t="s">
        <v>630</v>
      </c>
      <c r="O72">
        <v>5</v>
      </c>
      <c r="P72">
        <v>244</v>
      </c>
      <c r="Q72" t="s">
        <v>596</v>
      </c>
      <c r="R72" t="s">
        <v>132</v>
      </c>
    </row>
    <row r="73" spans="1:18" x14ac:dyDescent="0.3">
      <c r="A73" t="s">
        <v>270</v>
      </c>
      <c r="B73">
        <v>0</v>
      </c>
      <c r="C73" t="s">
        <v>132</v>
      </c>
      <c r="D73" t="s">
        <v>132</v>
      </c>
      <c r="E73" t="s">
        <v>132</v>
      </c>
      <c r="F73" t="s">
        <v>132</v>
      </c>
      <c r="G73" t="s">
        <v>132</v>
      </c>
      <c r="H73" t="s">
        <v>132</v>
      </c>
      <c r="I73" t="s">
        <v>132</v>
      </c>
      <c r="J73">
        <v>25.78</v>
      </c>
      <c r="K73" t="s">
        <v>631</v>
      </c>
      <c r="L73" t="s">
        <v>595</v>
      </c>
      <c r="M73" s="74">
        <v>0.77552083333333333</v>
      </c>
      <c r="N73" t="s">
        <v>631</v>
      </c>
      <c r="O73">
        <v>3</v>
      </c>
      <c r="P73">
        <v>3.1360000000000001</v>
      </c>
      <c r="Q73" t="s">
        <v>595</v>
      </c>
      <c r="R73" t="s">
        <v>132</v>
      </c>
    </row>
    <row r="74" spans="1:18" x14ac:dyDescent="0.3">
      <c r="A74" t="s">
        <v>369</v>
      </c>
      <c r="B74">
        <v>0</v>
      </c>
      <c r="C74" t="s">
        <v>132</v>
      </c>
      <c r="D74" t="s">
        <v>132</v>
      </c>
      <c r="E74" t="s">
        <v>132</v>
      </c>
      <c r="F74" t="s">
        <v>132</v>
      </c>
      <c r="G74" t="s">
        <v>132</v>
      </c>
      <c r="H74" t="s">
        <v>132</v>
      </c>
      <c r="I74" t="s">
        <v>132</v>
      </c>
      <c r="J74">
        <v>24.63</v>
      </c>
      <c r="K74" t="s">
        <v>632</v>
      </c>
      <c r="L74" t="s">
        <v>595</v>
      </c>
      <c r="M74" s="74">
        <v>0.77552083333333333</v>
      </c>
      <c r="N74" t="s">
        <v>632</v>
      </c>
      <c r="O74">
        <v>2</v>
      </c>
      <c r="P74">
        <v>224</v>
      </c>
      <c r="Q74" t="s">
        <v>586</v>
      </c>
      <c r="R74" t="s">
        <v>132</v>
      </c>
    </row>
    <row r="75" spans="1:18" x14ac:dyDescent="0.3">
      <c r="A75" t="s">
        <v>271</v>
      </c>
      <c r="B75">
        <v>0</v>
      </c>
      <c r="C75" t="s">
        <v>132</v>
      </c>
      <c r="D75" t="s">
        <v>132</v>
      </c>
      <c r="E75" t="s">
        <v>132</v>
      </c>
      <c r="F75" t="s">
        <v>132</v>
      </c>
      <c r="G75" t="s">
        <v>132</v>
      </c>
      <c r="H75" t="s">
        <v>132</v>
      </c>
      <c r="I75" t="s">
        <v>132</v>
      </c>
      <c r="J75">
        <v>23.56</v>
      </c>
      <c r="K75" t="s">
        <v>633</v>
      </c>
      <c r="L75" t="s">
        <v>595</v>
      </c>
      <c r="M75" s="74">
        <v>0.77552083333333333</v>
      </c>
      <c r="N75" t="s">
        <v>633</v>
      </c>
      <c r="O75">
        <v>0</v>
      </c>
      <c r="P75">
        <v>952</v>
      </c>
      <c r="Q75" t="s">
        <v>595</v>
      </c>
      <c r="R75" t="s">
        <v>132</v>
      </c>
    </row>
    <row r="76" spans="1:18" x14ac:dyDescent="0.3">
      <c r="A76" t="s">
        <v>370</v>
      </c>
      <c r="B76">
        <v>0</v>
      </c>
      <c r="C76" t="s">
        <v>132</v>
      </c>
      <c r="D76" t="s">
        <v>132</v>
      </c>
      <c r="E76" t="s">
        <v>132</v>
      </c>
      <c r="F76" t="s">
        <v>132</v>
      </c>
      <c r="G76" t="s">
        <v>132</v>
      </c>
      <c r="H76" t="s">
        <v>132</v>
      </c>
      <c r="I76" t="s">
        <v>132</v>
      </c>
      <c r="J76">
        <v>22.54</v>
      </c>
      <c r="K76" t="s">
        <v>634</v>
      </c>
      <c r="L76" t="s">
        <v>595</v>
      </c>
      <c r="M76" s="74">
        <v>0.77552083333333333</v>
      </c>
      <c r="N76" t="s">
        <v>634</v>
      </c>
      <c r="O76">
        <v>0</v>
      </c>
      <c r="P76">
        <v>185</v>
      </c>
      <c r="Q76" t="s">
        <v>526</v>
      </c>
      <c r="R76" t="s">
        <v>132</v>
      </c>
    </row>
    <row r="77" spans="1:18" x14ac:dyDescent="0.3">
      <c r="A77" t="s">
        <v>272</v>
      </c>
      <c r="B77">
        <v>0</v>
      </c>
      <c r="C77" t="s">
        <v>132</v>
      </c>
      <c r="D77" t="s">
        <v>132</v>
      </c>
      <c r="E77" t="s">
        <v>132</v>
      </c>
      <c r="F77" t="s">
        <v>132</v>
      </c>
      <c r="G77" t="s">
        <v>132</v>
      </c>
      <c r="H77" t="s">
        <v>132</v>
      </c>
      <c r="I77" t="s">
        <v>132</v>
      </c>
      <c r="J77">
        <v>21.59</v>
      </c>
      <c r="K77" t="s">
        <v>635</v>
      </c>
      <c r="L77" t="s">
        <v>595</v>
      </c>
      <c r="M77" s="74">
        <v>0.77552083333333333</v>
      </c>
      <c r="N77" t="s">
        <v>635</v>
      </c>
      <c r="O77">
        <v>270</v>
      </c>
      <c r="P77">
        <v>5.6120000000000001</v>
      </c>
      <c r="Q77" t="s">
        <v>595</v>
      </c>
      <c r="R77" t="s">
        <v>132</v>
      </c>
    </row>
    <row r="78" spans="1:18" x14ac:dyDescent="0.3">
      <c r="A78" t="s">
        <v>371</v>
      </c>
      <c r="B78">
        <v>0</v>
      </c>
      <c r="C78" t="s">
        <v>132</v>
      </c>
      <c r="D78" t="s">
        <v>132</v>
      </c>
      <c r="E78" t="s">
        <v>132</v>
      </c>
      <c r="F78" t="s">
        <v>132</v>
      </c>
      <c r="G78" t="s">
        <v>132</v>
      </c>
      <c r="H78" t="s">
        <v>132</v>
      </c>
      <c r="I78" t="s">
        <v>132</v>
      </c>
      <c r="J78">
        <v>20.69</v>
      </c>
      <c r="K78" t="s">
        <v>636</v>
      </c>
      <c r="L78" t="s">
        <v>595</v>
      </c>
      <c r="M78" s="74">
        <v>0.77552083333333333</v>
      </c>
      <c r="N78" t="s">
        <v>636</v>
      </c>
      <c r="O78">
        <v>0</v>
      </c>
      <c r="P78">
        <v>60</v>
      </c>
      <c r="Q78" t="s">
        <v>548</v>
      </c>
      <c r="R78" t="s">
        <v>132</v>
      </c>
    </row>
    <row r="79" spans="1:18" x14ac:dyDescent="0.3">
      <c r="A79" t="s">
        <v>273</v>
      </c>
      <c r="B79">
        <v>0</v>
      </c>
      <c r="C79" t="s">
        <v>132</v>
      </c>
      <c r="D79" t="s">
        <v>132</v>
      </c>
      <c r="E79" t="s">
        <v>132</v>
      </c>
      <c r="F79" t="s">
        <v>132</v>
      </c>
      <c r="G79" t="s">
        <v>132</v>
      </c>
      <c r="H79" t="s">
        <v>132</v>
      </c>
      <c r="I79" t="s">
        <v>132</v>
      </c>
      <c r="J79">
        <v>19.87</v>
      </c>
      <c r="K79" t="s">
        <v>637</v>
      </c>
      <c r="L79" t="s">
        <v>595</v>
      </c>
      <c r="M79" s="74">
        <v>0.77552083333333333</v>
      </c>
      <c r="N79" t="s">
        <v>637</v>
      </c>
      <c r="O79">
        <v>0</v>
      </c>
      <c r="P79">
        <v>1.4850000000000001</v>
      </c>
      <c r="Q79" t="s">
        <v>595</v>
      </c>
      <c r="R79" t="s">
        <v>132</v>
      </c>
    </row>
    <row r="80" spans="1:18" x14ac:dyDescent="0.3">
      <c r="A80" t="s">
        <v>378</v>
      </c>
      <c r="B80">
        <v>0</v>
      </c>
      <c r="C80" t="s">
        <v>132</v>
      </c>
      <c r="D80" t="s">
        <v>132</v>
      </c>
      <c r="E80" t="s">
        <v>132</v>
      </c>
      <c r="F80" t="s">
        <v>132</v>
      </c>
      <c r="G80" t="s">
        <v>132</v>
      </c>
      <c r="H80" t="s">
        <v>132</v>
      </c>
      <c r="I80" t="s">
        <v>132</v>
      </c>
      <c r="J80">
        <v>19.11</v>
      </c>
      <c r="K80" t="s">
        <v>638</v>
      </c>
      <c r="L80" t="s">
        <v>595</v>
      </c>
      <c r="M80" s="74">
        <v>0.77552083333333333</v>
      </c>
      <c r="N80" t="s">
        <v>638</v>
      </c>
      <c r="O80">
        <v>0</v>
      </c>
      <c r="P80">
        <v>176</v>
      </c>
      <c r="Q80" t="s">
        <v>524</v>
      </c>
      <c r="R80" t="s">
        <v>132</v>
      </c>
    </row>
    <row r="81" spans="1:18" x14ac:dyDescent="0.3">
      <c r="A81" t="s">
        <v>274</v>
      </c>
      <c r="B81">
        <v>0</v>
      </c>
      <c r="C81" t="s">
        <v>132</v>
      </c>
      <c r="D81" t="s">
        <v>132</v>
      </c>
      <c r="E81" t="s">
        <v>132</v>
      </c>
      <c r="F81" t="s">
        <v>132</v>
      </c>
      <c r="G81" t="s">
        <v>132</v>
      </c>
      <c r="H81" t="s">
        <v>132</v>
      </c>
      <c r="I81" t="s">
        <v>132</v>
      </c>
      <c r="J81">
        <v>18.41</v>
      </c>
      <c r="K81" t="s">
        <v>639</v>
      </c>
      <c r="L81" t="s">
        <v>595</v>
      </c>
      <c r="M81" s="74">
        <v>0.77552083333333333</v>
      </c>
      <c r="N81" t="s">
        <v>639</v>
      </c>
      <c r="O81">
        <v>0</v>
      </c>
      <c r="P81">
        <v>4.2320000000000002</v>
      </c>
      <c r="Q81" t="s">
        <v>515</v>
      </c>
      <c r="R81" t="s">
        <v>132</v>
      </c>
    </row>
    <row r="82" spans="1:18" x14ac:dyDescent="0.3">
      <c r="A82" t="s">
        <v>413</v>
      </c>
      <c r="B82">
        <v>0</v>
      </c>
      <c r="C82" t="s">
        <v>132</v>
      </c>
      <c r="D82" t="s">
        <v>132</v>
      </c>
      <c r="E82" t="s">
        <v>132</v>
      </c>
      <c r="F82" t="s">
        <v>132</v>
      </c>
      <c r="G82" t="s">
        <v>132</v>
      </c>
      <c r="H82" t="s">
        <v>132</v>
      </c>
      <c r="I82" t="s">
        <v>132</v>
      </c>
      <c r="J82">
        <v>17.739999999999998</v>
      </c>
      <c r="K82" t="s">
        <v>640</v>
      </c>
      <c r="L82" t="s">
        <v>595</v>
      </c>
      <c r="M82" s="74">
        <v>0.77552083333333333</v>
      </c>
      <c r="N82" t="s">
        <v>640</v>
      </c>
      <c r="O82">
        <v>5</v>
      </c>
      <c r="P82">
        <v>10</v>
      </c>
      <c r="Q82" t="s">
        <v>587</v>
      </c>
      <c r="R82" t="s">
        <v>132</v>
      </c>
    </row>
    <row r="83" spans="1:18" x14ac:dyDescent="0.3">
      <c r="A83" t="s">
        <v>275</v>
      </c>
      <c r="B83">
        <v>0</v>
      </c>
      <c r="C83" t="s">
        <v>132</v>
      </c>
      <c r="D83" t="s">
        <v>132</v>
      </c>
      <c r="E83" t="s">
        <v>132</v>
      </c>
      <c r="F83" t="s">
        <v>132</v>
      </c>
      <c r="G83" t="s">
        <v>132</v>
      </c>
      <c r="H83" t="s">
        <v>132</v>
      </c>
      <c r="I83" t="s">
        <v>132</v>
      </c>
      <c r="J83">
        <v>17.12</v>
      </c>
      <c r="K83" t="s">
        <v>641</v>
      </c>
      <c r="L83" t="s">
        <v>595</v>
      </c>
      <c r="M83" s="74">
        <v>0.77552083333333333</v>
      </c>
      <c r="N83" t="s">
        <v>641</v>
      </c>
      <c r="O83">
        <v>0</v>
      </c>
      <c r="P83">
        <v>1.24</v>
      </c>
      <c r="Q83" t="s">
        <v>595</v>
      </c>
      <c r="R83" t="s">
        <v>132</v>
      </c>
    </row>
    <row r="84" spans="1:18" x14ac:dyDescent="0.3">
      <c r="A84" t="s">
        <v>414</v>
      </c>
      <c r="B84">
        <v>0</v>
      </c>
      <c r="C84" t="s">
        <v>132</v>
      </c>
      <c r="D84" t="s">
        <v>132</v>
      </c>
      <c r="E84" t="s">
        <v>132</v>
      </c>
      <c r="F84" t="s">
        <v>132</v>
      </c>
      <c r="G84" t="s">
        <v>132</v>
      </c>
      <c r="H84" t="s">
        <v>132</v>
      </c>
      <c r="I84" t="s">
        <v>132</v>
      </c>
      <c r="J84">
        <v>16.54</v>
      </c>
      <c r="K84" t="s">
        <v>642</v>
      </c>
      <c r="L84" t="s">
        <v>595</v>
      </c>
      <c r="M84" s="74">
        <v>0.77552083333333333</v>
      </c>
      <c r="N84" t="s">
        <v>642</v>
      </c>
      <c r="O84">
        <v>0</v>
      </c>
      <c r="P84">
        <v>36</v>
      </c>
      <c r="Q84" t="s">
        <v>596</v>
      </c>
      <c r="R84" t="s">
        <v>132</v>
      </c>
    </row>
    <row r="85" spans="1:18" x14ac:dyDescent="0.3">
      <c r="A85" t="s">
        <v>276</v>
      </c>
      <c r="B85">
        <v>0</v>
      </c>
      <c r="C85" t="s">
        <v>132</v>
      </c>
      <c r="D85" t="s">
        <v>132</v>
      </c>
      <c r="E85" t="s">
        <v>132</v>
      </c>
      <c r="F85" t="s">
        <v>132</v>
      </c>
      <c r="G85" t="s">
        <v>132</v>
      </c>
      <c r="H85" t="s">
        <v>132</v>
      </c>
      <c r="I85" t="s">
        <v>132</v>
      </c>
      <c r="J85">
        <v>16</v>
      </c>
      <c r="K85" t="s">
        <v>643</v>
      </c>
      <c r="L85" t="s">
        <v>595</v>
      </c>
      <c r="M85" s="74">
        <v>0.77552083333333333</v>
      </c>
      <c r="N85" t="s">
        <v>643</v>
      </c>
      <c r="O85">
        <v>0</v>
      </c>
      <c r="P85">
        <v>363</v>
      </c>
      <c r="Q85" t="s">
        <v>595</v>
      </c>
      <c r="R85" t="s">
        <v>132</v>
      </c>
    </row>
    <row r="86" spans="1:18" x14ac:dyDescent="0.3">
      <c r="A86" t="s">
        <v>415</v>
      </c>
      <c r="B86">
        <v>0</v>
      </c>
      <c r="C86" t="s">
        <v>132</v>
      </c>
      <c r="D86" t="s">
        <v>132</v>
      </c>
      <c r="E86" t="s">
        <v>132</v>
      </c>
      <c r="F86" t="s">
        <v>132</v>
      </c>
      <c r="G86" t="s">
        <v>132</v>
      </c>
      <c r="H86" t="s">
        <v>132</v>
      </c>
      <c r="I86" t="s">
        <v>132</v>
      </c>
      <c r="J86">
        <v>15.49</v>
      </c>
      <c r="K86" t="s">
        <v>644</v>
      </c>
      <c r="L86" t="s">
        <v>595</v>
      </c>
      <c r="M86" s="74">
        <v>0.77552083333333333</v>
      </c>
      <c r="N86" t="s">
        <v>644</v>
      </c>
      <c r="O86">
        <v>10</v>
      </c>
      <c r="P86">
        <v>15</v>
      </c>
      <c r="Q86" t="s">
        <v>517</v>
      </c>
      <c r="R86" t="s">
        <v>132</v>
      </c>
    </row>
    <row r="87" spans="1:18" x14ac:dyDescent="0.3">
      <c r="A87" t="s">
        <v>277</v>
      </c>
      <c r="B87">
        <v>0</v>
      </c>
      <c r="C87" t="s">
        <v>132</v>
      </c>
      <c r="D87" t="s">
        <v>132</v>
      </c>
      <c r="E87" t="s">
        <v>132</v>
      </c>
      <c r="F87" t="s">
        <v>132</v>
      </c>
      <c r="G87" t="s">
        <v>132</v>
      </c>
      <c r="H87" t="s">
        <v>132</v>
      </c>
      <c r="I87" t="s">
        <v>132</v>
      </c>
      <c r="J87">
        <v>15</v>
      </c>
      <c r="K87" t="s">
        <v>645</v>
      </c>
      <c r="L87" t="s">
        <v>595</v>
      </c>
      <c r="M87" s="74">
        <v>0.77552083333333333</v>
      </c>
      <c r="N87" t="s">
        <v>645</v>
      </c>
      <c r="O87">
        <v>102</v>
      </c>
      <c r="P87">
        <v>2.0920000000000001</v>
      </c>
      <c r="Q87" t="s">
        <v>595</v>
      </c>
      <c r="R87" t="s">
        <v>132</v>
      </c>
    </row>
    <row r="88" spans="1:18" x14ac:dyDescent="0.3">
      <c r="A88" t="s">
        <v>422</v>
      </c>
      <c r="B88">
        <v>0</v>
      </c>
      <c r="C88" t="s">
        <v>132</v>
      </c>
      <c r="D88" t="s">
        <v>132</v>
      </c>
      <c r="E88" t="s">
        <v>132</v>
      </c>
      <c r="F88" t="s">
        <v>132</v>
      </c>
      <c r="G88" t="s">
        <v>132</v>
      </c>
      <c r="H88" t="s">
        <v>132</v>
      </c>
      <c r="I88" t="s">
        <v>132</v>
      </c>
      <c r="J88">
        <v>14.55</v>
      </c>
      <c r="K88" t="s">
        <v>646</v>
      </c>
      <c r="L88" t="s">
        <v>595</v>
      </c>
      <c r="M88" s="74">
        <v>0.77552083333333333</v>
      </c>
      <c r="N88" t="s">
        <v>646</v>
      </c>
      <c r="O88">
        <v>0</v>
      </c>
      <c r="P88">
        <v>85</v>
      </c>
      <c r="Q88" t="s">
        <v>592</v>
      </c>
      <c r="R88" t="s">
        <v>132</v>
      </c>
    </row>
    <row r="89" spans="1:18" x14ac:dyDescent="0.3">
      <c r="A89" t="s">
        <v>278</v>
      </c>
      <c r="B89">
        <v>0</v>
      </c>
      <c r="C89" t="s">
        <v>132</v>
      </c>
      <c r="D89" t="s">
        <v>132</v>
      </c>
      <c r="E89" t="s">
        <v>132</v>
      </c>
      <c r="F89" t="s">
        <v>132</v>
      </c>
      <c r="G89" t="s">
        <v>132</v>
      </c>
      <c r="H89" t="s">
        <v>132</v>
      </c>
      <c r="I89" t="s">
        <v>132</v>
      </c>
      <c r="J89">
        <v>14.13</v>
      </c>
      <c r="K89" t="s">
        <v>647</v>
      </c>
      <c r="L89" t="s">
        <v>595</v>
      </c>
      <c r="M89" s="74">
        <v>0.77552083333333333</v>
      </c>
      <c r="N89" t="s">
        <v>647</v>
      </c>
      <c r="O89">
        <v>0</v>
      </c>
      <c r="P89">
        <v>1.819</v>
      </c>
      <c r="Q89" t="s">
        <v>595</v>
      </c>
      <c r="R89" t="s">
        <v>132</v>
      </c>
    </row>
    <row r="90" spans="1:18" x14ac:dyDescent="0.3">
      <c r="A90" t="s">
        <v>423</v>
      </c>
      <c r="B90">
        <v>0</v>
      </c>
      <c r="C90" t="s">
        <v>132</v>
      </c>
      <c r="D90" t="s">
        <v>132</v>
      </c>
      <c r="E90" t="s">
        <v>132</v>
      </c>
      <c r="F90" t="s">
        <v>132</v>
      </c>
      <c r="G90" t="s">
        <v>132</v>
      </c>
      <c r="H90" t="s">
        <v>132</v>
      </c>
      <c r="I90" t="s">
        <v>132</v>
      </c>
      <c r="J90">
        <v>13.72</v>
      </c>
      <c r="K90" t="s">
        <v>648</v>
      </c>
      <c r="L90" t="s">
        <v>595</v>
      </c>
      <c r="M90" s="74">
        <v>0.77552083333333333</v>
      </c>
      <c r="N90" t="s">
        <v>648</v>
      </c>
      <c r="O90">
        <v>0</v>
      </c>
      <c r="P90">
        <v>75</v>
      </c>
      <c r="Q90" t="s">
        <v>498</v>
      </c>
      <c r="R90" t="s">
        <v>132</v>
      </c>
    </row>
    <row r="91" spans="1:18" x14ac:dyDescent="0.3">
      <c r="A91" t="s">
        <v>279</v>
      </c>
      <c r="B91">
        <v>0</v>
      </c>
      <c r="C91" t="s">
        <v>132</v>
      </c>
      <c r="D91" t="s">
        <v>132</v>
      </c>
      <c r="E91" t="s">
        <v>132</v>
      </c>
      <c r="F91" t="s">
        <v>132</v>
      </c>
      <c r="G91" t="s">
        <v>132</v>
      </c>
      <c r="H91" t="s">
        <v>132</v>
      </c>
      <c r="I91" t="s">
        <v>132</v>
      </c>
      <c r="J91">
        <v>13.34</v>
      </c>
      <c r="K91" t="s">
        <v>649</v>
      </c>
      <c r="L91" t="s">
        <v>595</v>
      </c>
      <c r="M91" s="74">
        <v>0.77552083333333333</v>
      </c>
      <c r="N91" t="s">
        <v>649</v>
      </c>
      <c r="O91">
        <v>1</v>
      </c>
      <c r="P91">
        <v>260</v>
      </c>
      <c r="Q91" t="s">
        <v>595</v>
      </c>
      <c r="R91" t="s">
        <v>132</v>
      </c>
    </row>
    <row r="92" spans="1:18" x14ac:dyDescent="0.3">
      <c r="A92" t="s">
        <v>424</v>
      </c>
      <c r="B92">
        <v>0</v>
      </c>
      <c r="C92" t="s">
        <v>132</v>
      </c>
      <c r="D92" t="s">
        <v>132</v>
      </c>
      <c r="E92" t="s">
        <v>132</v>
      </c>
      <c r="F92" t="s">
        <v>132</v>
      </c>
      <c r="G92" t="s">
        <v>132</v>
      </c>
      <c r="H92" t="s">
        <v>132</v>
      </c>
      <c r="I92" t="s">
        <v>132</v>
      </c>
      <c r="J92">
        <v>12.98</v>
      </c>
      <c r="K92" t="s">
        <v>650</v>
      </c>
      <c r="L92" t="s">
        <v>595</v>
      </c>
      <c r="M92" s="74">
        <v>0.77552083333333333</v>
      </c>
      <c r="N92" t="s">
        <v>650</v>
      </c>
      <c r="O92">
        <v>0</v>
      </c>
      <c r="P92">
        <v>0</v>
      </c>
      <c r="Q92" t="s">
        <v>516</v>
      </c>
      <c r="R92" t="s">
        <v>132</v>
      </c>
    </row>
    <row r="93" spans="1:18" x14ac:dyDescent="0.3">
      <c r="A93" t="s">
        <v>280</v>
      </c>
      <c r="B93">
        <v>0</v>
      </c>
      <c r="C93" t="s">
        <v>132</v>
      </c>
      <c r="D93" t="s">
        <v>132</v>
      </c>
      <c r="E93" t="s">
        <v>132</v>
      </c>
      <c r="F93" t="s">
        <v>132</v>
      </c>
      <c r="G93" t="s">
        <v>132</v>
      </c>
      <c r="H93" t="s">
        <v>132</v>
      </c>
      <c r="I93" t="s">
        <v>132</v>
      </c>
      <c r="J93">
        <v>12.64</v>
      </c>
      <c r="K93" t="s">
        <v>651</v>
      </c>
      <c r="L93" t="s">
        <v>595</v>
      </c>
      <c r="M93" s="74">
        <v>0.77552083333333333</v>
      </c>
      <c r="N93" t="s">
        <v>651</v>
      </c>
      <c r="O93">
        <v>0</v>
      </c>
      <c r="P93">
        <v>1.0289999999999999</v>
      </c>
      <c r="Q93" t="s">
        <v>595</v>
      </c>
      <c r="R93" t="s">
        <v>132</v>
      </c>
    </row>
    <row r="94" spans="1:18" x14ac:dyDescent="0.3">
      <c r="A94" t="s">
        <v>425</v>
      </c>
      <c r="B94">
        <v>0</v>
      </c>
      <c r="C94" t="s">
        <v>132</v>
      </c>
      <c r="D94" t="s">
        <v>132</v>
      </c>
      <c r="E94" t="s">
        <v>132</v>
      </c>
      <c r="F94" t="s">
        <v>132</v>
      </c>
      <c r="G94" t="s">
        <v>132</v>
      </c>
      <c r="H94" t="s">
        <v>132</v>
      </c>
      <c r="I94" t="s">
        <v>132</v>
      </c>
      <c r="J94">
        <v>12.31</v>
      </c>
      <c r="K94" t="s">
        <v>652</v>
      </c>
      <c r="L94" t="s">
        <v>595</v>
      </c>
      <c r="M94" s="74">
        <v>0.77552083333333333</v>
      </c>
      <c r="N94" t="s">
        <v>652</v>
      </c>
      <c r="O94">
        <v>0</v>
      </c>
      <c r="P94">
        <v>0</v>
      </c>
      <c r="Q94" t="s">
        <v>473</v>
      </c>
      <c r="R94" t="s">
        <v>132</v>
      </c>
    </row>
    <row r="95" spans="1:18" x14ac:dyDescent="0.3">
      <c r="A95" t="s">
        <v>281</v>
      </c>
      <c r="B95">
        <v>0</v>
      </c>
      <c r="C95" t="s">
        <v>132</v>
      </c>
      <c r="D95" t="s">
        <v>132</v>
      </c>
      <c r="E95" t="s">
        <v>132</v>
      </c>
      <c r="F95" t="s">
        <v>132</v>
      </c>
      <c r="G95" t="s">
        <v>132</v>
      </c>
      <c r="H95" t="s">
        <v>132</v>
      </c>
      <c r="I95" t="s">
        <v>132</v>
      </c>
      <c r="J95">
        <v>12.01</v>
      </c>
      <c r="K95" t="s">
        <v>653</v>
      </c>
      <c r="L95" t="s">
        <v>595</v>
      </c>
      <c r="M95" s="74">
        <v>0.77552083333333333</v>
      </c>
      <c r="N95" t="s">
        <v>653</v>
      </c>
      <c r="O95">
        <v>0</v>
      </c>
      <c r="P95">
        <v>893</v>
      </c>
      <c r="Q95" t="s">
        <v>595</v>
      </c>
      <c r="R95" t="s">
        <v>132</v>
      </c>
    </row>
    <row r="96" spans="1:18" x14ac:dyDescent="0.3">
      <c r="A96" t="s">
        <v>426</v>
      </c>
      <c r="B96">
        <v>0</v>
      </c>
      <c r="C96" t="s">
        <v>132</v>
      </c>
      <c r="D96" t="s">
        <v>132</v>
      </c>
      <c r="E96" t="s">
        <v>132</v>
      </c>
      <c r="F96" t="s">
        <v>132</v>
      </c>
      <c r="G96" t="s">
        <v>132</v>
      </c>
      <c r="H96" t="s">
        <v>132</v>
      </c>
      <c r="I96" t="s">
        <v>132</v>
      </c>
      <c r="J96">
        <v>11.71</v>
      </c>
      <c r="K96" t="s">
        <v>654</v>
      </c>
      <c r="L96" t="s">
        <v>595</v>
      </c>
      <c r="M96" s="74">
        <v>0.77552083333333333</v>
      </c>
      <c r="N96" t="s">
        <v>654</v>
      </c>
      <c r="O96">
        <v>0</v>
      </c>
      <c r="P96">
        <v>0</v>
      </c>
      <c r="Q96" t="s">
        <v>513</v>
      </c>
      <c r="R96" t="s">
        <v>132</v>
      </c>
    </row>
    <row r="97" spans="1:18" x14ac:dyDescent="0.3">
      <c r="A97" t="s">
        <v>282</v>
      </c>
      <c r="B97">
        <v>0</v>
      </c>
      <c r="C97" t="s">
        <v>132</v>
      </c>
      <c r="D97" t="s">
        <v>132</v>
      </c>
      <c r="E97" t="s">
        <v>132</v>
      </c>
      <c r="F97" t="s">
        <v>132</v>
      </c>
      <c r="G97" t="s">
        <v>132</v>
      </c>
      <c r="H97" t="s">
        <v>132</v>
      </c>
      <c r="I97" t="s">
        <v>132</v>
      </c>
      <c r="J97">
        <v>11.42</v>
      </c>
      <c r="K97" t="s">
        <v>655</v>
      </c>
      <c r="L97" t="s">
        <v>595</v>
      </c>
      <c r="M97" s="74">
        <v>0.77552083333333333</v>
      </c>
      <c r="N97" t="s">
        <v>655</v>
      </c>
      <c r="O97">
        <v>0</v>
      </c>
      <c r="P97">
        <v>3.1269999999999998</v>
      </c>
      <c r="Q97" t="s">
        <v>595</v>
      </c>
      <c r="R97" t="s">
        <v>132</v>
      </c>
    </row>
    <row r="98" spans="1:18" x14ac:dyDescent="0.3">
      <c r="A98" t="s">
        <v>427</v>
      </c>
      <c r="B98">
        <v>0</v>
      </c>
      <c r="C98" t="s">
        <v>132</v>
      </c>
      <c r="D98" t="s">
        <v>132</v>
      </c>
      <c r="E98" t="s">
        <v>132</v>
      </c>
      <c r="F98" t="s">
        <v>132</v>
      </c>
      <c r="G98" t="s">
        <v>132</v>
      </c>
      <c r="H98" t="s">
        <v>132</v>
      </c>
      <c r="I98" t="s">
        <v>132</v>
      </c>
      <c r="J98">
        <v>11.16</v>
      </c>
      <c r="K98" t="s">
        <v>656</v>
      </c>
      <c r="L98" t="s">
        <v>595</v>
      </c>
      <c r="M98" s="74">
        <v>0.77552083333333333</v>
      </c>
      <c r="N98" t="s">
        <v>656</v>
      </c>
      <c r="O98">
        <v>0</v>
      </c>
      <c r="P98">
        <v>0</v>
      </c>
      <c r="Q98" t="s">
        <v>473</v>
      </c>
      <c r="R98" t="s">
        <v>132</v>
      </c>
    </row>
    <row r="99" spans="1:18" x14ac:dyDescent="0.3">
      <c r="A99" t="s">
        <v>283</v>
      </c>
      <c r="B99">
        <v>0</v>
      </c>
      <c r="C99" t="s">
        <v>132</v>
      </c>
      <c r="D99" t="s">
        <v>132</v>
      </c>
      <c r="E99" t="s">
        <v>132</v>
      </c>
      <c r="F99" t="s">
        <v>132</v>
      </c>
      <c r="G99" t="s">
        <v>132</v>
      </c>
      <c r="H99" t="s">
        <v>132</v>
      </c>
      <c r="I99" t="s">
        <v>132</v>
      </c>
      <c r="J99">
        <v>10.91</v>
      </c>
      <c r="K99" t="s">
        <v>657</v>
      </c>
      <c r="L99" t="s">
        <v>595</v>
      </c>
      <c r="M99" s="74">
        <v>0.77552083333333333</v>
      </c>
      <c r="N99" t="s">
        <v>657</v>
      </c>
      <c r="O99">
        <v>2</v>
      </c>
      <c r="P99">
        <v>156</v>
      </c>
      <c r="Q99" t="s">
        <v>596</v>
      </c>
      <c r="R99" t="s">
        <v>132</v>
      </c>
    </row>
    <row r="100" spans="1:18" x14ac:dyDescent="0.3">
      <c r="A100" t="s">
        <v>428</v>
      </c>
      <c r="B100">
        <v>0</v>
      </c>
      <c r="C100" t="s">
        <v>132</v>
      </c>
      <c r="D100" t="s">
        <v>132</v>
      </c>
      <c r="E100" t="s">
        <v>132</v>
      </c>
      <c r="F100" t="s">
        <v>132</v>
      </c>
      <c r="G100" t="s">
        <v>132</v>
      </c>
      <c r="H100" t="s">
        <v>132</v>
      </c>
      <c r="I100" t="s">
        <v>132</v>
      </c>
      <c r="J100">
        <v>10.66</v>
      </c>
      <c r="K100" t="s">
        <v>658</v>
      </c>
      <c r="L100" t="s">
        <v>595</v>
      </c>
      <c r="M100" s="74">
        <v>0.77552083333333333</v>
      </c>
      <c r="N100" t="s">
        <v>658</v>
      </c>
      <c r="O100">
        <v>0</v>
      </c>
      <c r="P100">
        <v>0</v>
      </c>
      <c r="Q100" t="s">
        <v>473</v>
      </c>
      <c r="R100" t="s">
        <v>132</v>
      </c>
    </row>
    <row r="101" spans="1:18" x14ac:dyDescent="0.3">
      <c r="A101" t="s">
        <v>284</v>
      </c>
      <c r="B101">
        <v>0</v>
      </c>
      <c r="C101" t="s">
        <v>132</v>
      </c>
      <c r="D101" t="s">
        <v>132</v>
      </c>
      <c r="E101" t="s">
        <v>132</v>
      </c>
      <c r="F101" t="s">
        <v>132</v>
      </c>
      <c r="G101" t="s">
        <v>132</v>
      </c>
      <c r="H101" t="s">
        <v>132</v>
      </c>
      <c r="I101" t="s">
        <v>132</v>
      </c>
      <c r="J101">
        <v>10.43</v>
      </c>
      <c r="K101" t="s">
        <v>659</v>
      </c>
      <c r="L101" t="s">
        <v>595</v>
      </c>
      <c r="M101" s="74">
        <v>0.77552083333333333</v>
      </c>
      <c r="N101" t="s">
        <v>659</v>
      </c>
      <c r="O101">
        <v>0</v>
      </c>
      <c r="P101">
        <v>438</v>
      </c>
      <c r="Q101" t="s">
        <v>530</v>
      </c>
      <c r="R101" t="s">
        <v>132</v>
      </c>
    </row>
    <row r="102" spans="1:18" x14ac:dyDescent="0.3">
      <c r="A102" t="s">
        <v>429</v>
      </c>
      <c r="B102">
        <v>0</v>
      </c>
      <c r="C102" t="s">
        <v>132</v>
      </c>
      <c r="D102" t="s">
        <v>132</v>
      </c>
      <c r="E102" t="s">
        <v>132</v>
      </c>
      <c r="F102" t="s">
        <v>132</v>
      </c>
      <c r="G102" t="s">
        <v>132</v>
      </c>
      <c r="H102" t="s">
        <v>132</v>
      </c>
      <c r="I102" t="s">
        <v>132</v>
      </c>
      <c r="J102">
        <v>10.210000000000001</v>
      </c>
      <c r="K102" t="s">
        <v>660</v>
      </c>
      <c r="L102" t="s">
        <v>595</v>
      </c>
      <c r="M102" s="74">
        <v>0.77552083333333333</v>
      </c>
      <c r="N102" t="s">
        <v>660</v>
      </c>
      <c r="O102">
        <v>0</v>
      </c>
      <c r="P102">
        <v>0</v>
      </c>
      <c r="Q102" t="s">
        <v>473</v>
      </c>
      <c r="R102" t="s">
        <v>132</v>
      </c>
    </row>
    <row r="103" spans="1:18" x14ac:dyDescent="0.3">
      <c r="A103" t="s">
        <v>285</v>
      </c>
      <c r="B103">
        <v>0</v>
      </c>
      <c r="C103" t="s">
        <v>132</v>
      </c>
      <c r="D103" t="s">
        <v>132</v>
      </c>
      <c r="E103" t="s">
        <v>132</v>
      </c>
      <c r="F103" t="s">
        <v>132</v>
      </c>
      <c r="G103" t="s">
        <v>132</v>
      </c>
      <c r="H103" t="s">
        <v>132</v>
      </c>
      <c r="I103" t="s">
        <v>132</v>
      </c>
      <c r="J103">
        <v>10</v>
      </c>
      <c r="K103" t="s">
        <v>661</v>
      </c>
      <c r="L103" t="s">
        <v>595</v>
      </c>
      <c r="M103" s="74">
        <v>0.77552083333333333</v>
      </c>
      <c r="N103" t="s">
        <v>661</v>
      </c>
      <c r="O103">
        <v>0</v>
      </c>
      <c r="P103">
        <v>195</v>
      </c>
      <c r="Q103" t="s">
        <v>590</v>
      </c>
      <c r="R103" t="s">
        <v>132</v>
      </c>
    </row>
    <row r="104" spans="1:18" x14ac:dyDescent="0.3">
      <c r="A104" t="s">
        <v>430</v>
      </c>
      <c r="B104">
        <v>0</v>
      </c>
      <c r="C104" t="s">
        <v>132</v>
      </c>
      <c r="D104" t="s">
        <v>132</v>
      </c>
      <c r="E104" t="s">
        <v>132</v>
      </c>
      <c r="F104" t="s">
        <v>132</v>
      </c>
      <c r="G104" t="s">
        <v>132</v>
      </c>
      <c r="H104" t="s">
        <v>132</v>
      </c>
      <c r="I104" t="s">
        <v>132</v>
      </c>
      <c r="J104">
        <v>9.7899999999999991</v>
      </c>
      <c r="K104" t="s">
        <v>662</v>
      </c>
      <c r="L104" t="s">
        <v>595</v>
      </c>
      <c r="M104" s="74">
        <v>0.77552083333333333</v>
      </c>
      <c r="N104" t="s">
        <v>662</v>
      </c>
      <c r="O104">
        <v>0</v>
      </c>
      <c r="P104">
        <v>71</v>
      </c>
      <c r="Q104" t="s">
        <v>553</v>
      </c>
      <c r="R104" t="s">
        <v>132</v>
      </c>
    </row>
    <row r="105" spans="1:18" x14ac:dyDescent="0.3">
      <c r="A105" t="s">
        <v>286</v>
      </c>
      <c r="B105">
        <v>0</v>
      </c>
      <c r="C105" t="s">
        <v>132</v>
      </c>
      <c r="D105" t="s">
        <v>132</v>
      </c>
      <c r="E105" t="s">
        <v>132</v>
      </c>
      <c r="F105" t="s">
        <v>132</v>
      </c>
      <c r="G105" t="s">
        <v>132</v>
      </c>
      <c r="H105" t="s">
        <v>132</v>
      </c>
      <c r="I105" t="s">
        <v>132</v>
      </c>
      <c r="J105">
        <v>9.6</v>
      </c>
      <c r="K105" t="s">
        <v>663</v>
      </c>
      <c r="L105" t="s">
        <v>595</v>
      </c>
      <c r="M105" s="74">
        <v>0.77552083333333333</v>
      </c>
      <c r="N105" t="s">
        <v>663</v>
      </c>
      <c r="O105">
        <v>0</v>
      </c>
      <c r="P105">
        <v>800</v>
      </c>
      <c r="Q105" t="s">
        <v>595</v>
      </c>
      <c r="R105" t="s">
        <v>132</v>
      </c>
    </row>
    <row r="106" spans="1:18" x14ac:dyDescent="0.3">
      <c r="A106" t="s">
        <v>287</v>
      </c>
      <c r="B106">
        <v>0</v>
      </c>
      <c r="C106" t="s">
        <v>132</v>
      </c>
      <c r="D106" t="s">
        <v>132</v>
      </c>
      <c r="E106" t="s">
        <v>132</v>
      </c>
      <c r="F106" t="s">
        <v>132</v>
      </c>
      <c r="G106" t="s">
        <v>132</v>
      </c>
      <c r="H106" t="s">
        <v>132</v>
      </c>
      <c r="I106" t="s">
        <v>132</v>
      </c>
      <c r="J106">
        <v>9.23</v>
      </c>
      <c r="K106" t="s">
        <v>664</v>
      </c>
      <c r="L106" t="s">
        <v>595</v>
      </c>
      <c r="M106" s="74">
        <v>0.77552083333333333</v>
      </c>
      <c r="N106" t="s">
        <v>664</v>
      </c>
      <c r="O106">
        <v>0</v>
      </c>
      <c r="P106">
        <v>4.7030000000000003</v>
      </c>
      <c r="Q106" t="s">
        <v>554</v>
      </c>
      <c r="R106" t="s">
        <v>132</v>
      </c>
    </row>
    <row r="107" spans="1:18" x14ac:dyDescent="0.3">
      <c r="A107" t="s">
        <v>288</v>
      </c>
      <c r="B107">
        <v>0</v>
      </c>
      <c r="C107" t="s">
        <v>132</v>
      </c>
      <c r="D107" t="s">
        <v>132</v>
      </c>
      <c r="E107" t="s">
        <v>132</v>
      </c>
      <c r="F107" t="s">
        <v>132</v>
      </c>
      <c r="G107" t="s">
        <v>132</v>
      </c>
      <c r="H107" t="s">
        <v>132</v>
      </c>
      <c r="I107" t="s">
        <v>132</v>
      </c>
      <c r="J107">
        <v>8.89</v>
      </c>
      <c r="K107" t="s">
        <v>665</v>
      </c>
      <c r="L107" t="s">
        <v>595</v>
      </c>
      <c r="M107" s="74">
        <v>0.77552083333333333</v>
      </c>
      <c r="N107" t="s">
        <v>665</v>
      </c>
      <c r="O107">
        <v>0</v>
      </c>
      <c r="P107">
        <v>188</v>
      </c>
      <c r="Q107" t="s">
        <v>547</v>
      </c>
      <c r="R107" t="s">
        <v>132</v>
      </c>
    </row>
    <row r="108" spans="1:18" x14ac:dyDescent="0.3">
      <c r="A108" t="s">
        <v>556</v>
      </c>
      <c r="B108">
        <v>0</v>
      </c>
      <c r="C108" t="s">
        <v>132</v>
      </c>
      <c r="D108" t="s">
        <v>132</v>
      </c>
      <c r="E108" t="s">
        <v>132</v>
      </c>
      <c r="F108" t="s">
        <v>132</v>
      </c>
      <c r="G108" t="s">
        <v>132</v>
      </c>
      <c r="H108" t="s">
        <v>132</v>
      </c>
      <c r="I108" t="s">
        <v>132</v>
      </c>
      <c r="J108">
        <v>8.57</v>
      </c>
      <c r="K108" t="s">
        <v>666</v>
      </c>
      <c r="L108" t="s">
        <v>595</v>
      </c>
      <c r="M108" s="74">
        <v>0.77552083333333333</v>
      </c>
      <c r="N108" t="s">
        <v>666</v>
      </c>
      <c r="O108">
        <v>0</v>
      </c>
      <c r="P108">
        <v>260</v>
      </c>
      <c r="Q108" t="s">
        <v>473</v>
      </c>
      <c r="R108" t="s">
        <v>132</v>
      </c>
    </row>
    <row r="109" spans="1:18" x14ac:dyDescent="0.3">
      <c r="A109" t="s">
        <v>289</v>
      </c>
      <c r="B109">
        <v>0</v>
      </c>
      <c r="C109" t="s">
        <v>132</v>
      </c>
      <c r="D109" t="s">
        <v>132</v>
      </c>
      <c r="E109" t="s">
        <v>132</v>
      </c>
      <c r="F109" t="s">
        <v>132</v>
      </c>
      <c r="G109" t="s">
        <v>132</v>
      </c>
      <c r="H109" t="s">
        <v>132</v>
      </c>
      <c r="I109" t="s">
        <v>132</v>
      </c>
      <c r="J109">
        <v>8.27</v>
      </c>
      <c r="K109" t="s">
        <v>667</v>
      </c>
      <c r="L109" t="s">
        <v>595</v>
      </c>
      <c r="M109" s="74">
        <v>0.77552083333333333</v>
      </c>
      <c r="N109" t="s">
        <v>667</v>
      </c>
      <c r="O109">
        <v>0</v>
      </c>
      <c r="P109">
        <v>80</v>
      </c>
      <c r="Q109" t="s">
        <v>595</v>
      </c>
      <c r="R109" t="s">
        <v>132</v>
      </c>
    </row>
    <row r="110" spans="1:18" x14ac:dyDescent="0.3">
      <c r="A110" t="s">
        <v>557</v>
      </c>
      <c r="B110">
        <v>0</v>
      </c>
      <c r="C110" t="s">
        <v>132</v>
      </c>
      <c r="D110" t="s">
        <v>132</v>
      </c>
      <c r="E110" t="s">
        <v>132</v>
      </c>
      <c r="F110" t="s">
        <v>132</v>
      </c>
      <c r="G110" t="s">
        <v>132</v>
      </c>
      <c r="H110" t="s">
        <v>132</v>
      </c>
      <c r="I110" t="s">
        <v>132</v>
      </c>
      <c r="J110">
        <v>7.99</v>
      </c>
      <c r="K110" t="s">
        <v>668</v>
      </c>
      <c r="L110" t="s">
        <v>595</v>
      </c>
      <c r="M110" s="74">
        <v>0.77552083333333333</v>
      </c>
      <c r="N110" t="s">
        <v>668</v>
      </c>
      <c r="O110">
        <v>0</v>
      </c>
      <c r="P110">
        <v>104</v>
      </c>
      <c r="Q110" t="s">
        <v>473</v>
      </c>
      <c r="R110" t="s">
        <v>132</v>
      </c>
    </row>
    <row r="111" spans="1:18" x14ac:dyDescent="0.3">
      <c r="A111" t="s">
        <v>290</v>
      </c>
      <c r="B111">
        <v>0</v>
      </c>
      <c r="C111" t="s">
        <v>132</v>
      </c>
      <c r="D111" t="s">
        <v>132</v>
      </c>
      <c r="E111" t="s">
        <v>132</v>
      </c>
      <c r="F111" t="s">
        <v>132</v>
      </c>
      <c r="G111" t="s">
        <v>132</v>
      </c>
      <c r="H111" t="s">
        <v>132</v>
      </c>
      <c r="I111" t="s">
        <v>132</v>
      </c>
      <c r="J111">
        <v>7.74</v>
      </c>
      <c r="K111" t="s">
        <v>669</v>
      </c>
      <c r="L111" t="s">
        <v>595</v>
      </c>
      <c r="M111" s="74">
        <v>0.77552083333333333</v>
      </c>
      <c r="N111" t="s">
        <v>669</v>
      </c>
      <c r="O111">
        <v>1</v>
      </c>
      <c r="P111">
        <v>1.222</v>
      </c>
      <c r="Q111" t="s">
        <v>595</v>
      </c>
      <c r="R111" t="s">
        <v>132</v>
      </c>
    </row>
    <row r="112" spans="1:18" x14ac:dyDescent="0.3">
      <c r="A112" t="s">
        <v>558</v>
      </c>
      <c r="B112">
        <v>0</v>
      </c>
      <c r="C112" t="s">
        <v>132</v>
      </c>
      <c r="D112" t="s">
        <v>132</v>
      </c>
      <c r="E112" t="s">
        <v>132</v>
      </c>
      <c r="F112" t="s">
        <v>132</v>
      </c>
      <c r="G112" t="s">
        <v>132</v>
      </c>
      <c r="H112" t="s">
        <v>132</v>
      </c>
      <c r="I112" t="s">
        <v>132</v>
      </c>
      <c r="J112">
        <v>7.49</v>
      </c>
      <c r="K112" t="s">
        <v>670</v>
      </c>
      <c r="L112" t="s">
        <v>595</v>
      </c>
      <c r="M112" s="74">
        <v>0.77552083333333333</v>
      </c>
      <c r="N112" t="s">
        <v>670</v>
      </c>
      <c r="O112">
        <v>0</v>
      </c>
      <c r="P112">
        <v>86</v>
      </c>
      <c r="Q112" t="s">
        <v>473</v>
      </c>
      <c r="R112" t="s">
        <v>132</v>
      </c>
    </row>
    <row r="113" spans="1:18" x14ac:dyDescent="0.3">
      <c r="A113" t="s">
        <v>291</v>
      </c>
      <c r="B113">
        <v>0</v>
      </c>
      <c r="C113" t="s">
        <v>132</v>
      </c>
      <c r="D113" t="s">
        <v>132</v>
      </c>
      <c r="E113" t="s">
        <v>132</v>
      </c>
      <c r="F113" t="s">
        <v>132</v>
      </c>
      <c r="G113" t="s">
        <v>132</v>
      </c>
      <c r="H113" t="s">
        <v>132</v>
      </c>
      <c r="I113" t="s">
        <v>132</v>
      </c>
      <c r="J113">
        <v>7.27</v>
      </c>
      <c r="K113" t="s">
        <v>671</v>
      </c>
      <c r="L113" t="s">
        <v>595</v>
      </c>
      <c r="M113" s="74">
        <v>0.77552083333333333</v>
      </c>
      <c r="N113" t="s">
        <v>671</v>
      </c>
      <c r="O113">
        <v>0</v>
      </c>
      <c r="P113">
        <v>144</v>
      </c>
      <c r="Q113" t="s">
        <v>516</v>
      </c>
      <c r="R113" t="s">
        <v>132</v>
      </c>
    </row>
    <row r="114" spans="1:18" x14ac:dyDescent="0.3">
      <c r="A114" t="s">
        <v>559</v>
      </c>
      <c r="B114">
        <v>0</v>
      </c>
      <c r="C114" t="s">
        <v>132</v>
      </c>
      <c r="D114" t="s">
        <v>132</v>
      </c>
      <c r="E114" t="s">
        <v>132</v>
      </c>
      <c r="F114" t="s">
        <v>132</v>
      </c>
      <c r="G114" t="s">
        <v>132</v>
      </c>
      <c r="H114" t="s">
        <v>132</v>
      </c>
      <c r="I114" t="s">
        <v>132</v>
      </c>
      <c r="J114">
        <v>7.05</v>
      </c>
      <c r="K114" t="s">
        <v>672</v>
      </c>
      <c r="L114" t="s">
        <v>595</v>
      </c>
      <c r="M114" s="74">
        <v>0.77552083333333333</v>
      </c>
      <c r="N114" t="s">
        <v>672</v>
      </c>
      <c r="O114">
        <v>0</v>
      </c>
      <c r="P114">
        <v>148</v>
      </c>
      <c r="Q114" t="s">
        <v>473</v>
      </c>
      <c r="R114" t="s">
        <v>132</v>
      </c>
    </row>
    <row r="115" spans="1:18" x14ac:dyDescent="0.3">
      <c r="A115" t="s">
        <v>292</v>
      </c>
      <c r="B115">
        <v>0</v>
      </c>
      <c r="C115" t="s">
        <v>132</v>
      </c>
      <c r="D115" t="s">
        <v>132</v>
      </c>
      <c r="E115" t="s">
        <v>132</v>
      </c>
      <c r="F115" t="s">
        <v>132</v>
      </c>
      <c r="G115" t="s">
        <v>132</v>
      </c>
      <c r="H115" t="s">
        <v>132</v>
      </c>
      <c r="I115" t="s">
        <v>132</v>
      </c>
      <c r="J115">
        <v>6.85</v>
      </c>
      <c r="K115" t="s">
        <v>673</v>
      </c>
      <c r="L115" t="s">
        <v>595</v>
      </c>
      <c r="M115" s="74">
        <v>0.77552083333333333</v>
      </c>
      <c r="N115" t="s">
        <v>673</v>
      </c>
      <c r="O115">
        <v>0</v>
      </c>
      <c r="P115">
        <v>121</v>
      </c>
      <c r="Q115" t="s">
        <v>554</v>
      </c>
      <c r="R115" t="s">
        <v>132</v>
      </c>
    </row>
    <row r="116" spans="1:18" x14ac:dyDescent="0.3">
      <c r="A116" t="s">
        <v>447</v>
      </c>
      <c r="B116">
        <v>0</v>
      </c>
      <c r="C116" t="s">
        <v>132</v>
      </c>
      <c r="D116" t="s">
        <v>132</v>
      </c>
      <c r="E116" t="s">
        <v>132</v>
      </c>
      <c r="F116" t="s">
        <v>132</v>
      </c>
      <c r="G116" t="s">
        <v>132</v>
      </c>
      <c r="H116" t="s">
        <v>132</v>
      </c>
      <c r="I116" t="s">
        <v>132</v>
      </c>
      <c r="J116">
        <v>6.66</v>
      </c>
      <c r="K116" t="s">
        <v>674</v>
      </c>
      <c r="L116" t="s">
        <v>595</v>
      </c>
      <c r="M116" s="74">
        <v>0.77552083333333333</v>
      </c>
      <c r="N116" t="s">
        <v>674</v>
      </c>
      <c r="O116">
        <v>0</v>
      </c>
      <c r="P116">
        <v>144</v>
      </c>
      <c r="Q116" t="s">
        <v>473</v>
      </c>
      <c r="R116" t="s">
        <v>132</v>
      </c>
    </row>
    <row r="117" spans="1:18" x14ac:dyDescent="0.3">
      <c r="A117" t="s">
        <v>487</v>
      </c>
      <c r="B117">
        <v>0</v>
      </c>
      <c r="C117" t="s">
        <v>132</v>
      </c>
      <c r="D117" t="s">
        <v>132</v>
      </c>
      <c r="E117" t="s">
        <v>132</v>
      </c>
      <c r="F117" t="s">
        <v>132</v>
      </c>
      <c r="G117" t="s">
        <v>132</v>
      </c>
      <c r="H117" t="s">
        <v>132</v>
      </c>
      <c r="I117" t="s">
        <v>132</v>
      </c>
      <c r="J117">
        <v>6.48</v>
      </c>
      <c r="K117" t="s">
        <v>675</v>
      </c>
      <c r="L117" t="s">
        <v>595</v>
      </c>
      <c r="M117" s="74">
        <v>0.77552083333333333</v>
      </c>
      <c r="N117" t="s">
        <v>675</v>
      </c>
      <c r="O117">
        <v>0</v>
      </c>
      <c r="P117">
        <v>41</v>
      </c>
      <c r="Q117" t="s">
        <v>553</v>
      </c>
      <c r="R117" t="s">
        <v>132</v>
      </c>
    </row>
    <row r="118" spans="1:18" x14ac:dyDescent="0.3">
      <c r="A118" t="s">
        <v>560</v>
      </c>
      <c r="B118">
        <v>0</v>
      </c>
      <c r="C118" t="s">
        <v>132</v>
      </c>
      <c r="D118" t="s">
        <v>132</v>
      </c>
      <c r="E118" t="s">
        <v>132</v>
      </c>
      <c r="F118" t="s">
        <v>132</v>
      </c>
      <c r="G118" t="s">
        <v>132</v>
      </c>
      <c r="H118" t="s">
        <v>132</v>
      </c>
      <c r="I118" t="s">
        <v>132</v>
      </c>
      <c r="J118">
        <v>6.31</v>
      </c>
      <c r="K118" t="s">
        <v>676</v>
      </c>
      <c r="L118" t="s">
        <v>595</v>
      </c>
      <c r="M118" s="74">
        <v>0.77552083333333333</v>
      </c>
      <c r="N118" t="s">
        <v>676</v>
      </c>
      <c r="O118">
        <v>0</v>
      </c>
      <c r="P118">
        <v>82</v>
      </c>
      <c r="Q118" t="s">
        <v>587</v>
      </c>
      <c r="R118" t="s">
        <v>132</v>
      </c>
    </row>
    <row r="119" spans="1:18" x14ac:dyDescent="0.3">
      <c r="A119" t="s">
        <v>488</v>
      </c>
      <c r="B119">
        <v>0</v>
      </c>
      <c r="C119" t="s">
        <v>132</v>
      </c>
      <c r="D119" t="s">
        <v>132</v>
      </c>
      <c r="E119" t="s">
        <v>132</v>
      </c>
      <c r="F119" t="s">
        <v>132</v>
      </c>
      <c r="G119" t="s">
        <v>132</v>
      </c>
      <c r="H119" t="s">
        <v>132</v>
      </c>
      <c r="I119" t="s">
        <v>132</v>
      </c>
      <c r="J119">
        <v>6.14</v>
      </c>
      <c r="K119" t="s">
        <v>677</v>
      </c>
      <c r="L119" t="s">
        <v>595</v>
      </c>
      <c r="M119" s="74">
        <v>0.77552083333333333</v>
      </c>
      <c r="N119" t="s">
        <v>677</v>
      </c>
      <c r="O119">
        <v>0</v>
      </c>
      <c r="P119">
        <v>40</v>
      </c>
      <c r="Q119" t="s">
        <v>596</v>
      </c>
      <c r="R119" t="s">
        <v>132</v>
      </c>
    </row>
    <row r="120" spans="1:18" x14ac:dyDescent="0.3">
      <c r="A120" t="s">
        <v>561</v>
      </c>
      <c r="B120">
        <v>0</v>
      </c>
      <c r="C120" t="s">
        <v>132</v>
      </c>
      <c r="D120" t="s">
        <v>132</v>
      </c>
      <c r="E120" t="s">
        <v>132</v>
      </c>
      <c r="F120" t="s">
        <v>132</v>
      </c>
      <c r="G120" t="s">
        <v>132</v>
      </c>
      <c r="H120" t="s">
        <v>132</v>
      </c>
      <c r="I120" t="s">
        <v>132</v>
      </c>
      <c r="J120">
        <v>5.99</v>
      </c>
      <c r="K120" t="s">
        <v>678</v>
      </c>
      <c r="L120" t="s">
        <v>595</v>
      </c>
      <c r="M120" s="74">
        <v>0.77552083333333333</v>
      </c>
      <c r="N120" t="s">
        <v>678</v>
      </c>
      <c r="O120">
        <v>0</v>
      </c>
      <c r="P120">
        <v>67</v>
      </c>
      <c r="Q120" t="s">
        <v>473</v>
      </c>
      <c r="R120" t="s">
        <v>132</v>
      </c>
    </row>
    <row r="121" spans="1:18" x14ac:dyDescent="0.3">
      <c r="A121" t="s">
        <v>293</v>
      </c>
      <c r="B121">
        <v>0</v>
      </c>
      <c r="C121" t="s">
        <v>132</v>
      </c>
      <c r="D121" t="s">
        <v>132</v>
      </c>
      <c r="E121" t="s">
        <v>132</v>
      </c>
      <c r="F121" t="s">
        <v>132</v>
      </c>
      <c r="G121" t="s">
        <v>132</v>
      </c>
      <c r="H121" t="s">
        <v>132</v>
      </c>
      <c r="I121" t="s">
        <v>132</v>
      </c>
      <c r="J121">
        <v>5.84</v>
      </c>
      <c r="K121" t="s">
        <v>679</v>
      </c>
      <c r="L121" t="s">
        <v>595</v>
      </c>
      <c r="M121" s="74">
        <v>0.77552083333333333</v>
      </c>
      <c r="N121" t="s">
        <v>679</v>
      </c>
      <c r="O121">
        <v>0</v>
      </c>
      <c r="P121">
        <v>95</v>
      </c>
      <c r="Q121" t="s">
        <v>595</v>
      </c>
      <c r="R121" t="s">
        <v>132</v>
      </c>
    </row>
    <row r="122" spans="1:18" x14ac:dyDescent="0.3">
      <c r="A122" t="s">
        <v>562</v>
      </c>
      <c r="B122">
        <v>0</v>
      </c>
      <c r="C122" t="s">
        <v>132</v>
      </c>
      <c r="D122" t="s">
        <v>132</v>
      </c>
      <c r="E122" t="s">
        <v>132</v>
      </c>
      <c r="F122" t="s">
        <v>132</v>
      </c>
      <c r="G122" t="s">
        <v>132</v>
      </c>
      <c r="H122" t="s">
        <v>132</v>
      </c>
      <c r="I122" t="s">
        <v>132</v>
      </c>
      <c r="J122">
        <v>5.7</v>
      </c>
      <c r="K122" t="s">
        <v>680</v>
      </c>
      <c r="L122" t="s">
        <v>595</v>
      </c>
      <c r="M122" s="74">
        <v>0.77552083333333333</v>
      </c>
      <c r="N122" t="s">
        <v>680</v>
      </c>
      <c r="O122">
        <v>0</v>
      </c>
      <c r="P122">
        <v>0</v>
      </c>
      <c r="Q122" t="s">
        <v>473</v>
      </c>
      <c r="R122" t="s">
        <v>132</v>
      </c>
    </row>
    <row r="123" spans="1:18" x14ac:dyDescent="0.3">
      <c r="A123" t="s">
        <v>489</v>
      </c>
      <c r="B123">
        <v>0</v>
      </c>
      <c r="C123" t="s">
        <v>132</v>
      </c>
      <c r="D123" t="s">
        <v>132</v>
      </c>
      <c r="E123" t="s">
        <v>132</v>
      </c>
      <c r="F123" t="s">
        <v>132</v>
      </c>
      <c r="G123" t="s">
        <v>132</v>
      </c>
      <c r="H123" t="s">
        <v>132</v>
      </c>
      <c r="I123" t="s">
        <v>132</v>
      </c>
      <c r="J123">
        <v>5.57</v>
      </c>
      <c r="K123" t="s">
        <v>681</v>
      </c>
      <c r="L123" t="s">
        <v>595</v>
      </c>
      <c r="M123" s="74">
        <v>0.77552083333333333</v>
      </c>
      <c r="N123" t="s">
        <v>681</v>
      </c>
      <c r="O123">
        <v>0</v>
      </c>
      <c r="P123">
        <v>12</v>
      </c>
      <c r="Q123" t="s">
        <v>530</v>
      </c>
      <c r="R123" t="s">
        <v>132</v>
      </c>
    </row>
    <row r="124" spans="1:18" x14ac:dyDescent="0.3">
      <c r="A124" t="s">
        <v>490</v>
      </c>
      <c r="B124">
        <v>0</v>
      </c>
      <c r="C124" t="s">
        <v>132</v>
      </c>
      <c r="D124" t="s">
        <v>132</v>
      </c>
      <c r="E124" t="s">
        <v>132</v>
      </c>
      <c r="F124" t="s">
        <v>132</v>
      </c>
      <c r="G124" t="s">
        <v>132</v>
      </c>
      <c r="H124" t="s">
        <v>132</v>
      </c>
      <c r="I124" t="s">
        <v>132</v>
      </c>
      <c r="J124">
        <v>5.32</v>
      </c>
      <c r="K124" t="s">
        <v>682</v>
      </c>
      <c r="L124" t="s">
        <v>595</v>
      </c>
      <c r="M124" s="74">
        <v>0.77552083333333333</v>
      </c>
      <c r="N124" t="s">
        <v>682</v>
      </c>
      <c r="O124">
        <v>0</v>
      </c>
      <c r="P124">
        <v>51</v>
      </c>
      <c r="Q124" t="s">
        <v>596</v>
      </c>
      <c r="R124" t="s">
        <v>132</v>
      </c>
    </row>
    <row r="125" spans="1:18" x14ac:dyDescent="0.3">
      <c r="A125" t="s">
        <v>491</v>
      </c>
      <c r="B125">
        <v>0</v>
      </c>
      <c r="C125" t="s">
        <v>132</v>
      </c>
      <c r="D125" t="s">
        <v>132</v>
      </c>
      <c r="E125" t="s">
        <v>132</v>
      </c>
      <c r="F125" t="s">
        <v>132</v>
      </c>
      <c r="G125" t="s">
        <v>132</v>
      </c>
      <c r="H125" t="s">
        <v>132</v>
      </c>
      <c r="I125" t="s">
        <v>132</v>
      </c>
      <c r="J125">
        <v>5.09</v>
      </c>
      <c r="K125" t="s">
        <v>683</v>
      </c>
      <c r="L125" t="s">
        <v>595</v>
      </c>
      <c r="M125" s="74">
        <v>0.77552083333333333</v>
      </c>
      <c r="N125" t="s">
        <v>683</v>
      </c>
      <c r="O125">
        <v>0</v>
      </c>
      <c r="P125">
        <v>32</v>
      </c>
      <c r="Q125" t="s">
        <v>547</v>
      </c>
      <c r="R125" t="s">
        <v>132</v>
      </c>
    </row>
    <row r="126" spans="1:18" x14ac:dyDescent="0.3">
      <c r="A126" t="s">
        <v>492</v>
      </c>
      <c r="B126">
        <v>0</v>
      </c>
      <c r="C126" t="s">
        <v>132</v>
      </c>
      <c r="D126" t="s">
        <v>132</v>
      </c>
      <c r="E126" t="s">
        <v>132</v>
      </c>
      <c r="F126" t="s">
        <v>132</v>
      </c>
      <c r="G126" t="s">
        <v>132</v>
      </c>
      <c r="H126" t="s">
        <v>132</v>
      </c>
      <c r="I126" t="s">
        <v>132</v>
      </c>
      <c r="J126">
        <v>4.88</v>
      </c>
      <c r="K126" t="s">
        <v>684</v>
      </c>
      <c r="L126" t="s">
        <v>595</v>
      </c>
      <c r="M126" s="74">
        <v>0.77552083333333333</v>
      </c>
      <c r="N126" t="s">
        <v>684</v>
      </c>
      <c r="O126">
        <v>3</v>
      </c>
      <c r="P126">
        <v>111</v>
      </c>
      <c r="Q126" t="s">
        <v>473</v>
      </c>
      <c r="R126" t="s">
        <v>132</v>
      </c>
    </row>
    <row r="127" spans="1:18" x14ac:dyDescent="0.3">
      <c r="A127" t="s">
        <v>294</v>
      </c>
      <c r="B127">
        <v>0</v>
      </c>
      <c r="C127" t="s">
        <v>132</v>
      </c>
      <c r="D127" t="s">
        <v>132</v>
      </c>
      <c r="E127" t="s">
        <v>132</v>
      </c>
      <c r="F127" t="s">
        <v>132</v>
      </c>
      <c r="G127" t="s">
        <v>132</v>
      </c>
      <c r="H127" t="s">
        <v>132</v>
      </c>
      <c r="I127" t="s">
        <v>132</v>
      </c>
      <c r="J127">
        <v>4.6900000000000004</v>
      </c>
      <c r="K127" t="s">
        <v>685</v>
      </c>
      <c r="L127" t="s">
        <v>595</v>
      </c>
      <c r="M127" s="74">
        <v>0.77552083333333333</v>
      </c>
      <c r="N127" t="s">
        <v>685</v>
      </c>
      <c r="O127">
        <v>0</v>
      </c>
      <c r="P127">
        <v>38</v>
      </c>
      <c r="Q127" t="s">
        <v>524</v>
      </c>
      <c r="R127" t="s">
        <v>132</v>
      </c>
    </row>
    <row r="128" spans="1:18" x14ac:dyDescent="0.3">
      <c r="A128" t="s">
        <v>493</v>
      </c>
      <c r="B128">
        <v>0</v>
      </c>
      <c r="C128" t="s">
        <v>132</v>
      </c>
      <c r="D128" t="s">
        <v>132</v>
      </c>
      <c r="E128" t="s">
        <v>132</v>
      </c>
      <c r="F128" t="s">
        <v>132</v>
      </c>
      <c r="G128" t="s">
        <v>132</v>
      </c>
      <c r="H128" t="s">
        <v>132</v>
      </c>
      <c r="I128" t="s">
        <v>132</v>
      </c>
      <c r="J128">
        <v>4.51</v>
      </c>
      <c r="K128" t="s">
        <v>686</v>
      </c>
      <c r="L128" t="s">
        <v>595</v>
      </c>
      <c r="M128" s="74">
        <v>0.77552083333333333</v>
      </c>
      <c r="N128" t="s">
        <v>686</v>
      </c>
      <c r="O128">
        <v>0</v>
      </c>
      <c r="P128">
        <v>15</v>
      </c>
      <c r="Q128" t="s">
        <v>530</v>
      </c>
      <c r="R128" t="s">
        <v>132</v>
      </c>
    </row>
    <row r="129" spans="1:18" x14ac:dyDescent="0.3">
      <c r="A129" t="s">
        <v>494</v>
      </c>
      <c r="B129">
        <v>0</v>
      </c>
      <c r="C129" t="s">
        <v>132</v>
      </c>
      <c r="D129" t="s">
        <v>132</v>
      </c>
      <c r="E129" t="s">
        <v>132</v>
      </c>
      <c r="F129" t="s">
        <v>132</v>
      </c>
      <c r="G129" t="s">
        <v>132</v>
      </c>
      <c r="H129" t="s">
        <v>132</v>
      </c>
      <c r="I129" t="s">
        <v>132</v>
      </c>
      <c r="J129">
        <v>4.3499999999999996</v>
      </c>
      <c r="K129" t="s">
        <v>687</v>
      </c>
      <c r="L129" t="s">
        <v>595</v>
      </c>
      <c r="M129" s="74">
        <v>0.77552083333333333</v>
      </c>
      <c r="N129" t="s">
        <v>687</v>
      </c>
      <c r="O129">
        <v>0</v>
      </c>
      <c r="P129">
        <v>24</v>
      </c>
      <c r="Q129" t="s">
        <v>463</v>
      </c>
      <c r="R129" t="s">
        <v>132</v>
      </c>
    </row>
    <row r="130" spans="1:18" x14ac:dyDescent="0.3">
      <c r="A130" t="s">
        <v>495</v>
      </c>
      <c r="B130">
        <v>0</v>
      </c>
      <c r="C130" t="s">
        <v>132</v>
      </c>
      <c r="D130" t="s">
        <v>132</v>
      </c>
      <c r="E130" t="s">
        <v>132</v>
      </c>
      <c r="F130" t="s">
        <v>132</v>
      </c>
      <c r="G130" t="s">
        <v>132</v>
      </c>
      <c r="H130" t="s">
        <v>132</v>
      </c>
      <c r="I130" t="s">
        <v>132</v>
      </c>
      <c r="J130">
        <v>4.1900000000000004</v>
      </c>
      <c r="K130" t="s">
        <v>688</v>
      </c>
      <c r="L130" t="s">
        <v>595</v>
      </c>
      <c r="M130" s="74">
        <v>0.77552083333333333</v>
      </c>
      <c r="N130" t="s">
        <v>688</v>
      </c>
      <c r="O130">
        <v>0</v>
      </c>
      <c r="P130">
        <v>15</v>
      </c>
      <c r="Q130" t="s">
        <v>547</v>
      </c>
      <c r="R130" t="s">
        <v>132</v>
      </c>
    </row>
    <row r="131" spans="1:18" x14ac:dyDescent="0.3">
      <c r="A131" t="s">
        <v>496</v>
      </c>
      <c r="B131">
        <v>0</v>
      </c>
      <c r="C131" t="s">
        <v>132</v>
      </c>
      <c r="D131" t="s">
        <v>132</v>
      </c>
      <c r="E131" t="s">
        <v>132</v>
      </c>
      <c r="F131" t="s">
        <v>132</v>
      </c>
      <c r="G131" t="s">
        <v>132</v>
      </c>
      <c r="H131" t="s">
        <v>132</v>
      </c>
      <c r="I131" t="s">
        <v>132</v>
      </c>
      <c r="J131">
        <v>4.05</v>
      </c>
      <c r="K131" t="s">
        <v>689</v>
      </c>
      <c r="L131" t="s">
        <v>595</v>
      </c>
      <c r="M131" s="74">
        <v>0.77552083333333333</v>
      </c>
      <c r="N131" t="s">
        <v>689</v>
      </c>
      <c r="O131">
        <v>0</v>
      </c>
      <c r="P131">
        <v>1</v>
      </c>
      <c r="Q131" t="s">
        <v>463</v>
      </c>
      <c r="R131" t="s">
        <v>132</v>
      </c>
    </row>
    <row r="132" spans="1:18" x14ac:dyDescent="0.3">
      <c r="A132" t="s">
        <v>437</v>
      </c>
      <c r="B132">
        <v>0</v>
      </c>
      <c r="C132" t="s">
        <v>132</v>
      </c>
      <c r="D132" t="s">
        <v>132</v>
      </c>
      <c r="E132" t="s">
        <v>132</v>
      </c>
      <c r="F132" t="s">
        <v>132</v>
      </c>
      <c r="G132" t="s">
        <v>132</v>
      </c>
      <c r="H132" t="s">
        <v>132</v>
      </c>
      <c r="I132" t="s">
        <v>132</v>
      </c>
      <c r="J132">
        <v>3.91</v>
      </c>
      <c r="K132" t="s">
        <v>690</v>
      </c>
      <c r="L132" t="s">
        <v>595</v>
      </c>
      <c r="M132" s="74">
        <v>0.77552083333333333</v>
      </c>
      <c r="N132" t="s">
        <v>690</v>
      </c>
      <c r="O132">
        <v>0</v>
      </c>
      <c r="P132">
        <v>25</v>
      </c>
      <c r="Q132" t="s">
        <v>554</v>
      </c>
      <c r="R132" t="s">
        <v>132</v>
      </c>
    </row>
    <row r="133" spans="1:18" x14ac:dyDescent="0.3">
      <c r="A133" t="s">
        <v>563</v>
      </c>
      <c r="B133">
        <v>0</v>
      </c>
      <c r="C133" t="s">
        <v>132</v>
      </c>
      <c r="D133" t="s">
        <v>132</v>
      </c>
      <c r="E133" t="s">
        <v>132</v>
      </c>
      <c r="F133" t="s">
        <v>132</v>
      </c>
      <c r="G133" t="s">
        <v>132</v>
      </c>
      <c r="H133" t="s">
        <v>132</v>
      </c>
      <c r="I133" t="s">
        <v>132</v>
      </c>
      <c r="J133">
        <v>3.79</v>
      </c>
      <c r="K133" t="s">
        <v>691</v>
      </c>
      <c r="L133" t="s">
        <v>595</v>
      </c>
      <c r="M133" s="74">
        <v>0.77552083333333333</v>
      </c>
      <c r="N133" t="s">
        <v>691</v>
      </c>
      <c r="O133">
        <v>0</v>
      </c>
      <c r="P133">
        <v>0</v>
      </c>
      <c r="Q133" t="s">
        <v>463</v>
      </c>
      <c r="R133" t="s">
        <v>132</v>
      </c>
    </row>
    <row r="134" spans="1:18" x14ac:dyDescent="0.3">
      <c r="A134" t="s">
        <v>564</v>
      </c>
      <c r="B134">
        <v>0</v>
      </c>
      <c r="C134" t="s">
        <v>132</v>
      </c>
      <c r="D134" t="s">
        <v>132</v>
      </c>
      <c r="E134" t="s">
        <v>132</v>
      </c>
      <c r="F134" t="s">
        <v>132</v>
      </c>
      <c r="G134" t="s">
        <v>132</v>
      </c>
      <c r="H134" t="s">
        <v>132</v>
      </c>
      <c r="I134" t="s">
        <v>132</v>
      </c>
      <c r="J134">
        <v>3.67</v>
      </c>
      <c r="K134" t="s">
        <v>692</v>
      </c>
      <c r="L134" t="s">
        <v>595</v>
      </c>
      <c r="M134" s="74">
        <v>0.77552083333333333</v>
      </c>
      <c r="N134" t="s">
        <v>692</v>
      </c>
      <c r="O134">
        <v>0</v>
      </c>
      <c r="P134">
        <v>0</v>
      </c>
      <c r="Q134" t="s">
        <v>463</v>
      </c>
      <c r="R134" t="s">
        <v>132</v>
      </c>
    </row>
    <row r="135" spans="1:18" x14ac:dyDescent="0.3">
      <c r="A135" t="s">
        <v>565</v>
      </c>
      <c r="B135">
        <v>0</v>
      </c>
      <c r="C135" t="s">
        <v>132</v>
      </c>
      <c r="D135" t="s">
        <v>132</v>
      </c>
      <c r="E135" t="s">
        <v>132</v>
      </c>
      <c r="F135" t="s">
        <v>132</v>
      </c>
      <c r="G135" t="s">
        <v>132</v>
      </c>
      <c r="H135" t="s">
        <v>132</v>
      </c>
      <c r="I135" t="s">
        <v>132</v>
      </c>
      <c r="J135">
        <v>3.56</v>
      </c>
      <c r="K135" t="s">
        <v>693</v>
      </c>
      <c r="L135" t="s">
        <v>595</v>
      </c>
      <c r="M135" s="74">
        <v>0.77552083333333333</v>
      </c>
      <c r="N135" t="s">
        <v>693</v>
      </c>
      <c r="O135">
        <v>0</v>
      </c>
      <c r="P135">
        <v>0</v>
      </c>
      <c r="Q135" t="s">
        <v>463</v>
      </c>
      <c r="R135" t="s">
        <v>132</v>
      </c>
    </row>
    <row r="136" spans="1:18" x14ac:dyDescent="0.3">
      <c r="A136" t="s">
        <v>566</v>
      </c>
      <c r="B136">
        <v>0</v>
      </c>
      <c r="C136" t="s">
        <v>132</v>
      </c>
      <c r="D136" t="s">
        <v>132</v>
      </c>
      <c r="E136" t="s">
        <v>132</v>
      </c>
      <c r="F136" t="s">
        <v>132</v>
      </c>
      <c r="G136" t="s">
        <v>132</v>
      </c>
      <c r="H136" t="s">
        <v>132</v>
      </c>
      <c r="I136" t="s">
        <v>132</v>
      </c>
      <c r="J136">
        <v>3.45</v>
      </c>
      <c r="K136" t="s">
        <v>694</v>
      </c>
      <c r="L136" t="s">
        <v>595</v>
      </c>
      <c r="M136" s="74">
        <v>0.77552083333333333</v>
      </c>
      <c r="N136" t="s">
        <v>694</v>
      </c>
      <c r="O136">
        <v>0</v>
      </c>
      <c r="P136">
        <v>0</v>
      </c>
      <c r="Q136" t="s">
        <v>463</v>
      </c>
      <c r="R136" t="s">
        <v>132</v>
      </c>
    </row>
    <row r="137" spans="1:18" x14ac:dyDescent="0.3">
      <c r="A137" t="s">
        <v>567</v>
      </c>
      <c r="B137">
        <v>0</v>
      </c>
      <c r="C137" t="s">
        <v>132</v>
      </c>
      <c r="D137" t="s">
        <v>132</v>
      </c>
      <c r="E137" t="s">
        <v>132</v>
      </c>
      <c r="F137" t="s">
        <v>132</v>
      </c>
      <c r="G137" t="s">
        <v>132</v>
      </c>
      <c r="H137" t="s">
        <v>132</v>
      </c>
      <c r="I137" t="s">
        <v>132</v>
      </c>
      <c r="J137">
        <v>3.35</v>
      </c>
      <c r="K137" t="s">
        <v>695</v>
      </c>
      <c r="L137" t="s">
        <v>595</v>
      </c>
      <c r="M137" s="74">
        <v>0.77552083333333333</v>
      </c>
      <c r="N137" t="s">
        <v>695</v>
      </c>
      <c r="O137">
        <v>0</v>
      </c>
      <c r="P137">
        <v>0</v>
      </c>
      <c r="Q137" t="s">
        <v>463</v>
      </c>
      <c r="R137" t="s">
        <v>132</v>
      </c>
    </row>
    <row r="138" spans="1:18" x14ac:dyDescent="0.3">
      <c r="A138" t="s">
        <v>568</v>
      </c>
      <c r="B138">
        <v>0</v>
      </c>
      <c r="C138" t="s">
        <v>132</v>
      </c>
      <c r="D138" t="s">
        <v>132</v>
      </c>
      <c r="E138" t="s">
        <v>132</v>
      </c>
      <c r="F138" t="s">
        <v>132</v>
      </c>
      <c r="G138" t="s">
        <v>132</v>
      </c>
      <c r="H138" t="s">
        <v>132</v>
      </c>
      <c r="I138" t="s">
        <v>132</v>
      </c>
      <c r="J138">
        <v>3.26</v>
      </c>
      <c r="K138" t="s">
        <v>696</v>
      </c>
      <c r="L138" t="s">
        <v>595</v>
      </c>
      <c r="M138" s="74">
        <v>0.77552083333333333</v>
      </c>
      <c r="N138" t="s">
        <v>696</v>
      </c>
      <c r="O138">
        <v>0</v>
      </c>
      <c r="P138">
        <v>24</v>
      </c>
      <c r="Q138" t="s">
        <v>463</v>
      </c>
      <c r="R138" t="s">
        <v>132</v>
      </c>
    </row>
    <row r="139" spans="1:18" x14ac:dyDescent="0.3">
      <c r="A139" t="s">
        <v>569</v>
      </c>
      <c r="B139">
        <v>0</v>
      </c>
      <c r="C139" t="s">
        <v>132</v>
      </c>
      <c r="D139" t="s">
        <v>132</v>
      </c>
      <c r="E139" t="s">
        <v>132</v>
      </c>
      <c r="F139" t="s">
        <v>132</v>
      </c>
      <c r="G139" t="s">
        <v>132</v>
      </c>
      <c r="H139" t="s">
        <v>132</v>
      </c>
      <c r="I139" t="s">
        <v>132</v>
      </c>
      <c r="J139">
        <v>3.17</v>
      </c>
      <c r="K139" t="s">
        <v>697</v>
      </c>
      <c r="L139" t="s">
        <v>595</v>
      </c>
      <c r="M139" s="74">
        <v>0.77552083333333333</v>
      </c>
      <c r="N139" t="s">
        <v>697</v>
      </c>
      <c r="O139">
        <v>0</v>
      </c>
      <c r="P139">
        <v>2</v>
      </c>
      <c r="Q139" t="s">
        <v>463</v>
      </c>
      <c r="R139" t="s">
        <v>132</v>
      </c>
    </row>
    <row r="140" spans="1:18" x14ac:dyDescent="0.3">
      <c r="A140" t="s">
        <v>570</v>
      </c>
      <c r="B140">
        <v>0</v>
      </c>
      <c r="C140" t="s">
        <v>132</v>
      </c>
      <c r="D140" t="s">
        <v>132</v>
      </c>
      <c r="E140" t="s">
        <v>132</v>
      </c>
      <c r="F140" t="s">
        <v>132</v>
      </c>
      <c r="G140" t="s">
        <v>132</v>
      </c>
      <c r="H140" t="s">
        <v>132</v>
      </c>
      <c r="I140" t="s">
        <v>132</v>
      </c>
      <c r="J140">
        <v>3.09</v>
      </c>
      <c r="K140" t="s">
        <v>698</v>
      </c>
      <c r="L140" t="s">
        <v>595</v>
      </c>
      <c r="M140" s="74">
        <v>0.77552083333333333</v>
      </c>
      <c r="N140" t="s">
        <v>698</v>
      </c>
      <c r="O140">
        <v>0</v>
      </c>
      <c r="P140">
        <v>7</v>
      </c>
      <c r="Q140" t="s">
        <v>463</v>
      </c>
      <c r="R140" t="s">
        <v>132</v>
      </c>
    </row>
    <row r="141" spans="1:18" x14ac:dyDescent="0.3">
      <c r="A141" t="s">
        <v>571</v>
      </c>
      <c r="B141">
        <v>0</v>
      </c>
      <c r="C141" t="s">
        <v>132</v>
      </c>
      <c r="D141" t="s">
        <v>132</v>
      </c>
      <c r="E141" t="s">
        <v>132</v>
      </c>
      <c r="F141" t="s">
        <v>132</v>
      </c>
      <c r="G141" t="s">
        <v>132</v>
      </c>
      <c r="H141" t="s">
        <v>132</v>
      </c>
      <c r="I141" t="s">
        <v>132</v>
      </c>
      <c r="J141">
        <v>3.01</v>
      </c>
      <c r="K141" t="s">
        <v>699</v>
      </c>
      <c r="L141" t="s">
        <v>595</v>
      </c>
      <c r="M141" s="74">
        <v>0.77552083333333333</v>
      </c>
      <c r="N141" t="s">
        <v>699</v>
      </c>
      <c r="O141">
        <v>0</v>
      </c>
      <c r="P141">
        <v>16</v>
      </c>
      <c r="Q141" t="s">
        <v>463</v>
      </c>
      <c r="R141" t="s">
        <v>132</v>
      </c>
    </row>
    <row r="142" spans="1:18" x14ac:dyDescent="0.3">
      <c r="A142" t="s">
        <v>572</v>
      </c>
      <c r="B142">
        <v>0</v>
      </c>
      <c r="C142" t="s">
        <v>132</v>
      </c>
      <c r="D142" t="s">
        <v>132</v>
      </c>
      <c r="E142" t="s">
        <v>132</v>
      </c>
      <c r="F142" t="s">
        <v>132</v>
      </c>
      <c r="G142" t="s">
        <v>132</v>
      </c>
      <c r="H142" t="s">
        <v>132</v>
      </c>
      <c r="I142" t="s">
        <v>132</v>
      </c>
      <c r="J142">
        <v>2.94</v>
      </c>
      <c r="K142" t="s">
        <v>700</v>
      </c>
      <c r="L142" t="s">
        <v>595</v>
      </c>
      <c r="M142" s="74">
        <v>0.77552083333333333</v>
      </c>
      <c r="N142" t="s">
        <v>700</v>
      </c>
      <c r="O142">
        <v>0</v>
      </c>
      <c r="P142">
        <v>50</v>
      </c>
      <c r="Q142" t="s">
        <v>463</v>
      </c>
      <c r="R142" t="s">
        <v>132</v>
      </c>
    </row>
    <row r="143" spans="1:18" x14ac:dyDescent="0.3">
      <c r="A143" t="s">
        <v>573</v>
      </c>
      <c r="B143">
        <v>0</v>
      </c>
      <c r="C143" t="s">
        <v>132</v>
      </c>
      <c r="D143" t="s">
        <v>132</v>
      </c>
      <c r="E143" t="s">
        <v>132</v>
      </c>
      <c r="F143" t="s">
        <v>132</v>
      </c>
      <c r="G143" t="s">
        <v>132</v>
      </c>
      <c r="H143" t="s">
        <v>132</v>
      </c>
      <c r="I143" t="s">
        <v>132</v>
      </c>
      <c r="J143">
        <v>2.76</v>
      </c>
      <c r="K143" t="s">
        <v>701</v>
      </c>
      <c r="L143" t="s">
        <v>595</v>
      </c>
      <c r="M143" s="74">
        <v>0.77552083333333333</v>
      </c>
      <c r="N143" t="s">
        <v>701</v>
      </c>
      <c r="O143">
        <v>0</v>
      </c>
      <c r="P143">
        <v>74</v>
      </c>
      <c r="Q143" t="s">
        <v>463</v>
      </c>
      <c r="R143" t="s">
        <v>132</v>
      </c>
    </row>
    <row r="144" spans="1:18" x14ac:dyDescent="0.3">
      <c r="A144" t="s">
        <v>574</v>
      </c>
      <c r="B144">
        <v>0</v>
      </c>
      <c r="C144" t="s">
        <v>132</v>
      </c>
      <c r="D144" t="s">
        <v>132</v>
      </c>
      <c r="E144" t="s">
        <v>132</v>
      </c>
      <c r="F144" t="s">
        <v>132</v>
      </c>
      <c r="G144" t="s">
        <v>132</v>
      </c>
      <c r="H144" t="s">
        <v>132</v>
      </c>
      <c r="I144" t="s">
        <v>132</v>
      </c>
      <c r="J144">
        <v>2.61</v>
      </c>
      <c r="K144" t="s">
        <v>702</v>
      </c>
      <c r="L144" t="s">
        <v>595</v>
      </c>
      <c r="M144" s="74">
        <v>0.77552083333333333</v>
      </c>
      <c r="N144" t="s">
        <v>702</v>
      </c>
      <c r="O144">
        <v>0</v>
      </c>
      <c r="P144">
        <v>99</v>
      </c>
      <c r="Q144" t="s">
        <v>463</v>
      </c>
      <c r="R144" t="s">
        <v>132</v>
      </c>
    </row>
    <row r="145" spans="1:18" x14ac:dyDescent="0.3">
      <c r="A145" t="s">
        <v>575</v>
      </c>
      <c r="B145">
        <v>0</v>
      </c>
      <c r="C145" t="s">
        <v>132</v>
      </c>
      <c r="D145" t="s">
        <v>132</v>
      </c>
      <c r="E145" t="s">
        <v>132</v>
      </c>
      <c r="F145" t="s">
        <v>132</v>
      </c>
      <c r="G145" t="s">
        <v>132</v>
      </c>
      <c r="H145" t="s">
        <v>132</v>
      </c>
      <c r="I145" t="s">
        <v>132</v>
      </c>
      <c r="J145">
        <v>2.4700000000000002</v>
      </c>
      <c r="K145" t="s">
        <v>703</v>
      </c>
      <c r="L145" t="s">
        <v>595</v>
      </c>
      <c r="M145" s="74">
        <v>0.77552083333333333</v>
      </c>
      <c r="N145" t="s">
        <v>703</v>
      </c>
      <c r="O145">
        <v>0</v>
      </c>
      <c r="P145">
        <v>0</v>
      </c>
      <c r="Q145" t="s">
        <v>463</v>
      </c>
      <c r="R145" t="s">
        <v>132</v>
      </c>
    </row>
    <row r="146" spans="1:18" x14ac:dyDescent="0.3">
      <c r="A146" t="s">
        <v>576</v>
      </c>
      <c r="B146">
        <v>0</v>
      </c>
      <c r="C146" t="s">
        <v>132</v>
      </c>
      <c r="D146" t="s">
        <v>132</v>
      </c>
      <c r="E146" t="s">
        <v>132</v>
      </c>
      <c r="F146" t="s">
        <v>132</v>
      </c>
      <c r="G146" t="s">
        <v>132</v>
      </c>
      <c r="H146" t="s">
        <v>132</v>
      </c>
      <c r="I146" t="s">
        <v>132</v>
      </c>
      <c r="J146">
        <v>2.35</v>
      </c>
      <c r="K146" t="s">
        <v>704</v>
      </c>
      <c r="L146" t="s">
        <v>595</v>
      </c>
      <c r="M146" s="74">
        <v>0.77552083333333333</v>
      </c>
      <c r="N146" t="s">
        <v>704</v>
      </c>
      <c r="O146">
        <v>0</v>
      </c>
      <c r="P146">
        <v>392</v>
      </c>
      <c r="Q146" t="s">
        <v>596</v>
      </c>
      <c r="R146" t="s">
        <v>132</v>
      </c>
    </row>
    <row r="147" spans="1:18" x14ac:dyDescent="0.3">
      <c r="A147" t="s">
        <v>577</v>
      </c>
      <c r="B147">
        <v>0</v>
      </c>
      <c r="C147" t="s">
        <v>132</v>
      </c>
      <c r="D147" t="s">
        <v>132</v>
      </c>
      <c r="E147" t="s">
        <v>132</v>
      </c>
      <c r="F147" t="s">
        <v>132</v>
      </c>
      <c r="G147" t="s">
        <v>132</v>
      </c>
      <c r="H147" t="s">
        <v>132</v>
      </c>
      <c r="I147" t="s">
        <v>132</v>
      </c>
      <c r="J147">
        <v>2.2400000000000002</v>
      </c>
      <c r="K147" t="s">
        <v>705</v>
      </c>
      <c r="L147" t="s">
        <v>595</v>
      </c>
      <c r="M147" s="74">
        <v>0.77552083333333333</v>
      </c>
      <c r="N147" t="s">
        <v>705</v>
      </c>
      <c r="O147">
        <v>0</v>
      </c>
      <c r="P147">
        <v>780</v>
      </c>
      <c r="Q147" t="s">
        <v>553</v>
      </c>
      <c r="R147" t="s">
        <v>132</v>
      </c>
    </row>
    <row r="148" spans="1:18" x14ac:dyDescent="0.3">
      <c r="A148" t="s">
        <v>90</v>
      </c>
      <c r="M148" s="74"/>
      <c r="O148">
        <v>39.436999999999998</v>
      </c>
      <c r="P148">
        <v>206.4</v>
      </c>
    </row>
  </sheetData>
  <phoneticPr fontId="19" type="noConversion"/>
  <pageMargins left="0.7" right="0.7" top="0.78740157499999996" bottom="0.78740157499999996"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5A04-D600-441E-8AB3-A446C25DD80F}">
  <sheetPr codeName="Tabelle41"/>
  <dimension ref="A1:R148"/>
  <sheetViews>
    <sheetView workbookViewId="0">
      <selection sqref="A1:R154"/>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-3.33</v>
      </c>
      <c r="K2" t="s">
        <v>706</v>
      </c>
      <c r="L2" t="s">
        <v>595</v>
      </c>
      <c r="M2" s="74">
        <v>0.77552083333333333</v>
      </c>
      <c r="N2" t="s">
        <v>706</v>
      </c>
      <c r="O2">
        <v>0</v>
      </c>
      <c r="P2">
        <v>570</v>
      </c>
      <c r="Q2" t="s">
        <v>553</v>
      </c>
      <c r="R2" t="s">
        <v>132</v>
      </c>
    </row>
    <row r="3" spans="1:18" x14ac:dyDescent="0.3">
      <c r="A3" t="s">
        <v>531</v>
      </c>
      <c r="B3">
        <v>0</v>
      </c>
      <c r="C3" t="s">
        <v>132</v>
      </c>
      <c r="D3" t="s">
        <v>132</v>
      </c>
      <c r="E3" t="s">
        <v>132</v>
      </c>
      <c r="F3" t="s">
        <v>132</v>
      </c>
      <c r="G3" t="s">
        <v>132</v>
      </c>
      <c r="H3" t="s">
        <v>132</v>
      </c>
      <c r="I3" t="s">
        <v>132</v>
      </c>
      <c r="J3">
        <v>-3.89</v>
      </c>
      <c r="K3" t="s">
        <v>707</v>
      </c>
      <c r="L3" t="s">
        <v>595</v>
      </c>
      <c r="M3" s="74">
        <v>0.77552083333333333</v>
      </c>
      <c r="N3" t="s">
        <v>707</v>
      </c>
      <c r="O3">
        <v>0</v>
      </c>
      <c r="P3">
        <v>50</v>
      </c>
      <c r="Q3" t="s">
        <v>473</v>
      </c>
      <c r="R3" t="s">
        <v>132</v>
      </c>
    </row>
    <row r="4" spans="1:18" x14ac:dyDescent="0.3">
      <c r="A4" t="s">
        <v>532</v>
      </c>
      <c r="B4">
        <v>0</v>
      </c>
      <c r="C4" t="s">
        <v>132</v>
      </c>
      <c r="D4" t="s">
        <v>132</v>
      </c>
      <c r="E4" t="s">
        <v>132</v>
      </c>
      <c r="F4" t="s">
        <v>132</v>
      </c>
      <c r="G4" t="s">
        <v>132</v>
      </c>
      <c r="H4" t="s">
        <v>132</v>
      </c>
      <c r="I4" t="s">
        <v>132</v>
      </c>
      <c r="J4">
        <v>-4.66</v>
      </c>
      <c r="K4" t="s">
        <v>708</v>
      </c>
      <c r="L4" t="s">
        <v>595</v>
      </c>
      <c r="M4" s="74">
        <v>0.77552083333333333</v>
      </c>
      <c r="N4" t="s">
        <v>708</v>
      </c>
      <c r="O4">
        <v>0</v>
      </c>
      <c r="P4">
        <v>601</v>
      </c>
      <c r="Q4" t="s">
        <v>597</v>
      </c>
      <c r="R4" t="s">
        <v>132</v>
      </c>
    </row>
    <row r="5" spans="1:18" x14ac:dyDescent="0.3">
      <c r="A5" t="s">
        <v>534</v>
      </c>
      <c r="B5">
        <v>0</v>
      </c>
      <c r="C5" t="s">
        <v>132</v>
      </c>
      <c r="D5" t="s">
        <v>132</v>
      </c>
      <c r="E5" t="s">
        <v>132</v>
      </c>
      <c r="F5" t="s">
        <v>132</v>
      </c>
      <c r="G5" t="s">
        <v>132</v>
      </c>
      <c r="H5" t="s">
        <v>132</v>
      </c>
      <c r="I5" t="s">
        <v>132</v>
      </c>
      <c r="J5">
        <v>-5.18</v>
      </c>
      <c r="K5" t="s">
        <v>709</v>
      </c>
      <c r="L5" t="s">
        <v>595</v>
      </c>
      <c r="M5" s="74">
        <v>0.77552083333333333</v>
      </c>
      <c r="N5" t="s">
        <v>709</v>
      </c>
      <c r="O5">
        <v>0</v>
      </c>
      <c r="P5">
        <v>0</v>
      </c>
      <c r="Q5" t="s">
        <v>473</v>
      </c>
      <c r="R5" t="s">
        <v>132</v>
      </c>
    </row>
    <row r="6" spans="1:18" x14ac:dyDescent="0.3">
      <c r="A6" t="s">
        <v>535</v>
      </c>
      <c r="B6">
        <v>0</v>
      </c>
      <c r="C6" t="s">
        <v>132</v>
      </c>
      <c r="D6" t="s">
        <v>132</v>
      </c>
      <c r="E6" t="s">
        <v>132</v>
      </c>
      <c r="F6" t="s">
        <v>132</v>
      </c>
      <c r="G6" t="s">
        <v>132</v>
      </c>
      <c r="H6" t="s">
        <v>132</v>
      </c>
      <c r="I6" t="s">
        <v>132</v>
      </c>
      <c r="J6">
        <v>-5.83</v>
      </c>
      <c r="K6" t="s">
        <v>710</v>
      </c>
      <c r="L6" t="s">
        <v>595</v>
      </c>
      <c r="M6" s="74">
        <v>0.77552083333333333</v>
      </c>
      <c r="N6" t="s">
        <v>710</v>
      </c>
      <c r="O6">
        <v>0</v>
      </c>
      <c r="P6">
        <v>500</v>
      </c>
      <c r="Q6" t="s">
        <v>473</v>
      </c>
      <c r="R6" t="s">
        <v>132</v>
      </c>
    </row>
    <row r="7" spans="1:18" x14ac:dyDescent="0.3">
      <c r="A7" t="s">
        <v>536</v>
      </c>
      <c r="B7">
        <v>0</v>
      </c>
      <c r="C7" t="s">
        <v>132</v>
      </c>
      <c r="D7" t="s">
        <v>132</v>
      </c>
      <c r="E7" t="s">
        <v>132</v>
      </c>
      <c r="F7" t="s">
        <v>132</v>
      </c>
      <c r="G7" t="s">
        <v>132</v>
      </c>
      <c r="H7" t="s">
        <v>132</v>
      </c>
      <c r="I7" t="s">
        <v>132</v>
      </c>
      <c r="J7">
        <v>-6.48</v>
      </c>
      <c r="K7" t="s">
        <v>711</v>
      </c>
      <c r="L7" t="s">
        <v>595</v>
      </c>
      <c r="M7" s="74">
        <v>0.77552083333333333</v>
      </c>
      <c r="N7" t="s">
        <v>711</v>
      </c>
      <c r="O7">
        <v>0</v>
      </c>
      <c r="P7">
        <v>71</v>
      </c>
      <c r="Q7" t="s">
        <v>547</v>
      </c>
      <c r="R7" t="s">
        <v>132</v>
      </c>
    </row>
    <row r="8" spans="1:18" x14ac:dyDescent="0.3">
      <c r="A8" t="s">
        <v>537</v>
      </c>
      <c r="B8">
        <v>0</v>
      </c>
      <c r="C8" t="s">
        <v>132</v>
      </c>
      <c r="D8" t="s">
        <v>132</v>
      </c>
      <c r="E8" t="s">
        <v>132</v>
      </c>
      <c r="F8" t="s">
        <v>132</v>
      </c>
      <c r="G8" t="s">
        <v>132</v>
      </c>
      <c r="H8" t="s">
        <v>132</v>
      </c>
      <c r="I8" t="s">
        <v>132</v>
      </c>
      <c r="J8">
        <v>-6.66</v>
      </c>
      <c r="K8" t="s">
        <v>712</v>
      </c>
      <c r="L8" t="s">
        <v>595</v>
      </c>
      <c r="M8" s="74">
        <v>0.77552083333333333</v>
      </c>
      <c r="N8" t="s">
        <v>712</v>
      </c>
      <c r="O8">
        <v>0</v>
      </c>
      <c r="P8">
        <v>0</v>
      </c>
      <c r="Q8" t="s">
        <v>473</v>
      </c>
      <c r="R8" t="s">
        <v>132</v>
      </c>
    </row>
    <row r="9" spans="1:18" x14ac:dyDescent="0.3">
      <c r="A9" t="s">
        <v>538</v>
      </c>
      <c r="B9">
        <v>0</v>
      </c>
      <c r="C9" t="s">
        <v>132</v>
      </c>
      <c r="D9" t="s">
        <v>132</v>
      </c>
      <c r="E9" t="s">
        <v>132</v>
      </c>
      <c r="F9" t="s">
        <v>132</v>
      </c>
      <c r="G9" t="s">
        <v>132</v>
      </c>
      <c r="H9" t="s">
        <v>132</v>
      </c>
      <c r="I9" t="s">
        <v>132</v>
      </c>
      <c r="J9">
        <v>-6.86</v>
      </c>
      <c r="K9" t="s">
        <v>713</v>
      </c>
      <c r="L9" t="s">
        <v>595</v>
      </c>
      <c r="M9" s="74">
        <v>0.77552083333333333</v>
      </c>
      <c r="N9" t="s">
        <v>713</v>
      </c>
      <c r="O9">
        <v>0</v>
      </c>
      <c r="P9">
        <v>0</v>
      </c>
      <c r="Q9" t="s">
        <v>473</v>
      </c>
      <c r="R9" t="s">
        <v>132</v>
      </c>
    </row>
    <row r="10" spans="1:18" x14ac:dyDescent="0.3">
      <c r="A10" t="s">
        <v>539</v>
      </c>
      <c r="B10">
        <v>0</v>
      </c>
      <c r="C10" t="s">
        <v>132</v>
      </c>
      <c r="D10" t="s">
        <v>132</v>
      </c>
      <c r="E10" t="s">
        <v>132</v>
      </c>
      <c r="F10" t="s">
        <v>132</v>
      </c>
      <c r="G10" t="s">
        <v>132</v>
      </c>
      <c r="H10" t="s">
        <v>132</v>
      </c>
      <c r="I10" t="s">
        <v>132</v>
      </c>
      <c r="J10">
        <v>-7.28</v>
      </c>
      <c r="K10" t="s">
        <v>714</v>
      </c>
      <c r="L10" t="s">
        <v>595</v>
      </c>
      <c r="M10" s="74">
        <v>0.77552083333333333</v>
      </c>
      <c r="N10" t="s">
        <v>714</v>
      </c>
      <c r="O10">
        <v>0</v>
      </c>
      <c r="P10">
        <v>70</v>
      </c>
      <c r="Q10" t="s">
        <v>581</v>
      </c>
      <c r="R10" t="s">
        <v>132</v>
      </c>
    </row>
    <row r="11" spans="1:18" x14ac:dyDescent="0.3">
      <c r="A11" t="s">
        <v>540</v>
      </c>
      <c r="B11">
        <v>0</v>
      </c>
      <c r="C11" t="s">
        <v>132</v>
      </c>
      <c r="D11" t="s">
        <v>132</v>
      </c>
      <c r="E11" t="s">
        <v>132</v>
      </c>
      <c r="F11" t="s">
        <v>132</v>
      </c>
      <c r="G11" t="s">
        <v>132</v>
      </c>
      <c r="H11" t="s">
        <v>132</v>
      </c>
      <c r="I11" t="s">
        <v>132</v>
      </c>
      <c r="J11">
        <v>-7.77</v>
      </c>
      <c r="K11" t="s">
        <v>715</v>
      </c>
      <c r="L11" t="s">
        <v>595</v>
      </c>
      <c r="M11" s="74">
        <v>0.77552083333333333</v>
      </c>
      <c r="N11" t="s">
        <v>715</v>
      </c>
      <c r="O11">
        <v>0</v>
      </c>
      <c r="P11">
        <v>0</v>
      </c>
      <c r="Q11" t="s">
        <v>473</v>
      </c>
      <c r="R11" t="s">
        <v>132</v>
      </c>
    </row>
    <row r="12" spans="1:18" x14ac:dyDescent="0.3">
      <c r="A12" t="s">
        <v>541</v>
      </c>
      <c r="B12">
        <v>0</v>
      </c>
      <c r="C12" t="s">
        <v>132</v>
      </c>
      <c r="D12" t="s">
        <v>132</v>
      </c>
      <c r="E12" t="s">
        <v>132</v>
      </c>
      <c r="F12" t="s">
        <v>132</v>
      </c>
      <c r="G12" t="s">
        <v>132</v>
      </c>
      <c r="H12" t="s">
        <v>132</v>
      </c>
      <c r="I12" t="s">
        <v>132</v>
      </c>
      <c r="J12">
        <v>-8.32</v>
      </c>
      <c r="K12" t="s">
        <v>716</v>
      </c>
      <c r="L12" t="s">
        <v>595</v>
      </c>
      <c r="M12" s="74">
        <v>0.77552083333333333</v>
      </c>
      <c r="N12" t="s">
        <v>716</v>
      </c>
      <c r="O12">
        <v>0</v>
      </c>
      <c r="P12">
        <v>14</v>
      </c>
      <c r="Q12" t="s">
        <v>596</v>
      </c>
      <c r="R12" t="s">
        <v>132</v>
      </c>
    </row>
    <row r="13" spans="1:18" x14ac:dyDescent="0.3">
      <c r="A13" t="s">
        <v>542</v>
      </c>
      <c r="B13">
        <v>0</v>
      </c>
      <c r="C13" t="s">
        <v>132</v>
      </c>
      <c r="D13" t="s">
        <v>132</v>
      </c>
      <c r="E13" t="s">
        <v>132</v>
      </c>
      <c r="F13" t="s">
        <v>132</v>
      </c>
      <c r="G13" t="s">
        <v>132</v>
      </c>
      <c r="H13" t="s">
        <v>132</v>
      </c>
      <c r="I13" t="s">
        <v>132</v>
      </c>
      <c r="J13">
        <v>-8.9600000000000009</v>
      </c>
      <c r="K13" t="s">
        <v>717</v>
      </c>
      <c r="L13" t="s">
        <v>595</v>
      </c>
      <c r="M13" s="74">
        <v>0.77552083333333333</v>
      </c>
      <c r="N13" t="s">
        <v>717</v>
      </c>
      <c r="O13">
        <v>2</v>
      </c>
      <c r="P13">
        <v>4</v>
      </c>
      <c r="Q13" t="s">
        <v>553</v>
      </c>
      <c r="R13" t="s">
        <v>132</v>
      </c>
    </row>
    <row r="14" spans="1:18" x14ac:dyDescent="0.3">
      <c r="A14" t="s">
        <v>543</v>
      </c>
      <c r="B14">
        <v>0</v>
      </c>
      <c r="C14" t="s">
        <v>132</v>
      </c>
      <c r="D14" t="s">
        <v>132</v>
      </c>
      <c r="E14" t="s">
        <v>132</v>
      </c>
      <c r="F14" t="s">
        <v>132</v>
      </c>
      <c r="G14" t="s">
        <v>132</v>
      </c>
      <c r="H14" t="s">
        <v>132</v>
      </c>
      <c r="I14" t="s">
        <v>132</v>
      </c>
      <c r="J14">
        <v>-9.32</v>
      </c>
      <c r="K14" t="s">
        <v>718</v>
      </c>
      <c r="L14" t="s">
        <v>595</v>
      </c>
      <c r="M14" s="74">
        <v>0.77552083333333333</v>
      </c>
      <c r="N14" t="s">
        <v>718</v>
      </c>
      <c r="O14">
        <v>0</v>
      </c>
      <c r="P14">
        <v>1</v>
      </c>
      <c r="Q14" t="s">
        <v>554</v>
      </c>
      <c r="R14" t="s">
        <v>132</v>
      </c>
    </row>
    <row r="15" spans="1:18" x14ac:dyDescent="0.3">
      <c r="A15" t="s">
        <v>544</v>
      </c>
      <c r="B15">
        <v>0</v>
      </c>
      <c r="C15" t="s">
        <v>132</v>
      </c>
      <c r="D15" t="s">
        <v>132</v>
      </c>
      <c r="E15" t="s">
        <v>132</v>
      </c>
      <c r="F15" t="s">
        <v>132</v>
      </c>
      <c r="G15" t="s">
        <v>132</v>
      </c>
      <c r="H15" t="s">
        <v>132</v>
      </c>
      <c r="I15" t="s">
        <v>132</v>
      </c>
      <c r="J15">
        <v>-9.6999999999999993</v>
      </c>
      <c r="K15" t="s">
        <v>719</v>
      </c>
      <c r="L15" t="s">
        <v>595</v>
      </c>
      <c r="M15" s="74">
        <v>0.77552083333333333</v>
      </c>
      <c r="N15" t="s">
        <v>719</v>
      </c>
      <c r="O15">
        <v>0</v>
      </c>
      <c r="P15">
        <v>14</v>
      </c>
      <c r="Q15" t="s">
        <v>473</v>
      </c>
      <c r="R15" t="s">
        <v>132</v>
      </c>
    </row>
    <row r="16" spans="1:18" x14ac:dyDescent="0.3">
      <c r="A16" t="s">
        <v>545</v>
      </c>
      <c r="B16">
        <v>0</v>
      </c>
      <c r="C16" t="s">
        <v>132</v>
      </c>
      <c r="D16" t="s">
        <v>132</v>
      </c>
      <c r="E16" t="s">
        <v>132</v>
      </c>
      <c r="F16" t="s">
        <v>132</v>
      </c>
      <c r="G16" t="s">
        <v>132</v>
      </c>
      <c r="H16" t="s">
        <v>132</v>
      </c>
      <c r="I16" t="s">
        <v>132</v>
      </c>
      <c r="J16">
        <v>-10.58</v>
      </c>
      <c r="K16" t="s">
        <v>720</v>
      </c>
      <c r="L16" t="s">
        <v>595</v>
      </c>
      <c r="M16" s="74">
        <v>0.77552083333333333</v>
      </c>
      <c r="N16" t="s">
        <v>720</v>
      </c>
      <c r="O16">
        <v>0</v>
      </c>
      <c r="P16">
        <v>38</v>
      </c>
      <c r="Q16" t="s">
        <v>473</v>
      </c>
      <c r="R16" t="s">
        <v>132</v>
      </c>
    </row>
    <row r="17" spans="1:18" x14ac:dyDescent="0.3">
      <c r="A17" t="s">
        <v>546</v>
      </c>
      <c r="B17">
        <v>0</v>
      </c>
      <c r="C17" t="s">
        <v>132</v>
      </c>
      <c r="D17" t="s">
        <v>132</v>
      </c>
      <c r="E17" t="s">
        <v>132</v>
      </c>
      <c r="F17" t="s">
        <v>132</v>
      </c>
      <c r="G17" t="s">
        <v>132</v>
      </c>
      <c r="H17" t="s">
        <v>132</v>
      </c>
      <c r="I17" t="s">
        <v>132</v>
      </c>
      <c r="J17">
        <v>-11.08</v>
      </c>
      <c r="K17" t="s">
        <v>648</v>
      </c>
      <c r="L17" t="s">
        <v>595</v>
      </c>
      <c r="M17" s="74">
        <v>0.77552083333333333</v>
      </c>
      <c r="N17" t="s">
        <v>648</v>
      </c>
      <c r="O17">
        <v>0</v>
      </c>
      <c r="P17">
        <v>90</v>
      </c>
      <c r="Q17" t="s">
        <v>592</v>
      </c>
      <c r="R17" t="s">
        <v>132</v>
      </c>
    </row>
    <row r="18" spans="1:18" x14ac:dyDescent="0.3">
      <c r="A18" t="s">
        <v>474</v>
      </c>
      <c r="B18">
        <v>0</v>
      </c>
      <c r="C18" t="s">
        <v>132</v>
      </c>
      <c r="D18" t="s">
        <v>132</v>
      </c>
      <c r="E18" t="s">
        <v>132</v>
      </c>
      <c r="F18" t="s">
        <v>132</v>
      </c>
      <c r="G18" t="s">
        <v>132</v>
      </c>
      <c r="H18" t="s">
        <v>132</v>
      </c>
      <c r="I18" t="s">
        <v>132</v>
      </c>
      <c r="J18">
        <v>-11.64</v>
      </c>
      <c r="K18" t="s">
        <v>721</v>
      </c>
      <c r="L18" t="s">
        <v>595</v>
      </c>
      <c r="M18" s="74">
        <v>0.77552083333333333</v>
      </c>
      <c r="N18" t="s">
        <v>721</v>
      </c>
      <c r="O18">
        <v>3</v>
      </c>
      <c r="P18">
        <v>27</v>
      </c>
      <c r="Q18" t="s">
        <v>597</v>
      </c>
      <c r="R18" t="s">
        <v>132</v>
      </c>
    </row>
    <row r="19" spans="1:18" x14ac:dyDescent="0.3">
      <c r="A19" t="s">
        <v>549</v>
      </c>
      <c r="B19">
        <v>0</v>
      </c>
      <c r="C19" t="s">
        <v>132</v>
      </c>
      <c r="D19" t="s">
        <v>132</v>
      </c>
      <c r="E19" t="s">
        <v>132</v>
      </c>
      <c r="F19" t="s">
        <v>132</v>
      </c>
      <c r="G19" t="s">
        <v>132</v>
      </c>
      <c r="H19" t="s">
        <v>132</v>
      </c>
      <c r="I19" t="s">
        <v>132</v>
      </c>
      <c r="J19">
        <v>-12.24</v>
      </c>
      <c r="K19" t="s">
        <v>722</v>
      </c>
      <c r="L19" t="s">
        <v>595</v>
      </c>
      <c r="M19" s="74">
        <v>0.77552083333333333</v>
      </c>
      <c r="N19" t="s">
        <v>722</v>
      </c>
      <c r="O19">
        <v>0</v>
      </c>
      <c r="P19">
        <v>33</v>
      </c>
      <c r="Q19" t="s">
        <v>473</v>
      </c>
      <c r="R19" t="s">
        <v>132</v>
      </c>
    </row>
    <row r="20" spans="1:18" x14ac:dyDescent="0.3">
      <c r="A20" t="s">
        <v>589</v>
      </c>
      <c r="B20">
        <v>0</v>
      </c>
      <c r="C20" t="s">
        <v>132</v>
      </c>
      <c r="D20" t="s">
        <v>132</v>
      </c>
      <c r="E20" t="s">
        <v>132</v>
      </c>
      <c r="F20" t="s">
        <v>132</v>
      </c>
      <c r="G20" t="s">
        <v>132</v>
      </c>
      <c r="H20" t="s">
        <v>132</v>
      </c>
      <c r="I20" t="s">
        <v>132</v>
      </c>
      <c r="J20">
        <v>-12.58</v>
      </c>
      <c r="K20" t="s">
        <v>723</v>
      </c>
      <c r="L20" t="s">
        <v>595</v>
      </c>
      <c r="M20" s="74">
        <v>0.77552083333333333</v>
      </c>
      <c r="N20" t="s">
        <v>723</v>
      </c>
      <c r="O20">
        <v>0</v>
      </c>
      <c r="P20">
        <v>0</v>
      </c>
      <c r="Q20" t="s">
        <v>590</v>
      </c>
      <c r="R20" t="s">
        <v>132</v>
      </c>
    </row>
    <row r="21" spans="1:18" x14ac:dyDescent="0.3">
      <c r="A21" t="s">
        <v>476</v>
      </c>
      <c r="B21">
        <v>0</v>
      </c>
      <c r="C21" t="s">
        <v>132</v>
      </c>
      <c r="D21" t="s">
        <v>132</v>
      </c>
      <c r="E21" t="s">
        <v>132</v>
      </c>
      <c r="F21" t="s">
        <v>132</v>
      </c>
      <c r="G21" t="s">
        <v>132</v>
      </c>
      <c r="H21" t="s">
        <v>132</v>
      </c>
      <c r="I21" t="s">
        <v>132</v>
      </c>
      <c r="J21">
        <v>-12.93</v>
      </c>
      <c r="K21" t="s">
        <v>724</v>
      </c>
      <c r="L21" t="s">
        <v>595</v>
      </c>
      <c r="M21" s="74">
        <v>0.77552083333333333</v>
      </c>
      <c r="N21" t="s">
        <v>724</v>
      </c>
      <c r="O21">
        <v>0</v>
      </c>
      <c r="P21">
        <v>2</v>
      </c>
      <c r="Q21" t="s">
        <v>473</v>
      </c>
      <c r="R21" t="s">
        <v>132</v>
      </c>
    </row>
    <row r="22" spans="1:18" x14ac:dyDescent="0.3">
      <c r="A22" t="s">
        <v>518</v>
      </c>
      <c r="B22">
        <v>0</v>
      </c>
      <c r="C22" t="s">
        <v>132</v>
      </c>
      <c r="D22" t="s">
        <v>132</v>
      </c>
      <c r="E22" t="s">
        <v>132</v>
      </c>
      <c r="F22" t="s">
        <v>132</v>
      </c>
      <c r="G22" t="s">
        <v>132</v>
      </c>
      <c r="H22" t="s">
        <v>132</v>
      </c>
      <c r="I22" t="s">
        <v>132</v>
      </c>
      <c r="J22">
        <v>-13.3</v>
      </c>
      <c r="K22" t="s">
        <v>725</v>
      </c>
      <c r="L22" t="s">
        <v>595</v>
      </c>
      <c r="M22" s="74">
        <v>0.77552083333333333</v>
      </c>
      <c r="N22" t="s">
        <v>725</v>
      </c>
      <c r="O22">
        <v>0</v>
      </c>
      <c r="P22">
        <v>81</v>
      </c>
      <c r="Q22" t="s">
        <v>590</v>
      </c>
      <c r="R22" t="s">
        <v>132</v>
      </c>
    </row>
    <row r="23" spans="1:18" x14ac:dyDescent="0.3">
      <c r="A23" t="s">
        <v>519</v>
      </c>
      <c r="B23">
        <v>0</v>
      </c>
      <c r="C23" t="s">
        <v>132</v>
      </c>
      <c r="D23" t="s">
        <v>132</v>
      </c>
      <c r="E23" t="s">
        <v>132</v>
      </c>
      <c r="F23" t="s">
        <v>132</v>
      </c>
      <c r="G23" t="s">
        <v>132</v>
      </c>
      <c r="H23" t="s">
        <v>132</v>
      </c>
      <c r="I23" t="s">
        <v>132</v>
      </c>
      <c r="J23">
        <v>-13.69</v>
      </c>
      <c r="K23" t="s">
        <v>726</v>
      </c>
      <c r="L23" t="s">
        <v>595</v>
      </c>
      <c r="M23" s="74">
        <v>0.77552083333333333</v>
      </c>
      <c r="N23" t="s">
        <v>726</v>
      </c>
      <c r="O23">
        <v>0</v>
      </c>
      <c r="P23">
        <v>15</v>
      </c>
      <c r="Q23" t="s">
        <v>497</v>
      </c>
      <c r="R23" t="s">
        <v>132</v>
      </c>
    </row>
    <row r="24" spans="1:18" x14ac:dyDescent="0.3">
      <c r="A24" t="s">
        <v>520</v>
      </c>
      <c r="B24">
        <v>0</v>
      </c>
      <c r="C24" t="s">
        <v>132</v>
      </c>
      <c r="D24" t="s">
        <v>132</v>
      </c>
      <c r="E24" t="s">
        <v>132</v>
      </c>
      <c r="F24" t="s">
        <v>132</v>
      </c>
      <c r="G24" t="s">
        <v>132</v>
      </c>
      <c r="H24" t="s">
        <v>132</v>
      </c>
      <c r="I24" t="s">
        <v>132</v>
      </c>
      <c r="J24">
        <v>-14.1</v>
      </c>
      <c r="K24" t="s">
        <v>727</v>
      </c>
      <c r="L24" t="s">
        <v>595</v>
      </c>
      <c r="M24" s="74">
        <v>0.77552083333333333</v>
      </c>
      <c r="N24" t="s">
        <v>727</v>
      </c>
      <c r="O24">
        <v>0</v>
      </c>
      <c r="P24">
        <v>11</v>
      </c>
      <c r="Q24" t="s">
        <v>588</v>
      </c>
      <c r="R24" t="s">
        <v>132</v>
      </c>
    </row>
    <row r="25" spans="1:18" x14ac:dyDescent="0.3">
      <c r="A25" t="s">
        <v>477</v>
      </c>
      <c r="B25">
        <v>0</v>
      </c>
      <c r="C25" t="s">
        <v>132</v>
      </c>
      <c r="D25" t="s">
        <v>132</v>
      </c>
      <c r="E25" t="s">
        <v>132</v>
      </c>
      <c r="F25" t="s">
        <v>132</v>
      </c>
      <c r="G25" t="s">
        <v>132</v>
      </c>
      <c r="H25" t="s">
        <v>132</v>
      </c>
      <c r="I25" t="s">
        <v>132</v>
      </c>
      <c r="J25">
        <v>-14.54</v>
      </c>
      <c r="K25" t="s">
        <v>728</v>
      </c>
      <c r="L25" t="s">
        <v>595</v>
      </c>
      <c r="M25" s="74">
        <v>0.77552083333333333</v>
      </c>
      <c r="N25" t="s">
        <v>728</v>
      </c>
      <c r="O25">
        <v>0</v>
      </c>
      <c r="P25">
        <v>77</v>
      </c>
      <c r="Q25" t="s">
        <v>581</v>
      </c>
      <c r="R25" t="s">
        <v>132</v>
      </c>
    </row>
    <row r="26" spans="1:18" x14ac:dyDescent="0.3">
      <c r="A26" t="s">
        <v>521</v>
      </c>
      <c r="B26">
        <v>0</v>
      </c>
      <c r="C26" t="s">
        <v>132</v>
      </c>
      <c r="D26" t="s">
        <v>132</v>
      </c>
      <c r="E26" t="s">
        <v>132</v>
      </c>
      <c r="F26" t="s">
        <v>132</v>
      </c>
      <c r="G26" t="s">
        <v>132</v>
      </c>
      <c r="H26" t="s">
        <v>132</v>
      </c>
      <c r="I26" t="s">
        <v>132</v>
      </c>
      <c r="J26">
        <v>-15.01</v>
      </c>
      <c r="K26" t="s">
        <v>729</v>
      </c>
      <c r="L26" t="s">
        <v>595</v>
      </c>
      <c r="M26" s="74">
        <v>0.77552083333333333</v>
      </c>
      <c r="N26" t="s">
        <v>729</v>
      </c>
      <c r="O26">
        <v>0</v>
      </c>
      <c r="P26">
        <v>0</v>
      </c>
      <c r="Q26" t="s">
        <v>517</v>
      </c>
      <c r="R26" t="s">
        <v>132</v>
      </c>
    </row>
    <row r="27" spans="1:18" x14ac:dyDescent="0.3">
      <c r="A27" t="s">
        <v>522</v>
      </c>
      <c r="B27">
        <v>0</v>
      </c>
      <c r="C27" t="s">
        <v>132</v>
      </c>
      <c r="D27" t="s">
        <v>132</v>
      </c>
      <c r="E27" t="s">
        <v>132</v>
      </c>
      <c r="F27" t="s">
        <v>132</v>
      </c>
      <c r="G27" t="s">
        <v>132</v>
      </c>
      <c r="H27" t="s">
        <v>132</v>
      </c>
      <c r="I27" t="s">
        <v>132</v>
      </c>
      <c r="J27">
        <v>-15.52</v>
      </c>
      <c r="K27" t="s">
        <v>730</v>
      </c>
      <c r="L27" t="s">
        <v>595</v>
      </c>
      <c r="M27" s="74">
        <v>0.77552083333333333</v>
      </c>
      <c r="N27" t="s">
        <v>730</v>
      </c>
      <c r="O27">
        <v>0</v>
      </c>
      <c r="P27">
        <v>86</v>
      </c>
      <c r="Q27" t="s">
        <v>596</v>
      </c>
      <c r="R27" t="s">
        <v>132</v>
      </c>
    </row>
    <row r="28" spans="1:18" x14ac:dyDescent="0.3">
      <c r="A28" t="s">
        <v>484</v>
      </c>
      <c r="B28">
        <v>0</v>
      </c>
      <c r="C28" t="s">
        <v>132</v>
      </c>
      <c r="D28" t="s">
        <v>132</v>
      </c>
      <c r="E28" t="s">
        <v>132</v>
      </c>
      <c r="F28" t="s">
        <v>132</v>
      </c>
      <c r="G28" t="s">
        <v>132</v>
      </c>
      <c r="H28" t="s">
        <v>132</v>
      </c>
      <c r="I28" t="s">
        <v>132</v>
      </c>
      <c r="J28">
        <v>-16.05</v>
      </c>
      <c r="K28" t="s">
        <v>731</v>
      </c>
      <c r="L28" t="s">
        <v>595</v>
      </c>
      <c r="M28" s="74">
        <v>0.77552083333333333</v>
      </c>
      <c r="N28" t="s">
        <v>731</v>
      </c>
      <c r="O28">
        <v>0</v>
      </c>
      <c r="P28">
        <v>1</v>
      </c>
      <c r="Q28" t="s">
        <v>498</v>
      </c>
      <c r="R28" t="s">
        <v>132</v>
      </c>
    </row>
    <row r="29" spans="1:18" x14ac:dyDescent="0.3">
      <c r="A29" t="s">
        <v>478</v>
      </c>
      <c r="B29">
        <v>0</v>
      </c>
      <c r="C29" t="s">
        <v>132</v>
      </c>
      <c r="D29" t="s">
        <v>132</v>
      </c>
      <c r="E29" t="s">
        <v>132</v>
      </c>
      <c r="F29" t="s">
        <v>132</v>
      </c>
      <c r="G29" t="s">
        <v>132</v>
      </c>
      <c r="H29" t="s">
        <v>132</v>
      </c>
      <c r="I29" t="s">
        <v>132</v>
      </c>
      <c r="J29">
        <v>-16.62</v>
      </c>
      <c r="K29" t="s">
        <v>732</v>
      </c>
      <c r="L29" t="s">
        <v>595</v>
      </c>
      <c r="M29" s="74">
        <v>0.77552083333333333</v>
      </c>
      <c r="N29" t="s">
        <v>732</v>
      </c>
      <c r="O29">
        <v>0</v>
      </c>
      <c r="P29">
        <v>40</v>
      </c>
      <c r="Q29" t="s">
        <v>590</v>
      </c>
      <c r="R29" t="s">
        <v>132</v>
      </c>
    </row>
    <row r="30" spans="1:18" x14ac:dyDescent="0.3">
      <c r="A30" t="s">
        <v>482</v>
      </c>
      <c r="B30">
        <v>0</v>
      </c>
      <c r="C30" t="s">
        <v>132</v>
      </c>
      <c r="D30" t="s">
        <v>132</v>
      </c>
      <c r="E30" t="s">
        <v>132</v>
      </c>
      <c r="F30" t="s">
        <v>132</v>
      </c>
      <c r="G30" t="s">
        <v>132</v>
      </c>
      <c r="H30" t="s">
        <v>132</v>
      </c>
      <c r="I30" t="s">
        <v>132</v>
      </c>
      <c r="J30">
        <v>-17.239999999999998</v>
      </c>
      <c r="K30" t="s">
        <v>733</v>
      </c>
      <c r="L30" t="s">
        <v>595</v>
      </c>
      <c r="M30" s="74">
        <v>0.77552083333333333</v>
      </c>
      <c r="N30" t="s">
        <v>733</v>
      </c>
      <c r="O30">
        <v>0</v>
      </c>
      <c r="P30">
        <v>0</v>
      </c>
      <c r="Q30" t="s">
        <v>481</v>
      </c>
      <c r="R30" t="s">
        <v>132</v>
      </c>
    </row>
    <row r="31" spans="1:18" x14ac:dyDescent="0.3">
      <c r="A31" t="s">
        <v>479</v>
      </c>
      <c r="B31">
        <v>0</v>
      </c>
      <c r="C31" t="s">
        <v>132</v>
      </c>
      <c r="D31" t="s">
        <v>132</v>
      </c>
      <c r="E31" t="s">
        <v>132</v>
      </c>
      <c r="F31" t="s">
        <v>132</v>
      </c>
      <c r="G31" t="s">
        <v>132</v>
      </c>
      <c r="H31" t="s">
        <v>132</v>
      </c>
      <c r="I31" t="s">
        <v>132</v>
      </c>
      <c r="J31">
        <v>-17.899999999999999</v>
      </c>
      <c r="K31" t="s">
        <v>734</v>
      </c>
      <c r="L31" t="s">
        <v>595</v>
      </c>
      <c r="M31" s="74">
        <v>0.77552083333333333</v>
      </c>
      <c r="N31" t="s">
        <v>734</v>
      </c>
      <c r="O31">
        <v>0</v>
      </c>
      <c r="P31">
        <v>74</v>
      </c>
      <c r="Q31" t="s">
        <v>595</v>
      </c>
      <c r="R31" t="s">
        <v>132</v>
      </c>
    </row>
    <row r="32" spans="1:18" x14ac:dyDescent="0.3">
      <c r="A32" t="s">
        <v>480</v>
      </c>
      <c r="B32">
        <v>0</v>
      </c>
      <c r="C32" t="s">
        <v>132</v>
      </c>
      <c r="D32" t="s">
        <v>132</v>
      </c>
      <c r="E32" t="s">
        <v>132</v>
      </c>
      <c r="F32" t="s">
        <v>132</v>
      </c>
      <c r="G32" t="s">
        <v>132</v>
      </c>
      <c r="H32" t="s">
        <v>132</v>
      </c>
      <c r="I32" t="s">
        <v>132</v>
      </c>
      <c r="J32">
        <v>-18.62</v>
      </c>
      <c r="K32" t="s">
        <v>735</v>
      </c>
      <c r="L32" t="s">
        <v>595</v>
      </c>
      <c r="M32" s="74">
        <v>0.77552083333333333</v>
      </c>
      <c r="N32" t="s">
        <v>735</v>
      </c>
      <c r="O32">
        <v>0</v>
      </c>
      <c r="P32">
        <v>71</v>
      </c>
      <c r="Q32" t="s">
        <v>596</v>
      </c>
      <c r="R32" t="s">
        <v>132</v>
      </c>
    </row>
    <row r="33" spans="1:18" x14ac:dyDescent="0.3">
      <c r="A33" t="s">
        <v>469</v>
      </c>
      <c r="B33">
        <v>0</v>
      </c>
      <c r="C33" t="s">
        <v>132</v>
      </c>
      <c r="D33" t="s">
        <v>132</v>
      </c>
      <c r="E33" t="s">
        <v>132</v>
      </c>
      <c r="F33" t="s">
        <v>132</v>
      </c>
      <c r="G33" t="s">
        <v>132</v>
      </c>
      <c r="H33" t="s">
        <v>132</v>
      </c>
      <c r="I33" t="s">
        <v>132</v>
      </c>
      <c r="J33">
        <v>-19.399999999999999</v>
      </c>
      <c r="K33" t="s">
        <v>736</v>
      </c>
      <c r="L33" t="s">
        <v>595</v>
      </c>
      <c r="M33" s="74">
        <v>0.77552083333333333</v>
      </c>
      <c r="N33" t="s">
        <v>736</v>
      </c>
      <c r="O33">
        <v>0</v>
      </c>
      <c r="P33">
        <v>66</v>
      </c>
      <c r="Q33" t="s">
        <v>595</v>
      </c>
      <c r="R33" t="s">
        <v>132</v>
      </c>
    </row>
    <row r="34" spans="1:18" x14ac:dyDescent="0.3">
      <c r="A34" t="s">
        <v>471</v>
      </c>
      <c r="B34">
        <v>0</v>
      </c>
      <c r="C34" t="s">
        <v>132</v>
      </c>
      <c r="D34" t="s">
        <v>132</v>
      </c>
      <c r="E34" t="s">
        <v>132</v>
      </c>
      <c r="F34" t="s">
        <v>132</v>
      </c>
      <c r="G34" t="s">
        <v>132</v>
      </c>
      <c r="H34" t="s">
        <v>132</v>
      </c>
      <c r="I34" t="s">
        <v>132</v>
      </c>
      <c r="J34">
        <v>-20.239999999999998</v>
      </c>
      <c r="K34" t="s">
        <v>737</v>
      </c>
      <c r="L34" t="s">
        <v>595</v>
      </c>
      <c r="M34" s="74">
        <v>0.77552083333333333</v>
      </c>
      <c r="N34" t="s">
        <v>737</v>
      </c>
      <c r="O34">
        <v>3</v>
      </c>
      <c r="P34">
        <v>3</v>
      </c>
      <c r="Q34" t="s">
        <v>596</v>
      </c>
      <c r="R34" t="s">
        <v>132</v>
      </c>
    </row>
    <row r="35" spans="1:18" x14ac:dyDescent="0.3">
      <c r="A35" t="s">
        <v>472</v>
      </c>
      <c r="B35">
        <v>0</v>
      </c>
      <c r="C35" t="s">
        <v>132</v>
      </c>
      <c r="D35" t="s">
        <v>132</v>
      </c>
      <c r="E35" t="s">
        <v>132</v>
      </c>
      <c r="F35" t="s">
        <v>132</v>
      </c>
      <c r="G35" t="s">
        <v>132</v>
      </c>
      <c r="H35" t="s">
        <v>132</v>
      </c>
      <c r="I35" t="s">
        <v>132</v>
      </c>
      <c r="J35">
        <v>-21.16</v>
      </c>
      <c r="K35" t="s">
        <v>738</v>
      </c>
      <c r="L35" t="s">
        <v>595</v>
      </c>
      <c r="M35" s="74">
        <v>0.77552083333333333</v>
      </c>
      <c r="N35" t="s">
        <v>738</v>
      </c>
      <c r="O35">
        <v>0</v>
      </c>
      <c r="P35">
        <v>335</v>
      </c>
      <c r="Q35" t="s">
        <v>587</v>
      </c>
      <c r="R35" t="s">
        <v>132</v>
      </c>
    </row>
    <row r="36" spans="1:18" x14ac:dyDescent="0.3">
      <c r="A36" t="s">
        <v>465</v>
      </c>
      <c r="B36">
        <v>0</v>
      </c>
      <c r="C36" t="s">
        <v>132</v>
      </c>
      <c r="D36" t="s">
        <v>132</v>
      </c>
      <c r="E36" t="s">
        <v>132</v>
      </c>
      <c r="F36" t="s">
        <v>132</v>
      </c>
      <c r="G36" t="s">
        <v>132</v>
      </c>
      <c r="H36" t="s">
        <v>132</v>
      </c>
      <c r="I36" t="s">
        <v>132</v>
      </c>
      <c r="J36">
        <v>-22.16</v>
      </c>
      <c r="K36" t="s">
        <v>739</v>
      </c>
      <c r="L36" t="s">
        <v>595</v>
      </c>
      <c r="M36" s="74">
        <v>0.77552083333333333</v>
      </c>
      <c r="N36" t="s">
        <v>739</v>
      </c>
      <c r="O36">
        <v>0</v>
      </c>
      <c r="P36">
        <v>22</v>
      </c>
      <c r="Q36" t="s">
        <v>552</v>
      </c>
      <c r="R36" t="s">
        <v>132</v>
      </c>
    </row>
    <row r="37" spans="1:18" x14ac:dyDescent="0.3">
      <c r="A37" t="s">
        <v>247</v>
      </c>
      <c r="B37">
        <v>0</v>
      </c>
      <c r="C37" t="s">
        <v>132</v>
      </c>
      <c r="D37" t="s">
        <v>132</v>
      </c>
      <c r="E37" t="s">
        <v>132</v>
      </c>
      <c r="F37" t="s">
        <v>132</v>
      </c>
      <c r="G37" t="s">
        <v>132</v>
      </c>
      <c r="H37" t="s">
        <v>132</v>
      </c>
      <c r="I37" t="s">
        <v>132</v>
      </c>
      <c r="J37">
        <v>-23.26</v>
      </c>
      <c r="K37" t="s">
        <v>740</v>
      </c>
      <c r="L37" t="s">
        <v>595</v>
      </c>
      <c r="M37" s="74">
        <v>0.77552083333333333</v>
      </c>
      <c r="N37" t="s">
        <v>740</v>
      </c>
      <c r="O37">
        <v>3</v>
      </c>
      <c r="P37">
        <v>412</v>
      </c>
      <c r="Q37" t="s">
        <v>595</v>
      </c>
      <c r="R37" t="s">
        <v>132</v>
      </c>
    </row>
    <row r="38" spans="1:18" x14ac:dyDescent="0.3">
      <c r="A38" t="s">
        <v>466</v>
      </c>
      <c r="B38">
        <v>0</v>
      </c>
      <c r="C38" t="s">
        <v>132</v>
      </c>
      <c r="D38" t="s">
        <v>132</v>
      </c>
      <c r="E38" t="s">
        <v>132</v>
      </c>
      <c r="F38" t="s">
        <v>132</v>
      </c>
      <c r="G38" t="s">
        <v>132</v>
      </c>
      <c r="H38" t="s">
        <v>132</v>
      </c>
      <c r="I38" t="s">
        <v>132</v>
      </c>
      <c r="J38">
        <v>-24.47</v>
      </c>
      <c r="K38" t="s">
        <v>741</v>
      </c>
      <c r="L38" t="s">
        <v>595</v>
      </c>
      <c r="M38" s="74">
        <v>0.77552083333333333</v>
      </c>
      <c r="N38" t="s">
        <v>741</v>
      </c>
      <c r="O38">
        <v>0</v>
      </c>
      <c r="P38">
        <v>296</v>
      </c>
      <c r="Q38" t="s">
        <v>597</v>
      </c>
      <c r="R38" t="s">
        <v>132</v>
      </c>
    </row>
    <row r="39" spans="1:18" x14ac:dyDescent="0.3">
      <c r="A39" t="s">
        <v>467</v>
      </c>
      <c r="B39">
        <v>0</v>
      </c>
      <c r="C39" t="s">
        <v>132</v>
      </c>
      <c r="D39" t="s">
        <v>132</v>
      </c>
      <c r="E39" t="s">
        <v>132</v>
      </c>
      <c r="F39" t="s">
        <v>132</v>
      </c>
      <c r="G39" t="s">
        <v>132</v>
      </c>
      <c r="H39" t="s">
        <v>132</v>
      </c>
      <c r="I39" t="s">
        <v>132</v>
      </c>
      <c r="J39">
        <v>-25.8</v>
      </c>
      <c r="K39" t="s">
        <v>742</v>
      </c>
      <c r="L39" t="s">
        <v>595</v>
      </c>
      <c r="M39" s="74">
        <v>0.77552083333333333</v>
      </c>
      <c r="N39" t="s">
        <v>742</v>
      </c>
      <c r="O39">
        <v>0</v>
      </c>
      <c r="P39">
        <v>92</v>
      </c>
      <c r="Q39" t="s">
        <v>597</v>
      </c>
      <c r="R39" t="s">
        <v>132</v>
      </c>
    </row>
    <row r="40" spans="1:18" x14ac:dyDescent="0.3">
      <c r="A40" t="s">
        <v>468</v>
      </c>
      <c r="B40">
        <v>0</v>
      </c>
      <c r="C40" t="s">
        <v>132</v>
      </c>
      <c r="D40" t="s">
        <v>132</v>
      </c>
      <c r="E40" t="s">
        <v>132</v>
      </c>
      <c r="F40" t="s">
        <v>132</v>
      </c>
      <c r="G40" t="s">
        <v>132</v>
      </c>
      <c r="H40" t="s">
        <v>132</v>
      </c>
      <c r="I40" t="s">
        <v>132</v>
      </c>
      <c r="J40">
        <v>-27.27</v>
      </c>
      <c r="K40" t="s">
        <v>743</v>
      </c>
      <c r="L40" t="s">
        <v>595</v>
      </c>
      <c r="M40" s="74">
        <v>0.77552083333333333</v>
      </c>
      <c r="N40" t="s">
        <v>743</v>
      </c>
      <c r="O40">
        <v>0</v>
      </c>
      <c r="P40">
        <v>339</v>
      </c>
      <c r="Q40" t="s">
        <v>597</v>
      </c>
      <c r="R40" t="s">
        <v>132</v>
      </c>
    </row>
    <row r="41" spans="1:18" x14ac:dyDescent="0.3">
      <c r="A41" t="s">
        <v>248</v>
      </c>
      <c r="B41">
        <v>0</v>
      </c>
      <c r="C41" t="s">
        <v>132</v>
      </c>
      <c r="D41" t="s">
        <v>132</v>
      </c>
      <c r="E41" t="s">
        <v>132</v>
      </c>
      <c r="F41" t="s">
        <v>132</v>
      </c>
      <c r="G41" t="s">
        <v>132</v>
      </c>
      <c r="H41" t="s">
        <v>132</v>
      </c>
      <c r="I41" t="s">
        <v>132</v>
      </c>
      <c r="J41">
        <v>-28.91</v>
      </c>
      <c r="K41" t="s">
        <v>744</v>
      </c>
      <c r="L41" t="s">
        <v>595</v>
      </c>
      <c r="M41" s="74">
        <v>0.77552083333333333</v>
      </c>
      <c r="N41" t="s">
        <v>744</v>
      </c>
      <c r="O41">
        <v>79</v>
      </c>
      <c r="P41">
        <v>562</v>
      </c>
      <c r="Q41" t="s">
        <v>595</v>
      </c>
      <c r="R41" t="s">
        <v>132</v>
      </c>
    </row>
    <row r="42" spans="1:18" x14ac:dyDescent="0.3">
      <c r="A42" t="s">
        <v>461</v>
      </c>
      <c r="B42">
        <v>0</v>
      </c>
      <c r="C42" t="s">
        <v>132</v>
      </c>
      <c r="D42" t="s">
        <v>132</v>
      </c>
      <c r="E42" t="s">
        <v>132</v>
      </c>
      <c r="F42" t="s">
        <v>132</v>
      </c>
      <c r="G42" t="s">
        <v>132</v>
      </c>
      <c r="H42" t="s">
        <v>132</v>
      </c>
      <c r="I42" t="s">
        <v>132</v>
      </c>
      <c r="J42">
        <v>-30.72</v>
      </c>
      <c r="K42" t="s">
        <v>745</v>
      </c>
      <c r="L42" t="s">
        <v>595</v>
      </c>
      <c r="M42" s="74">
        <v>0.77552083333333333</v>
      </c>
      <c r="N42" t="s">
        <v>745</v>
      </c>
      <c r="O42">
        <v>6</v>
      </c>
      <c r="P42">
        <v>192</v>
      </c>
      <c r="Q42" t="s">
        <v>595</v>
      </c>
      <c r="R42" t="s">
        <v>132</v>
      </c>
    </row>
    <row r="43" spans="1:18" x14ac:dyDescent="0.3">
      <c r="A43" t="s">
        <v>249</v>
      </c>
      <c r="B43">
        <v>0</v>
      </c>
      <c r="C43" t="s">
        <v>132</v>
      </c>
      <c r="D43" t="s">
        <v>132</v>
      </c>
      <c r="E43" t="s">
        <v>132</v>
      </c>
      <c r="F43" t="s">
        <v>132</v>
      </c>
      <c r="G43" t="s">
        <v>132</v>
      </c>
      <c r="H43" t="s">
        <v>132</v>
      </c>
      <c r="I43" t="s">
        <v>132</v>
      </c>
      <c r="J43">
        <v>-32.71</v>
      </c>
      <c r="K43" t="s">
        <v>746</v>
      </c>
      <c r="L43" t="s">
        <v>595</v>
      </c>
      <c r="M43" s="74">
        <v>0.77552083333333333</v>
      </c>
      <c r="N43" t="s">
        <v>746</v>
      </c>
      <c r="O43">
        <v>126</v>
      </c>
      <c r="P43">
        <v>630</v>
      </c>
      <c r="Q43" t="s">
        <v>595</v>
      </c>
      <c r="R43" t="s">
        <v>132</v>
      </c>
    </row>
    <row r="44" spans="1:18" x14ac:dyDescent="0.3">
      <c r="A44" t="s">
        <v>459</v>
      </c>
      <c r="B44">
        <v>0</v>
      </c>
      <c r="C44" t="s">
        <v>132</v>
      </c>
      <c r="D44" t="s">
        <v>132</v>
      </c>
      <c r="E44" t="s">
        <v>132</v>
      </c>
      <c r="F44" t="s">
        <v>132</v>
      </c>
      <c r="G44" t="s">
        <v>132</v>
      </c>
      <c r="H44" t="s">
        <v>132</v>
      </c>
      <c r="I44" t="s">
        <v>132</v>
      </c>
      <c r="J44">
        <v>-34.92</v>
      </c>
      <c r="K44" t="s">
        <v>747</v>
      </c>
      <c r="L44" t="s">
        <v>595</v>
      </c>
      <c r="M44" s="74">
        <v>0.77552083333333333</v>
      </c>
      <c r="N44" t="s">
        <v>747</v>
      </c>
      <c r="O44">
        <v>0</v>
      </c>
      <c r="P44">
        <v>852</v>
      </c>
      <c r="Q44" t="s">
        <v>595</v>
      </c>
      <c r="R44" t="s">
        <v>132</v>
      </c>
    </row>
    <row r="45" spans="1:18" x14ac:dyDescent="0.3">
      <c r="A45" t="s">
        <v>250</v>
      </c>
      <c r="B45">
        <v>0</v>
      </c>
      <c r="C45" t="s">
        <v>132</v>
      </c>
      <c r="D45" t="s">
        <v>132</v>
      </c>
      <c r="E45" t="s">
        <v>132</v>
      </c>
      <c r="F45" t="s">
        <v>132</v>
      </c>
      <c r="G45" t="s">
        <v>132</v>
      </c>
      <c r="H45" t="s">
        <v>132</v>
      </c>
      <c r="I45" t="s">
        <v>132</v>
      </c>
      <c r="J45">
        <v>-37.340000000000003</v>
      </c>
      <c r="K45" t="s">
        <v>748</v>
      </c>
      <c r="L45" t="s">
        <v>595</v>
      </c>
      <c r="M45" s="74">
        <v>0.77552083333333333</v>
      </c>
      <c r="N45" t="s">
        <v>748</v>
      </c>
      <c r="O45">
        <v>55</v>
      </c>
      <c r="P45">
        <v>4.2590000000000003</v>
      </c>
      <c r="Q45" t="s">
        <v>595</v>
      </c>
      <c r="R45" t="s">
        <v>132</v>
      </c>
    </row>
    <row r="46" spans="1:18" x14ac:dyDescent="0.3">
      <c r="A46" t="s">
        <v>457</v>
      </c>
      <c r="B46">
        <v>0</v>
      </c>
      <c r="C46" t="s">
        <v>132</v>
      </c>
      <c r="D46" t="s">
        <v>132</v>
      </c>
      <c r="E46" t="s">
        <v>132</v>
      </c>
      <c r="F46" t="s">
        <v>132</v>
      </c>
      <c r="G46" t="s">
        <v>132</v>
      </c>
      <c r="H46" t="s">
        <v>132</v>
      </c>
      <c r="I46" t="s">
        <v>132</v>
      </c>
      <c r="J46">
        <v>-39.9</v>
      </c>
      <c r="K46" t="s">
        <v>749</v>
      </c>
      <c r="L46" t="s">
        <v>595</v>
      </c>
      <c r="M46" s="74">
        <v>0.77552083333333333</v>
      </c>
      <c r="N46" t="s">
        <v>749</v>
      </c>
      <c r="O46">
        <v>3</v>
      </c>
      <c r="P46">
        <v>1.7629999999999999</v>
      </c>
      <c r="Q46" t="s">
        <v>595</v>
      </c>
      <c r="R46" t="s">
        <v>132</v>
      </c>
    </row>
    <row r="47" spans="1:18" x14ac:dyDescent="0.3">
      <c r="A47" t="s">
        <v>251</v>
      </c>
      <c r="B47">
        <v>0</v>
      </c>
      <c r="C47" t="s">
        <v>132</v>
      </c>
      <c r="D47" t="s">
        <v>132</v>
      </c>
      <c r="E47" t="s">
        <v>132</v>
      </c>
      <c r="F47" t="s">
        <v>132</v>
      </c>
      <c r="G47" t="s">
        <v>132</v>
      </c>
      <c r="H47" t="s">
        <v>132</v>
      </c>
      <c r="I47" t="s">
        <v>132</v>
      </c>
      <c r="J47">
        <v>-42.65</v>
      </c>
      <c r="K47" t="s">
        <v>750</v>
      </c>
      <c r="L47" t="s">
        <v>595</v>
      </c>
      <c r="M47" s="74">
        <v>0.77552083333333333</v>
      </c>
      <c r="N47" t="s">
        <v>750</v>
      </c>
      <c r="O47">
        <v>98</v>
      </c>
      <c r="P47">
        <v>3.5550000000000002</v>
      </c>
      <c r="Q47" t="s">
        <v>595</v>
      </c>
      <c r="R47" t="s">
        <v>132</v>
      </c>
    </row>
    <row r="48" spans="1:18" x14ac:dyDescent="0.3">
      <c r="A48" t="s">
        <v>458</v>
      </c>
      <c r="B48">
        <v>0</v>
      </c>
      <c r="C48" t="s">
        <v>132</v>
      </c>
      <c r="D48" t="s">
        <v>132</v>
      </c>
      <c r="E48" t="s">
        <v>132</v>
      </c>
      <c r="F48" t="s">
        <v>132</v>
      </c>
      <c r="G48" t="s">
        <v>132</v>
      </c>
      <c r="H48" t="s">
        <v>132</v>
      </c>
      <c r="I48" t="s">
        <v>132</v>
      </c>
      <c r="J48">
        <v>-45.49</v>
      </c>
      <c r="K48" t="s">
        <v>751</v>
      </c>
      <c r="L48" t="s">
        <v>595</v>
      </c>
      <c r="M48" s="74">
        <v>0.77552083333333333</v>
      </c>
      <c r="N48" t="s">
        <v>751</v>
      </c>
      <c r="O48">
        <v>3</v>
      </c>
      <c r="P48">
        <v>1.1120000000000001</v>
      </c>
      <c r="Q48" t="s">
        <v>595</v>
      </c>
      <c r="R48" t="s">
        <v>132</v>
      </c>
    </row>
    <row r="49" spans="1:18" x14ac:dyDescent="0.3">
      <c r="A49" t="s">
        <v>252</v>
      </c>
      <c r="B49">
        <v>0</v>
      </c>
      <c r="C49" t="s">
        <v>132</v>
      </c>
      <c r="D49" t="s">
        <v>132</v>
      </c>
      <c r="E49" t="s">
        <v>132</v>
      </c>
      <c r="F49" t="s">
        <v>132</v>
      </c>
      <c r="G49" t="s">
        <v>132</v>
      </c>
      <c r="H49" t="s">
        <v>132</v>
      </c>
      <c r="I49" t="s">
        <v>132</v>
      </c>
      <c r="J49">
        <v>-48.38</v>
      </c>
      <c r="K49" t="s">
        <v>752</v>
      </c>
      <c r="L49" t="s">
        <v>595</v>
      </c>
      <c r="M49" s="74">
        <v>0.77552083333333333</v>
      </c>
      <c r="N49" t="s">
        <v>752</v>
      </c>
      <c r="O49">
        <v>840</v>
      </c>
      <c r="P49">
        <v>5.8120000000000003</v>
      </c>
      <c r="Q49" t="s">
        <v>595</v>
      </c>
      <c r="R49" t="s">
        <v>132</v>
      </c>
    </row>
    <row r="50" spans="1:18" x14ac:dyDescent="0.3">
      <c r="A50" t="s">
        <v>453</v>
      </c>
      <c r="B50">
        <v>0</v>
      </c>
      <c r="C50" t="s">
        <v>132</v>
      </c>
      <c r="D50" t="s">
        <v>132</v>
      </c>
      <c r="E50" t="s">
        <v>132</v>
      </c>
      <c r="F50" t="s">
        <v>132</v>
      </c>
      <c r="G50" t="s">
        <v>132</v>
      </c>
      <c r="H50" t="s">
        <v>132</v>
      </c>
      <c r="I50" t="s">
        <v>132</v>
      </c>
      <c r="J50">
        <v>-51.32</v>
      </c>
      <c r="K50" t="s">
        <v>753</v>
      </c>
      <c r="L50" t="s">
        <v>595</v>
      </c>
      <c r="M50" s="74">
        <v>0.77552083333333333</v>
      </c>
      <c r="N50" t="s">
        <v>753</v>
      </c>
      <c r="O50">
        <v>0</v>
      </c>
      <c r="P50">
        <v>614</v>
      </c>
      <c r="Q50" t="s">
        <v>595</v>
      </c>
      <c r="R50" t="s">
        <v>132</v>
      </c>
    </row>
    <row r="51" spans="1:18" x14ac:dyDescent="0.3">
      <c r="A51" t="s">
        <v>253</v>
      </c>
      <c r="B51">
        <v>0</v>
      </c>
      <c r="C51" t="s">
        <v>132</v>
      </c>
      <c r="D51" t="s">
        <v>132</v>
      </c>
      <c r="E51" t="s">
        <v>132</v>
      </c>
      <c r="F51" t="s">
        <v>132</v>
      </c>
      <c r="G51" t="s">
        <v>132</v>
      </c>
      <c r="H51" t="s">
        <v>132</v>
      </c>
      <c r="I51" t="s">
        <v>132</v>
      </c>
      <c r="J51">
        <v>-54.21</v>
      </c>
      <c r="K51" t="s">
        <v>754</v>
      </c>
      <c r="L51" t="s">
        <v>595</v>
      </c>
      <c r="M51" s="74">
        <v>0.77552083333333333</v>
      </c>
      <c r="N51" t="s">
        <v>754</v>
      </c>
      <c r="O51">
        <v>560</v>
      </c>
      <c r="P51">
        <v>5.5979999999999999</v>
      </c>
      <c r="Q51" t="s">
        <v>595</v>
      </c>
      <c r="R51" t="s">
        <v>132</v>
      </c>
    </row>
    <row r="52" spans="1:18" x14ac:dyDescent="0.3">
      <c r="A52" t="s">
        <v>454</v>
      </c>
      <c r="B52">
        <v>0</v>
      </c>
      <c r="C52" t="s">
        <v>132</v>
      </c>
      <c r="D52" t="s">
        <v>132</v>
      </c>
      <c r="E52" t="s">
        <v>132</v>
      </c>
      <c r="F52" t="s">
        <v>132</v>
      </c>
      <c r="G52" t="s">
        <v>132</v>
      </c>
      <c r="H52" t="s">
        <v>132</v>
      </c>
      <c r="I52" t="s">
        <v>132</v>
      </c>
      <c r="J52">
        <v>-57.04</v>
      </c>
      <c r="K52" t="s">
        <v>755</v>
      </c>
      <c r="L52" t="s">
        <v>595</v>
      </c>
      <c r="M52" s="74">
        <v>0.77552083333333333</v>
      </c>
      <c r="N52" t="s">
        <v>755</v>
      </c>
      <c r="O52">
        <v>125</v>
      </c>
      <c r="P52">
        <v>3.649</v>
      </c>
      <c r="Q52" t="s">
        <v>595</v>
      </c>
      <c r="R52" t="s">
        <v>132</v>
      </c>
    </row>
    <row r="53" spans="1:18" x14ac:dyDescent="0.3">
      <c r="A53" t="s">
        <v>254</v>
      </c>
      <c r="B53">
        <v>0</v>
      </c>
      <c r="C53" t="s">
        <v>132</v>
      </c>
      <c r="D53" t="s">
        <v>132</v>
      </c>
      <c r="E53" t="s">
        <v>132</v>
      </c>
      <c r="F53" t="s">
        <v>132</v>
      </c>
      <c r="G53" t="s">
        <v>132</v>
      </c>
      <c r="H53" t="s">
        <v>132</v>
      </c>
      <c r="I53" t="s">
        <v>132</v>
      </c>
      <c r="J53">
        <v>-59.72</v>
      </c>
      <c r="K53" t="s">
        <v>756</v>
      </c>
      <c r="L53" t="s">
        <v>595</v>
      </c>
      <c r="M53" s="74">
        <v>0.77552083333333333</v>
      </c>
      <c r="N53" t="s">
        <v>756</v>
      </c>
      <c r="O53">
        <v>641</v>
      </c>
      <c r="P53">
        <v>4.0919999999999996</v>
      </c>
      <c r="Q53" t="s">
        <v>595</v>
      </c>
      <c r="R53" t="s">
        <v>132</v>
      </c>
    </row>
    <row r="54" spans="1:18" x14ac:dyDescent="0.3">
      <c r="A54" t="s">
        <v>455</v>
      </c>
      <c r="B54">
        <v>0</v>
      </c>
      <c r="C54" t="s">
        <v>132</v>
      </c>
      <c r="D54" t="s">
        <v>132</v>
      </c>
      <c r="E54" t="s">
        <v>132</v>
      </c>
      <c r="F54" t="s">
        <v>132</v>
      </c>
      <c r="G54" t="s">
        <v>132</v>
      </c>
      <c r="H54" t="s">
        <v>132</v>
      </c>
      <c r="I54" t="s">
        <v>132</v>
      </c>
      <c r="J54">
        <v>-62.27</v>
      </c>
      <c r="K54" t="s">
        <v>757</v>
      </c>
      <c r="L54" t="s">
        <v>595</v>
      </c>
      <c r="M54" s="74">
        <v>0.77552083333333333</v>
      </c>
      <c r="N54" t="s">
        <v>757</v>
      </c>
      <c r="O54">
        <v>1.2110000000000001</v>
      </c>
      <c r="P54">
        <v>6.8680000000000003</v>
      </c>
      <c r="Q54" t="s">
        <v>595</v>
      </c>
      <c r="R54" t="s">
        <v>132</v>
      </c>
    </row>
    <row r="55" spans="1:18" x14ac:dyDescent="0.3">
      <c r="A55" t="s">
        <v>255</v>
      </c>
      <c r="B55">
        <v>0</v>
      </c>
      <c r="C55" t="s">
        <v>132</v>
      </c>
      <c r="D55" t="s">
        <v>132</v>
      </c>
      <c r="E55" t="s">
        <v>132</v>
      </c>
      <c r="F55" t="s">
        <v>132</v>
      </c>
      <c r="G55" t="s">
        <v>132</v>
      </c>
      <c r="H55" t="s">
        <v>132</v>
      </c>
      <c r="I55" t="s">
        <v>132</v>
      </c>
      <c r="J55">
        <v>-64.7</v>
      </c>
      <c r="K55" t="s">
        <v>758</v>
      </c>
      <c r="L55" t="s">
        <v>595</v>
      </c>
      <c r="M55" s="74">
        <v>0.77552083333333333</v>
      </c>
      <c r="N55" t="s">
        <v>758</v>
      </c>
      <c r="O55">
        <v>738</v>
      </c>
      <c r="P55">
        <v>8.8209999999999997</v>
      </c>
      <c r="Q55" t="s">
        <v>595</v>
      </c>
      <c r="R55" t="s">
        <v>132</v>
      </c>
    </row>
    <row r="56" spans="1:18" x14ac:dyDescent="0.3">
      <c r="A56" t="s">
        <v>456</v>
      </c>
      <c r="B56">
        <v>0</v>
      </c>
      <c r="C56" t="s">
        <v>132</v>
      </c>
      <c r="D56" t="s">
        <v>132</v>
      </c>
      <c r="E56" t="s">
        <v>132</v>
      </c>
      <c r="F56" t="s">
        <v>132</v>
      </c>
      <c r="G56" t="s">
        <v>132</v>
      </c>
      <c r="H56" t="s">
        <v>132</v>
      </c>
      <c r="I56" t="s">
        <v>132</v>
      </c>
      <c r="J56">
        <v>-66.95</v>
      </c>
      <c r="K56" t="s">
        <v>759</v>
      </c>
      <c r="L56" t="s">
        <v>595</v>
      </c>
      <c r="M56" s="74">
        <v>0.77552083333333333</v>
      </c>
      <c r="N56" t="s">
        <v>759</v>
      </c>
      <c r="O56">
        <v>17</v>
      </c>
      <c r="P56">
        <v>2.016</v>
      </c>
      <c r="Q56" t="s">
        <v>595</v>
      </c>
      <c r="R56" t="s">
        <v>132</v>
      </c>
    </row>
    <row r="57" spans="1:18" x14ac:dyDescent="0.3">
      <c r="A57" t="s">
        <v>256</v>
      </c>
      <c r="B57">
        <v>0</v>
      </c>
      <c r="C57" t="s">
        <v>132</v>
      </c>
      <c r="D57" t="s">
        <v>132</v>
      </c>
      <c r="E57" t="s">
        <v>132</v>
      </c>
      <c r="F57" t="s">
        <v>132</v>
      </c>
      <c r="G57" t="s">
        <v>132</v>
      </c>
      <c r="H57" t="s">
        <v>132</v>
      </c>
      <c r="I57" t="s">
        <v>132</v>
      </c>
      <c r="J57">
        <v>-69</v>
      </c>
      <c r="K57" t="s">
        <v>760</v>
      </c>
      <c r="L57" t="s">
        <v>595</v>
      </c>
      <c r="M57" s="74">
        <v>0.77552083333333333</v>
      </c>
      <c r="N57" t="s">
        <v>760</v>
      </c>
      <c r="O57">
        <v>1.9259999999999999</v>
      </c>
      <c r="P57">
        <v>8.3149999999999995</v>
      </c>
      <c r="Q57" t="s">
        <v>595</v>
      </c>
      <c r="R57" t="s">
        <v>132</v>
      </c>
    </row>
    <row r="58" spans="1:18" x14ac:dyDescent="0.3">
      <c r="A58" t="s">
        <v>451</v>
      </c>
      <c r="B58">
        <v>0</v>
      </c>
      <c r="C58" t="s">
        <v>132</v>
      </c>
      <c r="D58" t="s">
        <v>132</v>
      </c>
      <c r="E58" t="s">
        <v>132</v>
      </c>
      <c r="F58" t="s">
        <v>132</v>
      </c>
      <c r="G58" t="s">
        <v>132</v>
      </c>
      <c r="H58" t="s">
        <v>132</v>
      </c>
      <c r="I58" t="s">
        <v>132</v>
      </c>
      <c r="J58">
        <v>-70.95</v>
      </c>
      <c r="K58" t="s">
        <v>761</v>
      </c>
      <c r="L58" t="s">
        <v>595</v>
      </c>
      <c r="M58" s="74">
        <v>0.77552083333333333</v>
      </c>
      <c r="N58" t="s">
        <v>761</v>
      </c>
      <c r="O58">
        <v>293</v>
      </c>
      <c r="P58">
        <v>1.361</v>
      </c>
      <c r="Q58" t="s">
        <v>596</v>
      </c>
      <c r="R58" t="s">
        <v>132</v>
      </c>
    </row>
    <row r="59" spans="1:18" x14ac:dyDescent="0.3">
      <c r="A59" t="s">
        <v>257</v>
      </c>
      <c r="B59">
        <v>0</v>
      </c>
      <c r="C59" t="s">
        <v>132</v>
      </c>
      <c r="D59" t="s">
        <v>132</v>
      </c>
      <c r="E59" t="s">
        <v>132</v>
      </c>
      <c r="F59" t="s">
        <v>132</v>
      </c>
      <c r="G59" t="s">
        <v>132</v>
      </c>
      <c r="H59" t="s">
        <v>132</v>
      </c>
      <c r="I59" t="s">
        <v>132</v>
      </c>
      <c r="J59">
        <v>-72.760000000000005</v>
      </c>
      <c r="K59" t="s">
        <v>762</v>
      </c>
      <c r="L59" t="s">
        <v>595</v>
      </c>
      <c r="M59" s="74">
        <v>0.77552083333333333</v>
      </c>
      <c r="N59" t="s">
        <v>762</v>
      </c>
      <c r="O59">
        <v>527</v>
      </c>
      <c r="P59">
        <v>2.4239999999999999</v>
      </c>
      <c r="Q59" t="s">
        <v>595</v>
      </c>
      <c r="R59" t="s">
        <v>132</v>
      </c>
    </row>
    <row r="60" spans="1:18" x14ac:dyDescent="0.3">
      <c r="A60" t="s">
        <v>452</v>
      </c>
      <c r="B60">
        <v>0</v>
      </c>
      <c r="C60" t="s">
        <v>132</v>
      </c>
      <c r="D60" t="s">
        <v>132</v>
      </c>
      <c r="E60" t="s">
        <v>132</v>
      </c>
      <c r="F60" t="s">
        <v>132</v>
      </c>
      <c r="G60" t="s">
        <v>132</v>
      </c>
      <c r="H60" t="s">
        <v>132</v>
      </c>
      <c r="I60" t="s">
        <v>132</v>
      </c>
      <c r="J60">
        <v>-74.510000000000005</v>
      </c>
      <c r="K60" t="s">
        <v>593</v>
      </c>
      <c r="L60" t="s">
        <v>595</v>
      </c>
      <c r="M60" s="74">
        <v>0.77552083333333333</v>
      </c>
      <c r="N60" t="s">
        <v>593</v>
      </c>
      <c r="O60">
        <v>918</v>
      </c>
      <c r="P60">
        <v>1.5629999999999999</v>
      </c>
      <c r="Q60" t="s">
        <v>595</v>
      </c>
      <c r="R60" t="s">
        <v>132</v>
      </c>
    </row>
    <row r="61" spans="1:18" x14ac:dyDescent="0.3">
      <c r="A61" t="s">
        <v>258</v>
      </c>
      <c r="B61">
        <v>0</v>
      </c>
      <c r="C61" t="s">
        <v>132</v>
      </c>
      <c r="D61" t="s">
        <v>132</v>
      </c>
      <c r="E61" t="s">
        <v>132</v>
      </c>
      <c r="F61" t="s">
        <v>132</v>
      </c>
      <c r="G61" t="s">
        <v>132</v>
      </c>
      <c r="H61" t="s">
        <v>132</v>
      </c>
      <c r="I61" t="s">
        <v>132</v>
      </c>
      <c r="J61">
        <v>-76.010000000000005</v>
      </c>
      <c r="K61" t="s">
        <v>763</v>
      </c>
      <c r="L61" t="s">
        <v>595</v>
      </c>
      <c r="M61" s="74">
        <v>0.77552083333333333</v>
      </c>
      <c r="N61" t="s">
        <v>763</v>
      </c>
      <c r="O61">
        <v>3.585</v>
      </c>
      <c r="P61">
        <v>6.9489999999999998</v>
      </c>
      <c r="Q61" t="s">
        <v>595</v>
      </c>
      <c r="R61" t="s">
        <v>132</v>
      </c>
    </row>
    <row r="62" spans="1:18" x14ac:dyDescent="0.3">
      <c r="A62" t="s">
        <v>259</v>
      </c>
      <c r="B62">
        <v>0</v>
      </c>
      <c r="C62" t="s">
        <v>132</v>
      </c>
      <c r="D62" t="s">
        <v>132</v>
      </c>
      <c r="E62" t="s">
        <v>132</v>
      </c>
      <c r="F62" t="s">
        <v>132</v>
      </c>
      <c r="G62" t="s">
        <v>132</v>
      </c>
      <c r="H62" t="s">
        <v>132</v>
      </c>
      <c r="I62" t="s">
        <v>132</v>
      </c>
      <c r="J62">
        <v>-77.36</v>
      </c>
      <c r="K62" t="s">
        <v>764</v>
      </c>
      <c r="L62" t="s">
        <v>595</v>
      </c>
      <c r="M62" s="74">
        <v>0.77552083333333333</v>
      </c>
      <c r="N62" t="s">
        <v>764</v>
      </c>
      <c r="O62">
        <v>705</v>
      </c>
      <c r="P62">
        <v>1.788</v>
      </c>
      <c r="Q62" t="s">
        <v>595</v>
      </c>
      <c r="R62" t="s">
        <v>132</v>
      </c>
    </row>
    <row r="63" spans="1:18" x14ac:dyDescent="0.3">
      <c r="A63" t="s">
        <v>260</v>
      </c>
      <c r="B63">
        <v>0</v>
      </c>
      <c r="C63" t="s">
        <v>132</v>
      </c>
      <c r="D63" t="s">
        <v>132</v>
      </c>
      <c r="E63" t="s">
        <v>132</v>
      </c>
      <c r="F63" t="s">
        <v>132</v>
      </c>
      <c r="G63" t="s">
        <v>132</v>
      </c>
      <c r="H63" t="s">
        <v>132</v>
      </c>
      <c r="I63" t="s">
        <v>132</v>
      </c>
      <c r="J63">
        <v>-78.59</v>
      </c>
      <c r="K63" t="s">
        <v>765</v>
      </c>
      <c r="L63" t="s">
        <v>595</v>
      </c>
      <c r="M63" s="74">
        <v>0.77552083333333333</v>
      </c>
      <c r="N63" t="s">
        <v>765</v>
      </c>
      <c r="O63">
        <v>577</v>
      </c>
      <c r="P63">
        <v>2.4889999999999999</v>
      </c>
      <c r="Q63" t="s">
        <v>595</v>
      </c>
      <c r="R63" t="s">
        <v>132</v>
      </c>
    </row>
    <row r="64" spans="1:18" x14ac:dyDescent="0.3">
      <c r="A64" t="s">
        <v>261</v>
      </c>
      <c r="B64">
        <v>0</v>
      </c>
      <c r="C64" t="s">
        <v>132</v>
      </c>
      <c r="D64" t="s">
        <v>132</v>
      </c>
      <c r="E64" t="s">
        <v>132</v>
      </c>
      <c r="F64" t="s">
        <v>132</v>
      </c>
      <c r="G64" t="s">
        <v>132</v>
      </c>
      <c r="H64" t="s">
        <v>132</v>
      </c>
      <c r="I64" t="s">
        <v>132</v>
      </c>
      <c r="J64">
        <v>-79.430000000000007</v>
      </c>
      <c r="K64" t="s">
        <v>766</v>
      </c>
      <c r="L64" t="s">
        <v>595</v>
      </c>
      <c r="M64" s="74">
        <v>0.77552083333333333</v>
      </c>
      <c r="N64" t="s">
        <v>766</v>
      </c>
      <c r="O64">
        <v>293</v>
      </c>
      <c r="P64">
        <v>711</v>
      </c>
      <c r="Q64" t="s">
        <v>595</v>
      </c>
      <c r="R64" t="s">
        <v>132</v>
      </c>
    </row>
    <row r="65" spans="1:18" x14ac:dyDescent="0.3">
      <c r="A65" t="s">
        <v>262</v>
      </c>
      <c r="B65">
        <v>0</v>
      </c>
      <c r="C65" t="s">
        <v>132</v>
      </c>
      <c r="D65" t="s">
        <v>132</v>
      </c>
      <c r="E65" t="s">
        <v>132</v>
      </c>
      <c r="F65" t="s">
        <v>132</v>
      </c>
      <c r="G65" t="s">
        <v>132</v>
      </c>
      <c r="H65" t="s">
        <v>132</v>
      </c>
      <c r="I65" t="s">
        <v>132</v>
      </c>
      <c r="J65">
        <v>-80.17</v>
      </c>
      <c r="K65" t="s">
        <v>767</v>
      </c>
      <c r="L65" t="s">
        <v>595</v>
      </c>
      <c r="M65" s="74">
        <v>0.77552083333333333</v>
      </c>
      <c r="N65" t="s">
        <v>767</v>
      </c>
      <c r="O65">
        <v>2.673</v>
      </c>
      <c r="P65">
        <v>4.4349999999999996</v>
      </c>
      <c r="Q65" t="s">
        <v>595</v>
      </c>
      <c r="R65" t="s">
        <v>132</v>
      </c>
    </row>
    <row r="66" spans="1:18" x14ac:dyDescent="0.3">
      <c r="A66" t="s">
        <v>263</v>
      </c>
      <c r="B66">
        <v>0</v>
      </c>
      <c r="C66" t="s">
        <v>132</v>
      </c>
      <c r="D66" t="s">
        <v>132</v>
      </c>
      <c r="E66" t="s">
        <v>132</v>
      </c>
      <c r="F66" t="s">
        <v>132</v>
      </c>
      <c r="G66" t="s">
        <v>132</v>
      </c>
      <c r="H66" t="s">
        <v>132</v>
      </c>
      <c r="I66" t="s">
        <v>132</v>
      </c>
      <c r="J66">
        <v>-80.66</v>
      </c>
      <c r="K66" t="s">
        <v>768</v>
      </c>
      <c r="L66" t="s">
        <v>595</v>
      </c>
      <c r="M66" s="74">
        <v>0.77552083333333333</v>
      </c>
      <c r="N66" t="s">
        <v>768</v>
      </c>
      <c r="O66">
        <v>67</v>
      </c>
      <c r="P66">
        <v>874</v>
      </c>
      <c r="Q66" t="s">
        <v>595</v>
      </c>
      <c r="R66" t="s">
        <v>132</v>
      </c>
    </row>
    <row r="67" spans="1:18" x14ac:dyDescent="0.3">
      <c r="A67" t="s">
        <v>264</v>
      </c>
      <c r="B67">
        <v>0</v>
      </c>
      <c r="C67" t="s">
        <v>132</v>
      </c>
      <c r="D67" t="s">
        <v>132</v>
      </c>
      <c r="E67" t="s">
        <v>132</v>
      </c>
      <c r="F67" t="s">
        <v>132</v>
      </c>
      <c r="G67" t="s">
        <v>132</v>
      </c>
      <c r="H67" t="s">
        <v>132</v>
      </c>
      <c r="I67" t="s">
        <v>132</v>
      </c>
      <c r="J67">
        <v>-80.78</v>
      </c>
      <c r="K67" t="s">
        <v>769</v>
      </c>
      <c r="L67" t="s">
        <v>595</v>
      </c>
      <c r="M67" s="74">
        <v>0.77552083333333333</v>
      </c>
      <c r="N67" t="s">
        <v>769</v>
      </c>
      <c r="O67">
        <v>424</v>
      </c>
      <c r="P67">
        <v>12.948</v>
      </c>
      <c r="Q67" t="s">
        <v>595</v>
      </c>
      <c r="R67" t="s">
        <v>132</v>
      </c>
    </row>
    <row r="68" spans="1:18" x14ac:dyDescent="0.3">
      <c r="A68" t="s">
        <v>265</v>
      </c>
      <c r="B68">
        <v>0</v>
      </c>
      <c r="C68" t="s">
        <v>132</v>
      </c>
      <c r="D68" t="s">
        <v>132</v>
      </c>
      <c r="E68" t="s">
        <v>132</v>
      </c>
      <c r="F68" t="s">
        <v>132</v>
      </c>
      <c r="G68" t="s">
        <v>132</v>
      </c>
      <c r="H68" t="s">
        <v>132</v>
      </c>
      <c r="I68" t="s">
        <v>132</v>
      </c>
      <c r="J68">
        <v>-80.790000000000006</v>
      </c>
      <c r="K68" t="s">
        <v>770</v>
      </c>
      <c r="L68" t="s">
        <v>595</v>
      </c>
      <c r="M68" s="74">
        <v>0.77552083333333333</v>
      </c>
      <c r="N68" t="s">
        <v>770</v>
      </c>
      <c r="O68">
        <v>118</v>
      </c>
      <c r="P68">
        <v>760</v>
      </c>
      <c r="Q68" t="s">
        <v>595</v>
      </c>
      <c r="R68" t="s">
        <v>132</v>
      </c>
    </row>
    <row r="69" spans="1:18" x14ac:dyDescent="0.3">
      <c r="A69" t="s">
        <v>266</v>
      </c>
      <c r="B69">
        <v>0</v>
      </c>
      <c r="C69" t="s">
        <v>132</v>
      </c>
      <c r="D69" t="s">
        <v>132</v>
      </c>
      <c r="E69" t="s">
        <v>132</v>
      </c>
      <c r="F69" t="s">
        <v>132</v>
      </c>
      <c r="G69" t="s">
        <v>132</v>
      </c>
      <c r="H69" t="s">
        <v>132</v>
      </c>
      <c r="I69" t="s">
        <v>132</v>
      </c>
      <c r="J69">
        <v>-80.67</v>
      </c>
      <c r="K69" t="s">
        <v>594</v>
      </c>
      <c r="L69" t="s">
        <v>595</v>
      </c>
      <c r="M69" s="74">
        <v>0.77552083333333333</v>
      </c>
      <c r="N69" t="s">
        <v>594</v>
      </c>
      <c r="O69">
        <v>390</v>
      </c>
      <c r="P69">
        <v>18.606999999999999</v>
      </c>
      <c r="Q69" t="s">
        <v>595</v>
      </c>
      <c r="R69" t="s">
        <v>132</v>
      </c>
    </row>
    <row r="70" spans="1:18" x14ac:dyDescent="0.3">
      <c r="A70" t="s">
        <v>267</v>
      </c>
      <c r="B70">
        <v>0</v>
      </c>
      <c r="C70" t="s">
        <v>132</v>
      </c>
      <c r="D70" t="s">
        <v>132</v>
      </c>
      <c r="E70" t="s">
        <v>132</v>
      </c>
      <c r="F70" t="s">
        <v>132</v>
      </c>
      <c r="G70" t="s">
        <v>132</v>
      </c>
      <c r="H70" t="s">
        <v>132</v>
      </c>
      <c r="I70" t="s">
        <v>132</v>
      </c>
      <c r="J70">
        <v>-80.349999999999994</v>
      </c>
      <c r="K70" t="s">
        <v>771</v>
      </c>
      <c r="L70" t="s">
        <v>595</v>
      </c>
      <c r="M70" s="74">
        <v>0.77552083333333333</v>
      </c>
      <c r="N70" t="s">
        <v>771</v>
      </c>
      <c r="O70">
        <v>378</v>
      </c>
      <c r="P70">
        <v>1.2490000000000001</v>
      </c>
      <c r="Q70" t="s">
        <v>595</v>
      </c>
      <c r="R70" t="s">
        <v>132</v>
      </c>
    </row>
    <row r="71" spans="1:18" x14ac:dyDescent="0.3">
      <c r="A71" t="s">
        <v>268</v>
      </c>
      <c r="B71">
        <v>0</v>
      </c>
      <c r="C71" t="s">
        <v>132</v>
      </c>
      <c r="D71" t="s">
        <v>132</v>
      </c>
      <c r="E71" t="s">
        <v>132</v>
      </c>
      <c r="F71" t="s">
        <v>132</v>
      </c>
      <c r="G71" t="s">
        <v>132</v>
      </c>
      <c r="H71" t="s">
        <v>132</v>
      </c>
      <c r="I71" t="s">
        <v>132</v>
      </c>
      <c r="J71">
        <v>-79.94</v>
      </c>
      <c r="K71" t="s">
        <v>772</v>
      </c>
      <c r="L71" t="s">
        <v>595</v>
      </c>
      <c r="M71" s="74">
        <v>0.77552083333333333</v>
      </c>
      <c r="N71" t="s">
        <v>772</v>
      </c>
      <c r="O71">
        <v>44</v>
      </c>
      <c r="P71">
        <v>3.37</v>
      </c>
      <c r="Q71" t="s">
        <v>595</v>
      </c>
      <c r="R71" t="s">
        <v>132</v>
      </c>
    </row>
    <row r="72" spans="1:18" x14ac:dyDescent="0.3">
      <c r="A72" t="s">
        <v>269</v>
      </c>
      <c r="B72">
        <v>0</v>
      </c>
      <c r="C72" t="s">
        <v>132</v>
      </c>
      <c r="D72" t="s">
        <v>132</v>
      </c>
      <c r="E72" t="s">
        <v>132</v>
      </c>
      <c r="F72" t="s">
        <v>132</v>
      </c>
      <c r="G72" t="s">
        <v>132</v>
      </c>
      <c r="H72" t="s">
        <v>132</v>
      </c>
      <c r="I72" t="s">
        <v>132</v>
      </c>
      <c r="J72">
        <v>-79.5</v>
      </c>
      <c r="K72" t="s">
        <v>773</v>
      </c>
      <c r="L72" t="s">
        <v>595</v>
      </c>
      <c r="M72" s="74">
        <v>0.77552083333333333</v>
      </c>
      <c r="N72" t="s">
        <v>773</v>
      </c>
      <c r="O72">
        <v>2</v>
      </c>
      <c r="P72">
        <v>646</v>
      </c>
      <c r="Q72" t="s">
        <v>595</v>
      </c>
      <c r="R72" t="s">
        <v>132</v>
      </c>
    </row>
    <row r="73" spans="1:18" x14ac:dyDescent="0.3">
      <c r="A73" t="s">
        <v>270</v>
      </c>
      <c r="B73">
        <v>0</v>
      </c>
      <c r="C73" t="s">
        <v>132</v>
      </c>
      <c r="D73" t="s">
        <v>132</v>
      </c>
      <c r="E73" t="s">
        <v>132</v>
      </c>
      <c r="F73" t="s">
        <v>132</v>
      </c>
      <c r="G73" t="s">
        <v>132</v>
      </c>
      <c r="H73" t="s">
        <v>132</v>
      </c>
      <c r="I73" t="s">
        <v>132</v>
      </c>
      <c r="J73">
        <v>-78.97</v>
      </c>
      <c r="K73" t="s">
        <v>583</v>
      </c>
      <c r="L73" t="s">
        <v>595</v>
      </c>
      <c r="M73" s="74">
        <v>0.77552083333333333</v>
      </c>
      <c r="N73" t="s">
        <v>583</v>
      </c>
      <c r="O73">
        <v>280</v>
      </c>
      <c r="P73">
        <v>5.7039999999999997</v>
      </c>
      <c r="Q73" t="s">
        <v>595</v>
      </c>
      <c r="R73" t="s">
        <v>132</v>
      </c>
    </row>
    <row r="74" spans="1:18" x14ac:dyDescent="0.3">
      <c r="A74" t="s">
        <v>369</v>
      </c>
      <c r="B74">
        <v>0</v>
      </c>
      <c r="C74" t="s">
        <v>132</v>
      </c>
      <c r="D74" t="s">
        <v>132</v>
      </c>
      <c r="E74" t="s">
        <v>132</v>
      </c>
      <c r="F74" t="s">
        <v>132</v>
      </c>
      <c r="G74" t="s">
        <v>132</v>
      </c>
      <c r="H74" t="s">
        <v>132</v>
      </c>
      <c r="I74" t="s">
        <v>132</v>
      </c>
      <c r="J74">
        <v>-78.709999999999994</v>
      </c>
      <c r="K74" t="s">
        <v>582</v>
      </c>
      <c r="L74" t="s">
        <v>595</v>
      </c>
      <c r="M74" s="74">
        <v>0.77552083333333333</v>
      </c>
      <c r="N74" t="s">
        <v>582</v>
      </c>
      <c r="O74">
        <v>57</v>
      </c>
      <c r="P74">
        <v>1.2849999999999999</v>
      </c>
      <c r="Q74" t="s">
        <v>595</v>
      </c>
      <c r="R74" t="s">
        <v>132</v>
      </c>
    </row>
    <row r="75" spans="1:18" x14ac:dyDescent="0.3">
      <c r="A75" t="s">
        <v>271</v>
      </c>
      <c r="B75">
        <v>0</v>
      </c>
      <c r="C75" t="s">
        <v>132</v>
      </c>
      <c r="D75" t="s">
        <v>132</v>
      </c>
      <c r="E75" t="s">
        <v>132</v>
      </c>
      <c r="F75" t="s">
        <v>132</v>
      </c>
      <c r="G75" t="s">
        <v>132</v>
      </c>
      <c r="H75" t="s">
        <v>132</v>
      </c>
      <c r="I75" t="s">
        <v>132</v>
      </c>
      <c r="J75">
        <v>-78.33</v>
      </c>
      <c r="K75" t="s">
        <v>774</v>
      </c>
      <c r="L75" t="s">
        <v>595</v>
      </c>
      <c r="M75" s="74">
        <v>0.77552083333333333</v>
      </c>
      <c r="N75" t="s">
        <v>774</v>
      </c>
      <c r="O75">
        <v>84</v>
      </c>
      <c r="P75">
        <v>9.35</v>
      </c>
      <c r="Q75" t="s">
        <v>595</v>
      </c>
      <c r="R75" t="s">
        <v>132</v>
      </c>
    </row>
    <row r="76" spans="1:18" x14ac:dyDescent="0.3">
      <c r="A76" t="s">
        <v>370</v>
      </c>
      <c r="B76">
        <v>0</v>
      </c>
      <c r="C76" t="s">
        <v>132</v>
      </c>
      <c r="D76" t="s">
        <v>132</v>
      </c>
      <c r="E76" t="s">
        <v>132</v>
      </c>
      <c r="F76" t="s">
        <v>132</v>
      </c>
      <c r="G76" t="s">
        <v>132</v>
      </c>
      <c r="H76" t="s">
        <v>132</v>
      </c>
      <c r="I76" t="s">
        <v>132</v>
      </c>
      <c r="J76">
        <v>-77.83</v>
      </c>
      <c r="K76" t="s">
        <v>775</v>
      </c>
      <c r="L76" t="s">
        <v>595</v>
      </c>
      <c r="M76" s="74">
        <v>0.77552083333333333</v>
      </c>
      <c r="N76" t="s">
        <v>775</v>
      </c>
      <c r="O76">
        <v>8</v>
      </c>
      <c r="P76">
        <v>1.7050000000000001</v>
      </c>
      <c r="Q76" t="s">
        <v>595</v>
      </c>
      <c r="R76" t="s">
        <v>132</v>
      </c>
    </row>
    <row r="77" spans="1:18" x14ac:dyDescent="0.3">
      <c r="A77" t="s">
        <v>272</v>
      </c>
      <c r="B77">
        <v>0</v>
      </c>
      <c r="C77" t="s">
        <v>132</v>
      </c>
      <c r="D77" t="s">
        <v>132</v>
      </c>
      <c r="E77" t="s">
        <v>132</v>
      </c>
      <c r="F77" t="s">
        <v>132</v>
      </c>
      <c r="G77" t="s">
        <v>132</v>
      </c>
      <c r="H77" t="s">
        <v>132</v>
      </c>
      <c r="I77" t="s">
        <v>132</v>
      </c>
      <c r="J77">
        <v>-78.05</v>
      </c>
      <c r="K77" t="s">
        <v>776</v>
      </c>
      <c r="L77" t="s">
        <v>595</v>
      </c>
      <c r="M77" s="74">
        <v>0.77552083333333333</v>
      </c>
      <c r="N77" t="s">
        <v>776</v>
      </c>
      <c r="O77">
        <v>1.96</v>
      </c>
      <c r="P77">
        <v>16.228000000000002</v>
      </c>
      <c r="Q77" t="s">
        <v>595</v>
      </c>
      <c r="R77" t="s">
        <v>132</v>
      </c>
    </row>
    <row r="78" spans="1:18" x14ac:dyDescent="0.3">
      <c r="A78" t="s">
        <v>371</v>
      </c>
      <c r="B78">
        <v>0</v>
      </c>
      <c r="C78" t="s">
        <v>132</v>
      </c>
      <c r="D78" t="s">
        <v>132</v>
      </c>
      <c r="E78" t="s">
        <v>132</v>
      </c>
      <c r="F78" t="s">
        <v>132</v>
      </c>
      <c r="G78" t="s">
        <v>132</v>
      </c>
      <c r="H78" t="s">
        <v>132</v>
      </c>
      <c r="I78" t="s">
        <v>132</v>
      </c>
      <c r="J78">
        <v>-77.599999999999994</v>
      </c>
      <c r="K78" t="s">
        <v>777</v>
      </c>
      <c r="L78" t="s">
        <v>595</v>
      </c>
      <c r="M78" s="74">
        <v>0.77552083333333333</v>
      </c>
      <c r="N78" t="s">
        <v>777</v>
      </c>
      <c r="O78">
        <v>11</v>
      </c>
      <c r="P78">
        <v>1.4370000000000001</v>
      </c>
      <c r="Q78" t="s">
        <v>595</v>
      </c>
      <c r="R78" t="s">
        <v>132</v>
      </c>
    </row>
    <row r="79" spans="1:18" x14ac:dyDescent="0.3">
      <c r="A79" t="s">
        <v>273</v>
      </c>
      <c r="B79">
        <v>0</v>
      </c>
      <c r="C79" t="s">
        <v>132</v>
      </c>
      <c r="D79" t="s">
        <v>132</v>
      </c>
      <c r="E79" t="s">
        <v>132</v>
      </c>
      <c r="F79" t="s">
        <v>132</v>
      </c>
      <c r="G79" t="s">
        <v>132</v>
      </c>
      <c r="H79" t="s">
        <v>132</v>
      </c>
      <c r="I79" t="s">
        <v>132</v>
      </c>
      <c r="J79">
        <v>-77.78</v>
      </c>
      <c r="K79" t="s">
        <v>599</v>
      </c>
      <c r="L79" t="s">
        <v>595</v>
      </c>
      <c r="M79" s="74">
        <v>0.77552083333333333</v>
      </c>
      <c r="N79" t="s">
        <v>599</v>
      </c>
      <c r="O79">
        <v>181</v>
      </c>
      <c r="P79">
        <v>2.2949999999999999</v>
      </c>
      <c r="Q79" t="s">
        <v>595</v>
      </c>
      <c r="R79" t="s">
        <v>132</v>
      </c>
    </row>
    <row r="80" spans="1:18" x14ac:dyDescent="0.3">
      <c r="A80" t="s">
        <v>378</v>
      </c>
      <c r="B80">
        <v>0</v>
      </c>
      <c r="C80" t="s">
        <v>132</v>
      </c>
      <c r="D80" t="s">
        <v>132</v>
      </c>
      <c r="E80" t="s">
        <v>132</v>
      </c>
      <c r="F80" t="s">
        <v>132</v>
      </c>
      <c r="G80" t="s">
        <v>132</v>
      </c>
      <c r="H80" t="s">
        <v>132</v>
      </c>
      <c r="I80" t="s">
        <v>132</v>
      </c>
      <c r="J80">
        <v>-76.92</v>
      </c>
      <c r="K80" t="s">
        <v>778</v>
      </c>
      <c r="L80" t="s">
        <v>595</v>
      </c>
      <c r="M80" s="74">
        <v>0.77552083333333333</v>
      </c>
      <c r="N80" t="s">
        <v>778</v>
      </c>
      <c r="O80">
        <v>0</v>
      </c>
      <c r="P80">
        <v>1.0940000000000001</v>
      </c>
      <c r="Q80" t="s">
        <v>595</v>
      </c>
      <c r="R80" t="s">
        <v>132</v>
      </c>
    </row>
    <row r="81" spans="1:18" x14ac:dyDescent="0.3">
      <c r="A81" t="s">
        <v>274</v>
      </c>
      <c r="B81">
        <v>0</v>
      </c>
      <c r="C81" t="s">
        <v>132</v>
      </c>
      <c r="D81" t="s">
        <v>132</v>
      </c>
      <c r="E81" t="s">
        <v>132</v>
      </c>
      <c r="F81" t="s">
        <v>132</v>
      </c>
      <c r="G81" t="s">
        <v>132</v>
      </c>
      <c r="H81" t="s">
        <v>132</v>
      </c>
      <c r="I81" t="s">
        <v>132</v>
      </c>
      <c r="J81">
        <v>-76.73</v>
      </c>
      <c r="K81" t="s">
        <v>779</v>
      </c>
      <c r="L81" t="s">
        <v>595</v>
      </c>
      <c r="M81" s="74">
        <v>0.77552083333333333</v>
      </c>
      <c r="N81" t="s">
        <v>779</v>
      </c>
      <c r="O81">
        <v>458</v>
      </c>
      <c r="P81">
        <v>7.6180000000000003</v>
      </c>
      <c r="Q81" t="s">
        <v>595</v>
      </c>
      <c r="R81" t="s">
        <v>132</v>
      </c>
    </row>
    <row r="82" spans="1:18" x14ac:dyDescent="0.3">
      <c r="A82" t="s">
        <v>413</v>
      </c>
      <c r="B82">
        <v>0</v>
      </c>
      <c r="C82" t="s">
        <v>132</v>
      </c>
      <c r="D82" t="s">
        <v>132</v>
      </c>
      <c r="E82" t="s">
        <v>132</v>
      </c>
      <c r="F82" t="s">
        <v>132</v>
      </c>
      <c r="G82" t="s">
        <v>132</v>
      </c>
      <c r="H82" t="s">
        <v>132</v>
      </c>
      <c r="I82" t="s">
        <v>132</v>
      </c>
      <c r="J82">
        <v>-76.67</v>
      </c>
      <c r="K82" t="s">
        <v>584</v>
      </c>
      <c r="L82" t="s">
        <v>595</v>
      </c>
      <c r="M82" s="74">
        <v>0.77552083333333333</v>
      </c>
      <c r="N82" t="s">
        <v>584</v>
      </c>
      <c r="O82">
        <v>6</v>
      </c>
      <c r="P82">
        <v>1.716</v>
      </c>
      <c r="Q82" t="s">
        <v>595</v>
      </c>
      <c r="R82" t="s">
        <v>132</v>
      </c>
    </row>
    <row r="83" spans="1:18" x14ac:dyDescent="0.3">
      <c r="A83" t="s">
        <v>275</v>
      </c>
      <c r="B83">
        <v>0</v>
      </c>
      <c r="C83" t="s">
        <v>132</v>
      </c>
      <c r="D83" t="s">
        <v>132</v>
      </c>
      <c r="E83" t="s">
        <v>132</v>
      </c>
      <c r="F83" t="s">
        <v>132</v>
      </c>
      <c r="G83" t="s">
        <v>132</v>
      </c>
      <c r="H83" t="s">
        <v>132</v>
      </c>
      <c r="I83" t="s">
        <v>132</v>
      </c>
      <c r="J83">
        <v>-76.599999999999994</v>
      </c>
      <c r="K83" t="s">
        <v>780</v>
      </c>
      <c r="L83" t="s">
        <v>595</v>
      </c>
      <c r="M83" s="74">
        <v>0.77552083333333333</v>
      </c>
      <c r="N83" t="s">
        <v>780</v>
      </c>
      <c r="O83">
        <v>92</v>
      </c>
      <c r="P83">
        <v>2.9849999999999999</v>
      </c>
      <c r="Q83" t="s">
        <v>595</v>
      </c>
      <c r="R83" t="s">
        <v>132</v>
      </c>
    </row>
    <row r="84" spans="1:18" x14ac:dyDescent="0.3">
      <c r="A84" t="s">
        <v>414</v>
      </c>
      <c r="B84">
        <v>0</v>
      </c>
      <c r="C84" t="s">
        <v>132</v>
      </c>
      <c r="D84" t="s">
        <v>132</v>
      </c>
      <c r="E84" t="s">
        <v>132</v>
      </c>
      <c r="F84" t="s">
        <v>132</v>
      </c>
      <c r="G84" t="s">
        <v>132</v>
      </c>
      <c r="H84" t="s">
        <v>132</v>
      </c>
      <c r="I84" t="s">
        <v>132</v>
      </c>
      <c r="J84">
        <v>-76.69</v>
      </c>
      <c r="K84" t="s">
        <v>551</v>
      </c>
      <c r="L84" t="s">
        <v>595</v>
      </c>
      <c r="M84" s="74">
        <v>0.77552083333333333</v>
      </c>
      <c r="N84" t="s">
        <v>551</v>
      </c>
      <c r="O84">
        <v>0</v>
      </c>
      <c r="P84">
        <v>1.458</v>
      </c>
      <c r="Q84" t="s">
        <v>595</v>
      </c>
      <c r="R84" t="s">
        <v>132</v>
      </c>
    </row>
    <row r="85" spans="1:18" x14ac:dyDescent="0.3">
      <c r="A85" t="s">
        <v>276</v>
      </c>
      <c r="B85">
        <v>0</v>
      </c>
      <c r="C85" t="s">
        <v>132</v>
      </c>
      <c r="D85" t="s">
        <v>132</v>
      </c>
      <c r="E85" t="s">
        <v>132</v>
      </c>
      <c r="F85" t="s">
        <v>132</v>
      </c>
      <c r="G85" t="s">
        <v>132</v>
      </c>
      <c r="H85" t="s">
        <v>132</v>
      </c>
      <c r="I85" t="s">
        <v>132</v>
      </c>
      <c r="J85">
        <v>-76.98</v>
      </c>
      <c r="K85" t="s">
        <v>598</v>
      </c>
      <c r="L85" t="s">
        <v>595</v>
      </c>
      <c r="M85" s="74">
        <v>0.77552083333333333</v>
      </c>
      <c r="N85" t="s">
        <v>598</v>
      </c>
      <c r="O85">
        <v>819</v>
      </c>
      <c r="P85">
        <v>22.437999999999999</v>
      </c>
      <c r="Q85" t="s">
        <v>595</v>
      </c>
      <c r="R85" t="s">
        <v>132</v>
      </c>
    </row>
    <row r="86" spans="1:18" x14ac:dyDescent="0.3">
      <c r="A86" t="s">
        <v>415</v>
      </c>
      <c r="B86">
        <v>0</v>
      </c>
      <c r="C86" t="s">
        <v>132</v>
      </c>
      <c r="D86" t="s">
        <v>132</v>
      </c>
      <c r="E86" t="s">
        <v>132</v>
      </c>
      <c r="F86" t="s">
        <v>132</v>
      </c>
      <c r="G86" t="s">
        <v>132</v>
      </c>
      <c r="H86" t="s">
        <v>132</v>
      </c>
      <c r="I86" t="s">
        <v>132</v>
      </c>
      <c r="J86">
        <v>-77.5</v>
      </c>
      <c r="K86" t="s">
        <v>499</v>
      </c>
      <c r="L86" t="s">
        <v>595</v>
      </c>
      <c r="M86" s="74">
        <v>0.77552083333333333</v>
      </c>
      <c r="N86" t="s">
        <v>499</v>
      </c>
      <c r="O86">
        <v>3</v>
      </c>
      <c r="P86">
        <v>1.96</v>
      </c>
      <c r="Q86" t="s">
        <v>595</v>
      </c>
      <c r="R86" t="s">
        <v>132</v>
      </c>
    </row>
    <row r="87" spans="1:18" x14ac:dyDescent="0.3">
      <c r="A87" t="s">
        <v>277</v>
      </c>
      <c r="B87">
        <v>0</v>
      </c>
      <c r="C87" t="s">
        <v>132</v>
      </c>
      <c r="D87" t="s">
        <v>132</v>
      </c>
      <c r="E87" t="s">
        <v>132</v>
      </c>
      <c r="F87" t="s">
        <v>132</v>
      </c>
      <c r="G87" t="s">
        <v>132</v>
      </c>
      <c r="H87" t="s">
        <v>132</v>
      </c>
      <c r="I87" t="s">
        <v>132</v>
      </c>
      <c r="J87">
        <v>-78.069999999999993</v>
      </c>
      <c r="K87" t="s">
        <v>550</v>
      </c>
      <c r="L87" t="s">
        <v>595</v>
      </c>
      <c r="M87" s="74">
        <v>0.77552083333333333</v>
      </c>
      <c r="N87" t="s">
        <v>550</v>
      </c>
      <c r="O87">
        <v>302</v>
      </c>
      <c r="P87">
        <v>26.018999999999998</v>
      </c>
      <c r="Q87" t="s">
        <v>595</v>
      </c>
      <c r="R87" t="s">
        <v>132</v>
      </c>
    </row>
    <row r="88" spans="1:18" x14ac:dyDescent="0.3">
      <c r="A88" t="s">
        <v>422</v>
      </c>
      <c r="B88">
        <v>0</v>
      </c>
      <c r="C88" t="s">
        <v>132</v>
      </c>
      <c r="D88" t="s">
        <v>132</v>
      </c>
      <c r="E88" t="s">
        <v>132</v>
      </c>
      <c r="F88" t="s">
        <v>132</v>
      </c>
      <c r="G88" t="s">
        <v>132</v>
      </c>
      <c r="H88" t="s">
        <v>132</v>
      </c>
      <c r="I88" t="s">
        <v>132</v>
      </c>
      <c r="J88">
        <v>-78.7</v>
      </c>
      <c r="K88" t="s">
        <v>514</v>
      </c>
      <c r="L88" t="s">
        <v>595</v>
      </c>
      <c r="M88" s="74">
        <v>0.77552083333333333</v>
      </c>
      <c r="N88" t="s">
        <v>514</v>
      </c>
      <c r="O88">
        <v>0</v>
      </c>
      <c r="P88">
        <v>599</v>
      </c>
      <c r="Q88" t="s">
        <v>596</v>
      </c>
      <c r="R88" t="s">
        <v>132</v>
      </c>
    </row>
    <row r="89" spans="1:18" x14ac:dyDescent="0.3">
      <c r="A89" t="s">
        <v>278</v>
      </c>
      <c r="B89">
        <v>0</v>
      </c>
      <c r="C89" t="s">
        <v>132</v>
      </c>
      <c r="D89" t="s">
        <v>132</v>
      </c>
      <c r="E89" t="s">
        <v>132</v>
      </c>
      <c r="F89" t="s">
        <v>132</v>
      </c>
      <c r="G89" t="s">
        <v>132</v>
      </c>
      <c r="H89" t="s">
        <v>132</v>
      </c>
      <c r="I89" t="s">
        <v>132</v>
      </c>
      <c r="J89">
        <v>-78.64</v>
      </c>
      <c r="K89" t="s">
        <v>781</v>
      </c>
      <c r="L89" t="s">
        <v>595</v>
      </c>
      <c r="M89" s="74">
        <v>0.77552083333333333</v>
      </c>
      <c r="N89" t="s">
        <v>781</v>
      </c>
      <c r="O89">
        <v>202</v>
      </c>
      <c r="P89">
        <v>4.4980000000000002</v>
      </c>
      <c r="Q89" t="s">
        <v>595</v>
      </c>
      <c r="R89" t="s">
        <v>132</v>
      </c>
    </row>
    <row r="90" spans="1:18" x14ac:dyDescent="0.3">
      <c r="A90" t="s">
        <v>423</v>
      </c>
      <c r="B90">
        <v>0</v>
      </c>
      <c r="C90" t="s">
        <v>132</v>
      </c>
      <c r="D90" t="s">
        <v>132</v>
      </c>
      <c r="E90" t="s">
        <v>132</v>
      </c>
      <c r="F90" t="s">
        <v>132</v>
      </c>
      <c r="G90" t="s">
        <v>132</v>
      </c>
      <c r="H90" t="s">
        <v>132</v>
      </c>
      <c r="I90" t="s">
        <v>132</v>
      </c>
      <c r="J90">
        <v>-79.59</v>
      </c>
      <c r="K90" t="s">
        <v>782</v>
      </c>
      <c r="L90" t="s">
        <v>595</v>
      </c>
      <c r="M90" s="74">
        <v>0.77552083333333333</v>
      </c>
      <c r="N90" t="s">
        <v>782</v>
      </c>
      <c r="O90">
        <v>0</v>
      </c>
      <c r="P90">
        <v>1.0229999999999999</v>
      </c>
      <c r="Q90" t="s">
        <v>596</v>
      </c>
      <c r="R90" t="s">
        <v>132</v>
      </c>
    </row>
    <row r="91" spans="1:18" x14ac:dyDescent="0.3">
      <c r="A91" t="s">
        <v>279</v>
      </c>
      <c r="B91">
        <v>0</v>
      </c>
      <c r="C91" t="s">
        <v>132</v>
      </c>
      <c r="D91" t="s">
        <v>132</v>
      </c>
      <c r="E91" t="s">
        <v>132</v>
      </c>
      <c r="F91" t="s">
        <v>132</v>
      </c>
      <c r="G91" t="s">
        <v>132</v>
      </c>
      <c r="H91" t="s">
        <v>132</v>
      </c>
      <c r="I91" t="s">
        <v>132</v>
      </c>
      <c r="J91">
        <v>-79.569999999999993</v>
      </c>
      <c r="K91" t="s">
        <v>527</v>
      </c>
      <c r="L91" t="s">
        <v>595</v>
      </c>
      <c r="M91" s="74">
        <v>0.77552083333333333</v>
      </c>
      <c r="N91" t="s">
        <v>527</v>
      </c>
      <c r="O91">
        <v>176</v>
      </c>
      <c r="P91">
        <v>3.58</v>
      </c>
      <c r="Q91" t="s">
        <v>595</v>
      </c>
      <c r="R91" t="s">
        <v>132</v>
      </c>
    </row>
    <row r="92" spans="1:18" x14ac:dyDescent="0.3">
      <c r="A92" t="s">
        <v>424</v>
      </c>
      <c r="B92">
        <v>0</v>
      </c>
      <c r="C92" t="s">
        <v>132</v>
      </c>
      <c r="D92" t="s">
        <v>132</v>
      </c>
      <c r="E92" t="s">
        <v>132</v>
      </c>
      <c r="F92" t="s">
        <v>132</v>
      </c>
      <c r="G92" t="s">
        <v>132</v>
      </c>
      <c r="H92" t="s">
        <v>132</v>
      </c>
      <c r="I92" t="s">
        <v>132</v>
      </c>
      <c r="J92">
        <v>-80.900000000000006</v>
      </c>
      <c r="K92" t="s">
        <v>783</v>
      </c>
      <c r="L92" t="s">
        <v>595</v>
      </c>
      <c r="M92" s="74">
        <v>0.77552083333333333</v>
      </c>
      <c r="N92" t="s">
        <v>783</v>
      </c>
      <c r="O92">
        <v>0</v>
      </c>
      <c r="P92">
        <v>1.621</v>
      </c>
      <c r="Q92" t="s">
        <v>595</v>
      </c>
      <c r="R92" t="s">
        <v>132</v>
      </c>
    </row>
    <row r="93" spans="1:18" x14ac:dyDescent="0.3">
      <c r="A93" t="s">
        <v>280</v>
      </c>
      <c r="B93">
        <v>0</v>
      </c>
      <c r="C93" t="s">
        <v>132</v>
      </c>
      <c r="D93" t="s">
        <v>132</v>
      </c>
      <c r="E93" t="s">
        <v>132</v>
      </c>
      <c r="F93" t="s">
        <v>132</v>
      </c>
      <c r="G93" t="s">
        <v>132</v>
      </c>
      <c r="H93" t="s">
        <v>132</v>
      </c>
      <c r="I93" t="s">
        <v>132</v>
      </c>
      <c r="J93">
        <v>-81.180000000000007</v>
      </c>
      <c r="K93" t="s">
        <v>500</v>
      </c>
      <c r="L93" t="s">
        <v>595</v>
      </c>
      <c r="M93" s="74">
        <v>0.77552083333333333</v>
      </c>
      <c r="N93" t="s">
        <v>500</v>
      </c>
      <c r="O93">
        <v>1.48</v>
      </c>
      <c r="P93">
        <v>5.0350000000000001</v>
      </c>
      <c r="Q93" t="s">
        <v>595</v>
      </c>
      <c r="R93" t="s">
        <v>132</v>
      </c>
    </row>
    <row r="94" spans="1:18" x14ac:dyDescent="0.3">
      <c r="A94" t="s">
        <v>425</v>
      </c>
      <c r="B94">
        <v>0</v>
      </c>
      <c r="C94" t="s">
        <v>132</v>
      </c>
      <c r="D94" t="s">
        <v>132</v>
      </c>
      <c r="E94" t="s">
        <v>132</v>
      </c>
      <c r="F94" t="s">
        <v>132</v>
      </c>
      <c r="G94" t="s">
        <v>132</v>
      </c>
      <c r="H94" t="s">
        <v>132</v>
      </c>
      <c r="I94" t="s">
        <v>132</v>
      </c>
      <c r="J94">
        <v>-81.48</v>
      </c>
      <c r="K94" t="s">
        <v>528</v>
      </c>
      <c r="L94" t="s">
        <v>595</v>
      </c>
      <c r="M94" s="74">
        <v>0.77552083333333333</v>
      </c>
      <c r="N94" t="s">
        <v>528</v>
      </c>
      <c r="O94">
        <v>0</v>
      </c>
      <c r="P94">
        <v>889</v>
      </c>
      <c r="Q94" t="s">
        <v>595</v>
      </c>
      <c r="R94" t="s">
        <v>132</v>
      </c>
    </row>
    <row r="95" spans="1:18" x14ac:dyDescent="0.3">
      <c r="A95" t="s">
        <v>281</v>
      </c>
      <c r="B95">
        <v>0</v>
      </c>
      <c r="C95" t="s">
        <v>132</v>
      </c>
      <c r="D95" t="s">
        <v>132</v>
      </c>
      <c r="E95" t="s">
        <v>132</v>
      </c>
      <c r="F95" t="s">
        <v>132</v>
      </c>
      <c r="G95" t="s">
        <v>132</v>
      </c>
      <c r="H95" t="s">
        <v>132</v>
      </c>
      <c r="I95" t="s">
        <v>132</v>
      </c>
      <c r="J95">
        <v>-82.05</v>
      </c>
      <c r="K95" t="s">
        <v>533</v>
      </c>
      <c r="L95" t="s">
        <v>595</v>
      </c>
      <c r="M95" s="74">
        <v>0.77552083333333333</v>
      </c>
      <c r="N95" t="s">
        <v>533</v>
      </c>
      <c r="O95">
        <v>0</v>
      </c>
      <c r="P95">
        <v>1.714</v>
      </c>
      <c r="Q95" t="s">
        <v>595</v>
      </c>
      <c r="R95" t="s">
        <v>132</v>
      </c>
    </row>
    <row r="96" spans="1:18" x14ac:dyDescent="0.3">
      <c r="A96" t="s">
        <v>426</v>
      </c>
      <c r="B96">
        <v>0</v>
      </c>
      <c r="C96" t="s">
        <v>132</v>
      </c>
      <c r="D96" t="s">
        <v>132</v>
      </c>
      <c r="E96" t="s">
        <v>132</v>
      </c>
      <c r="F96" t="s">
        <v>132</v>
      </c>
      <c r="G96" t="s">
        <v>132</v>
      </c>
      <c r="H96" t="s">
        <v>132</v>
      </c>
      <c r="I96" t="s">
        <v>132</v>
      </c>
      <c r="J96">
        <v>-82.43</v>
      </c>
      <c r="K96" t="s">
        <v>579</v>
      </c>
      <c r="L96" t="s">
        <v>595</v>
      </c>
      <c r="M96" s="74">
        <v>0.77552083333333333</v>
      </c>
      <c r="N96" t="s">
        <v>579</v>
      </c>
      <c r="O96">
        <v>0</v>
      </c>
      <c r="P96">
        <v>1.004</v>
      </c>
      <c r="Q96" t="s">
        <v>595</v>
      </c>
      <c r="R96" t="s">
        <v>132</v>
      </c>
    </row>
    <row r="97" spans="1:18" x14ac:dyDescent="0.3">
      <c r="A97" t="s">
        <v>282</v>
      </c>
      <c r="B97">
        <v>0</v>
      </c>
      <c r="C97" t="s">
        <v>132</v>
      </c>
      <c r="D97" t="s">
        <v>132</v>
      </c>
      <c r="E97" t="s">
        <v>132</v>
      </c>
      <c r="F97" t="s">
        <v>132</v>
      </c>
      <c r="G97" t="s">
        <v>132</v>
      </c>
      <c r="H97" t="s">
        <v>132</v>
      </c>
      <c r="I97" t="s">
        <v>132</v>
      </c>
      <c r="J97">
        <v>-83.1</v>
      </c>
      <c r="K97" t="s">
        <v>512</v>
      </c>
      <c r="L97" t="s">
        <v>595</v>
      </c>
      <c r="M97" s="74">
        <v>0.77552083333333333</v>
      </c>
      <c r="N97" t="s">
        <v>512</v>
      </c>
      <c r="O97">
        <v>2.6030000000000002</v>
      </c>
      <c r="P97">
        <v>26.692</v>
      </c>
      <c r="Q97" t="s">
        <v>595</v>
      </c>
      <c r="R97" t="s">
        <v>132</v>
      </c>
    </row>
    <row r="98" spans="1:18" x14ac:dyDescent="0.3">
      <c r="A98" t="s">
        <v>427</v>
      </c>
      <c r="B98">
        <v>0</v>
      </c>
      <c r="C98" t="s">
        <v>132</v>
      </c>
      <c r="D98" t="s">
        <v>132</v>
      </c>
      <c r="E98" t="s">
        <v>132</v>
      </c>
      <c r="F98" t="s">
        <v>132</v>
      </c>
      <c r="G98" t="s">
        <v>132</v>
      </c>
      <c r="H98" t="s">
        <v>132</v>
      </c>
      <c r="I98" t="s">
        <v>132</v>
      </c>
      <c r="J98">
        <v>-83.82</v>
      </c>
      <c r="K98" t="s">
        <v>503</v>
      </c>
      <c r="L98" t="s">
        <v>595</v>
      </c>
      <c r="M98" s="74">
        <v>0.77552083333333333</v>
      </c>
      <c r="N98" t="s">
        <v>503</v>
      </c>
      <c r="O98">
        <v>0</v>
      </c>
      <c r="P98">
        <v>1.1739999999999999</v>
      </c>
      <c r="Q98" t="s">
        <v>595</v>
      </c>
      <c r="R98" t="s">
        <v>132</v>
      </c>
    </row>
    <row r="99" spans="1:18" x14ac:dyDescent="0.3">
      <c r="A99" t="s">
        <v>283</v>
      </c>
      <c r="B99">
        <v>0</v>
      </c>
      <c r="C99" t="s">
        <v>132</v>
      </c>
      <c r="D99" t="s">
        <v>132</v>
      </c>
      <c r="E99" t="s">
        <v>132</v>
      </c>
      <c r="F99" t="s">
        <v>132</v>
      </c>
      <c r="G99" t="s">
        <v>132</v>
      </c>
      <c r="H99" t="s">
        <v>132</v>
      </c>
      <c r="I99" t="s">
        <v>132</v>
      </c>
      <c r="J99">
        <v>-84.62</v>
      </c>
      <c r="K99" t="s">
        <v>511</v>
      </c>
      <c r="L99" t="s">
        <v>595</v>
      </c>
      <c r="M99" s="74">
        <v>0.77552083333333333</v>
      </c>
      <c r="N99" t="s">
        <v>511</v>
      </c>
      <c r="O99">
        <v>0</v>
      </c>
      <c r="P99">
        <v>2.1819999999999999</v>
      </c>
      <c r="Q99" t="s">
        <v>587</v>
      </c>
      <c r="R99" t="s">
        <v>132</v>
      </c>
    </row>
    <row r="100" spans="1:18" x14ac:dyDescent="0.3">
      <c r="A100" t="s">
        <v>428</v>
      </c>
      <c r="B100">
        <v>0</v>
      </c>
      <c r="C100" t="s">
        <v>132</v>
      </c>
      <c r="D100" t="s">
        <v>132</v>
      </c>
      <c r="E100" t="s">
        <v>132</v>
      </c>
      <c r="F100" t="s">
        <v>132</v>
      </c>
      <c r="G100" t="s">
        <v>132</v>
      </c>
      <c r="H100" t="s">
        <v>132</v>
      </c>
      <c r="I100" t="s">
        <v>132</v>
      </c>
      <c r="J100">
        <v>-84.13</v>
      </c>
      <c r="K100" t="s">
        <v>511</v>
      </c>
      <c r="L100" t="s">
        <v>595</v>
      </c>
      <c r="M100" s="74">
        <v>0.77552083333333333</v>
      </c>
      <c r="N100" t="s">
        <v>511</v>
      </c>
      <c r="O100">
        <v>0</v>
      </c>
      <c r="P100">
        <v>980</v>
      </c>
      <c r="Q100" t="s">
        <v>553</v>
      </c>
      <c r="R100" t="s">
        <v>132</v>
      </c>
    </row>
    <row r="101" spans="1:18" x14ac:dyDescent="0.3">
      <c r="A101" t="s">
        <v>284</v>
      </c>
      <c r="B101">
        <v>0</v>
      </c>
      <c r="C101" t="s">
        <v>132</v>
      </c>
      <c r="D101" t="s">
        <v>132</v>
      </c>
      <c r="E101" t="s">
        <v>132</v>
      </c>
      <c r="F101" t="s">
        <v>132</v>
      </c>
      <c r="G101" t="s">
        <v>132</v>
      </c>
      <c r="H101" t="s">
        <v>132</v>
      </c>
      <c r="I101" t="s">
        <v>132</v>
      </c>
      <c r="J101">
        <v>-85</v>
      </c>
      <c r="K101" t="s">
        <v>462</v>
      </c>
      <c r="L101" t="s">
        <v>595</v>
      </c>
      <c r="M101" s="74">
        <v>0.77552083333333333</v>
      </c>
      <c r="N101" t="s">
        <v>462</v>
      </c>
      <c r="O101">
        <v>5</v>
      </c>
      <c r="P101">
        <v>9.3130000000000006</v>
      </c>
      <c r="Q101" t="s">
        <v>595</v>
      </c>
      <c r="R101" t="s">
        <v>132</v>
      </c>
    </row>
    <row r="102" spans="1:18" x14ac:dyDescent="0.3">
      <c r="A102" t="s">
        <v>429</v>
      </c>
      <c r="B102">
        <v>0</v>
      </c>
      <c r="C102" t="s">
        <v>132</v>
      </c>
      <c r="D102" t="s">
        <v>132</v>
      </c>
      <c r="E102" t="s">
        <v>132</v>
      </c>
      <c r="F102" t="s">
        <v>132</v>
      </c>
      <c r="G102" t="s">
        <v>132</v>
      </c>
      <c r="H102" t="s">
        <v>132</v>
      </c>
      <c r="I102" t="s">
        <v>132</v>
      </c>
      <c r="J102">
        <v>-84.21</v>
      </c>
      <c r="K102" t="s">
        <v>462</v>
      </c>
      <c r="L102" t="s">
        <v>595</v>
      </c>
      <c r="M102" s="74">
        <v>0.77552083333333333</v>
      </c>
      <c r="N102" t="s">
        <v>462</v>
      </c>
      <c r="O102">
        <v>0</v>
      </c>
      <c r="P102">
        <v>1.825</v>
      </c>
      <c r="Q102" t="s">
        <v>595</v>
      </c>
      <c r="R102" t="s">
        <v>132</v>
      </c>
    </row>
    <row r="103" spans="1:18" x14ac:dyDescent="0.3">
      <c r="A103" t="s">
        <v>285</v>
      </c>
      <c r="B103">
        <v>0</v>
      </c>
      <c r="C103" t="s">
        <v>132</v>
      </c>
      <c r="D103" t="s">
        <v>132</v>
      </c>
      <c r="E103" t="s">
        <v>132</v>
      </c>
      <c r="F103" t="s">
        <v>132</v>
      </c>
      <c r="G103" t="s">
        <v>132</v>
      </c>
      <c r="H103" t="s">
        <v>132</v>
      </c>
      <c r="I103" t="s">
        <v>132</v>
      </c>
      <c r="J103">
        <v>-85.45</v>
      </c>
      <c r="K103" t="s">
        <v>510</v>
      </c>
      <c r="L103" t="s">
        <v>595</v>
      </c>
      <c r="M103" s="74">
        <v>0.77552083333333333</v>
      </c>
      <c r="N103" t="s">
        <v>510</v>
      </c>
      <c r="O103">
        <v>1</v>
      </c>
      <c r="P103">
        <v>3.2669999999999999</v>
      </c>
      <c r="Q103" t="s">
        <v>595</v>
      </c>
      <c r="R103" t="s">
        <v>132</v>
      </c>
    </row>
    <row r="104" spans="1:18" x14ac:dyDescent="0.3">
      <c r="A104" t="s">
        <v>430</v>
      </c>
      <c r="B104">
        <v>0</v>
      </c>
      <c r="C104" t="s">
        <v>132</v>
      </c>
      <c r="D104" t="s">
        <v>132</v>
      </c>
      <c r="E104" t="s">
        <v>132</v>
      </c>
      <c r="F104" t="s">
        <v>132</v>
      </c>
      <c r="G104" t="s">
        <v>132</v>
      </c>
      <c r="H104" t="s">
        <v>132</v>
      </c>
      <c r="I104" t="s">
        <v>132</v>
      </c>
      <c r="J104">
        <v>-84.91</v>
      </c>
      <c r="K104" t="s">
        <v>510</v>
      </c>
      <c r="L104" t="s">
        <v>595</v>
      </c>
      <c r="M104" s="74">
        <v>0.77552083333333333</v>
      </c>
      <c r="N104" t="s">
        <v>510</v>
      </c>
      <c r="O104">
        <v>0</v>
      </c>
      <c r="P104">
        <v>253</v>
      </c>
      <c r="Q104" t="s">
        <v>595</v>
      </c>
      <c r="R104" t="s">
        <v>132</v>
      </c>
    </row>
    <row r="105" spans="1:18" x14ac:dyDescent="0.3">
      <c r="A105" t="s">
        <v>286</v>
      </c>
      <c r="B105">
        <v>0</v>
      </c>
      <c r="C105" t="s">
        <v>132</v>
      </c>
      <c r="D105" t="s">
        <v>132</v>
      </c>
      <c r="E105" t="s">
        <v>132</v>
      </c>
      <c r="F105" t="s">
        <v>132</v>
      </c>
      <c r="G105" t="s">
        <v>132</v>
      </c>
      <c r="H105" t="s">
        <v>132</v>
      </c>
      <c r="I105" t="s">
        <v>132</v>
      </c>
      <c r="J105">
        <v>-86</v>
      </c>
      <c r="K105" t="s">
        <v>504</v>
      </c>
      <c r="L105" t="s">
        <v>595</v>
      </c>
      <c r="M105" s="74">
        <v>0.77552083333333333</v>
      </c>
      <c r="N105" t="s">
        <v>504</v>
      </c>
      <c r="O105">
        <v>0</v>
      </c>
      <c r="P105">
        <v>2.4809999999999999</v>
      </c>
      <c r="Q105" t="s">
        <v>595</v>
      </c>
      <c r="R105" t="s">
        <v>132</v>
      </c>
    </row>
    <row r="106" spans="1:18" x14ac:dyDescent="0.3">
      <c r="A106" t="s">
        <v>287</v>
      </c>
      <c r="B106">
        <v>0</v>
      </c>
      <c r="C106" t="s">
        <v>132</v>
      </c>
      <c r="D106" t="s">
        <v>132</v>
      </c>
      <c r="E106" t="s">
        <v>132</v>
      </c>
      <c r="F106" t="s">
        <v>132</v>
      </c>
      <c r="G106" t="s">
        <v>132</v>
      </c>
      <c r="H106" t="s">
        <v>132</v>
      </c>
      <c r="I106" t="s">
        <v>132</v>
      </c>
      <c r="J106">
        <v>-86.96</v>
      </c>
      <c r="K106" t="s">
        <v>464</v>
      </c>
      <c r="L106" t="s">
        <v>595</v>
      </c>
      <c r="M106" s="74">
        <v>0.77552083333333333</v>
      </c>
      <c r="N106" t="s">
        <v>464</v>
      </c>
      <c r="O106">
        <v>0</v>
      </c>
      <c r="P106">
        <v>17.989000000000001</v>
      </c>
      <c r="Q106" t="s">
        <v>595</v>
      </c>
      <c r="R106" t="s">
        <v>132</v>
      </c>
    </row>
    <row r="107" spans="1:18" x14ac:dyDescent="0.3">
      <c r="A107" t="s">
        <v>288</v>
      </c>
      <c r="B107">
        <v>0</v>
      </c>
      <c r="C107" t="s">
        <v>132</v>
      </c>
      <c r="D107" t="s">
        <v>132</v>
      </c>
      <c r="E107" t="s">
        <v>132</v>
      </c>
      <c r="F107" t="s">
        <v>132</v>
      </c>
      <c r="G107" t="s">
        <v>132</v>
      </c>
      <c r="H107" t="s">
        <v>132</v>
      </c>
      <c r="I107" t="s">
        <v>132</v>
      </c>
      <c r="J107">
        <v>-88.1</v>
      </c>
      <c r="K107" t="s">
        <v>501</v>
      </c>
      <c r="L107" t="s">
        <v>595</v>
      </c>
      <c r="M107" s="74">
        <v>0.77552083333333333</v>
      </c>
      <c r="N107" t="s">
        <v>501</v>
      </c>
      <c r="O107">
        <v>0</v>
      </c>
      <c r="P107">
        <v>7.2910000000000004</v>
      </c>
      <c r="Q107" t="s">
        <v>595</v>
      </c>
      <c r="R107" t="s">
        <v>132</v>
      </c>
    </row>
    <row r="108" spans="1:18" x14ac:dyDescent="0.3">
      <c r="A108" t="s">
        <v>556</v>
      </c>
      <c r="B108">
        <v>0</v>
      </c>
      <c r="C108" t="s">
        <v>132</v>
      </c>
      <c r="D108" t="s">
        <v>132</v>
      </c>
      <c r="E108" t="s">
        <v>132</v>
      </c>
      <c r="F108" t="s">
        <v>132</v>
      </c>
      <c r="G108" t="s">
        <v>132</v>
      </c>
      <c r="H108" t="s">
        <v>132</v>
      </c>
      <c r="I108" t="s">
        <v>132</v>
      </c>
      <c r="J108">
        <v>-87.18</v>
      </c>
      <c r="K108" t="s">
        <v>501</v>
      </c>
      <c r="L108" t="s">
        <v>595</v>
      </c>
      <c r="M108" s="74">
        <v>0.77552083333333333</v>
      </c>
      <c r="N108" t="s">
        <v>501</v>
      </c>
      <c r="O108">
        <v>0</v>
      </c>
      <c r="P108">
        <v>1.7490000000000001</v>
      </c>
      <c r="Q108" t="s">
        <v>596</v>
      </c>
      <c r="R108" t="s">
        <v>132</v>
      </c>
    </row>
    <row r="109" spans="1:18" x14ac:dyDescent="0.3">
      <c r="A109" t="s">
        <v>289</v>
      </c>
      <c r="B109">
        <v>0</v>
      </c>
      <c r="C109" t="s">
        <v>132</v>
      </c>
      <c r="D109" t="s">
        <v>132</v>
      </c>
      <c r="E109" t="s">
        <v>132</v>
      </c>
      <c r="F109" t="s">
        <v>132</v>
      </c>
      <c r="G109" t="s">
        <v>132</v>
      </c>
      <c r="H109" t="s">
        <v>132</v>
      </c>
      <c r="I109" t="s">
        <v>132</v>
      </c>
      <c r="J109">
        <v>-88.89</v>
      </c>
      <c r="K109" t="s">
        <v>580</v>
      </c>
      <c r="L109" t="s">
        <v>595</v>
      </c>
      <c r="M109" s="74">
        <v>0.77552083333333333</v>
      </c>
      <c r="N109" t="s">
        <v>580</v>
      </c>
      <c r="O109">
        <v>0</v>
      </c>
      <c r="P109">
        <v>4.5350000000000001</v>
      </c>
      <c r="Q109" t="s">
        <v>595</v>
      </c>
      <c r="R109" t="s">
        <v>132</v>
      </c>
    </row>
    <row r="110" spans="1:18" x14ac:dyDescent="0.3">
      <c r="A110" t="s">
        <v>557</v>
      </c>
      <c r="B110">
        <v>0</v>
      </c>
      <c r="C110" t="s">
        <v>132</v>
      </c>
      <c r="D110" t="s">
        <v>132</v>
      </c>
      <c r="E110" t="s">
        <v>132</v>
      </c>
      <c r="F110" t="s">
        <v>132</v>
      </c>
      <c r="G110" t="s">
        <v>132</v>
      </c>
      <c r="H110" t="s">
        <v>132</v>
      </c>
      <c r="I110" t="s">
        <v>132</v>
      </c>
      <c r="J110">
        <v>-87.88</v>
      </c>
      <c r="K110" t="s">
        <v>580</v>
      </c>
      <c r="L110" t="s">
        <v>595</v>
      </c>
      <c r="M110" s="74">
        <v>0.77552083333333333</v>
      </c>
      <c r="N110" t="s">
        <v>580</v>
      </c>
      <c r="O110">
        <v>0</v>
      </c>
      <c r="P110">
        <v>862</v>
      </c>
      <c r="Q110" t="s">
        <v>592</v>
      </c>
      <c r="R110" t="s">
        <v>132</v>
      </c>
    </row>
    <row r="111" spans="1:18" x14ac:dyDescent="0.3">
      <c r="A111" t="s">
        <v>290</v>
      </c>
      <c r="B111">
        <v>0</v>
      </c>
      <c r="C111" t="s">
        <v>132</v>
      </c>
      <c r="D111" t="s">
        <v>132</v>
      </c>
      <c r="E111" t="s">
        <v>132</v>
      </c>
      <c r="F111" t="s">
        <v>132</v>
      </c>
      <c r="G111" t="s">
        <v>132</v>
      </c>
      <c r="H111" t="s">
        <v>132</v>
      </c>
      <c r="I111" t="s">
        <v>132</v>
      </c>
      <c r="J111">
        <v>-90</v>
      </c>
      <c r="K111" t="s">
        <v>508</v>
      </c>
      <c r="L111" t="s">
        <v>595</v>
      </c>
      <c r="M111" s="74">
        <v>0.77552083333333333</v>
      </c>
      <c r="N111" t="s">
        <v>508</v>
      </c>
      <c r="O111">
        <v>2</v>
      </c>
      <c r="P111">
        <v>35.331000000000003</v>
      </c>
      <c r="Q111" t="s">
        <v>595</v>
      </c>
      <c r="R111" t="s">
        <v>132</v>
      </c>
    </row>
    <row r="112" spans="1:18" x14ac:dyDescent="0.3">
      <c r="A112" t="s">
        <v>558</v>
      </c>
      <c r="B112">
        <v>0</v>
      </c>
      <c r="C112" t="s">
        <v>132</v>
      </c>
      <c r="D112" t="s">
        <v>132</v>
      </c>
      <c r="E112" t="s">
        <v>132</v>
      </c>
      <c r="F112" t="s">
        <v>132</v>
      </c>
      <c r="G112" t="s">
        <v>132</v>
      </c>
      <c r="H112" t="s">
        <v>132</v>
      </c>
      <c r="I112" t="s">
        <v>132</v>
      </c>
      <c r="J112">
        <v>-88.89</v>
      </c>
      <c r="K112" t="s">
        <v>508</v>
      </c>
      <c r="L112" t="s">
        <v>595</v>
      </c>
      <c r="M112" s="74">
        <v>0.77552083333333333</v>
      </c>
      <c r="N112" t="s">
        <v>508</v>
      </c>
      <c r="O112">
        <v>0</v>
      </c>
      <c r="P112">
        <v>5.8040000000000003</v>
      </c>
      <c r="Q112" t="s">
        <v>592</v>
      </c>
      <c r="R112" t="s">
        <v>132</v>
      </c>
    </row>
    <row r="113" spans="1:18" x14ac:dyDescent="0.3">
      <c r="A113" t="s">
        <v>291</v>
      </c>
      <c r="B113">
        <v>0</v>
      </c>
      <c r="C113" t="s">
        <v>132</v>
      </c>
      <c r="D113" t="s">
        <v>132</v>
      </c>
      <c r="E113" t="s">
        <v>132</v>
      </c>
      <c r="F113" t="s">
        <v>132</v>
      </c>
      <c r="G113" t="s">
        <v>132</v>
      </c>
      <c r="H113" t="s">
        <v>132</v>
      </c>
      <c r="I113" t="s">
        <v>132</v>
      </c>
      <c r="J113">
        <v>-88</v>
      </c>
      <c r="K113" t="s">
        <v>508</v>
      </c>
      <c r="L113" t="s">
        <v>595</v>
      </c>
      <c r="M113" s="74">
        <v>0.77552083333333333</v>
      </c>
      <c r="N113" t="s">
        <v>508</v>
      </c>
      <c r="O113">
        <v>0</v>
      </c>
      <c r="P113">
        <v>2.4849999999999999</v>
      </c>
      <c r="Q113" t="s">
        <v>595</v>
      </c>
      <c r="R113" t="s">
        <v>132</v>
      </c>
    </row>
    <row r="114" spans="1:18" x14ac:dyDescent="0.3">
      <c r="A114" t="s">
        <v>559</v>
      </c>
      <c r="B114">
        <v>0</v>
      </c>
      <c r="C114" t="s">
        <v>132</v>
      </c>
      <c r="D114" t="s">
        <v>132</v>
      </c>
      <c r="E114" t="s">
        <v>132</v>
      </c>
      <c r="F114" t="s">
        <v>132</v>
      </c>
      <c r="G114" t="s">
        <v>132</v>
      </c>
      <c r="H114" t="s">
        <v>132</v>
      </c>
      <c r="I114" t="s">
        <v>132</v>
      </c>
      <c r="J114">
        <v>-91.3</v>
      </c>
      <c r="K114" t="s">
        <v>507</v>
      </c>
      <c r="L114" t="s">
        <v>595</v>
      </c>
      <c r="M114" s="74">
        <v>0.77552083333333333</v>
      </c>
      <c r="N114" t="s">
        <v>507</v>
      </c>
      <c r="O114">
        <v>0</v>
      </c>
      <c r="P114">
        <v>1.9910000000000001</v>
      </c>
      <c r="Q114" t="s">
        <v>591</v>
      </c>
      <c r="R114" t="s">
        <v>132</v>
      </c>
    </row>
    <row r="115" spans="1:18" x14ac:dyDescent="0.3">
      <c r="A115" t="s">
        <v>292</v>
      </c>
      <c r="B115">
        <v>0</v>
      </c>
      <c r="C115" t="s">
        <v>132</v>
      </c>
      <c r="D115" t="s">
        <v>132</v>
      </c>
      <c r="E115" t="s">
        <v>132</v>
      </c>
      <c r="F115" t="s">
        <v>132</v>
      </c>
      <c r="G115" t="s">
        <v>132</v>
      </c>
      <c r="H115" t="s">
        <v>132</v>
      </c>
      <c r="I115" t="s">
        <v>132</v>
      </c>
      <c r="J115">
        <v>-90.48</v>
      </c>
      <c r="K115" t="s">
        <v>507</v>
      </c>
      <c r="L115" t="s">
        <v>595</v>
      </c>
      <c r="M115" s="74">
        <v>0.77552083333333333</v>
      </c>
      <c r="N115" t="s">
        <v>507</v>
      </c>
      <c r="O115">
        <v>0</v>
      </c>
      <c r="P115">
        <v>3.629</v>
      </c>
      <c r="Q115" t="s">
        <v>595</v>
      </c>
      <c r="R115" t="s">
        <v>132</v>
      </c>
    </row>
    <row r="116" spans="1:18" x14ac:dyDescent="0.3">
      <c r="A116" t="s">
        <v>447</v>
      </c>
      <c r="B116">
        <v>0</v>
      </c>
      <c r="C116" t="s">
        <v>132</v>
      </c>
      <c r="D116" t="s">
        <v>132</v>
      </c>
      <c r="E116" t="s">
        <v>132</v>
      </c>
      <c r="F116" t="s">
        <v>132</v>
      </c>
      <c r="G116" t="s">
        <v>132</v>
      </c>
      <c r="H116" t="s">
        <v>132</v>
      </c>
      <c r="I116" t="s">
        <v>132</v>
      </c>
      <c r="J116">
        <v>-89.47</v>
      </c>
      <c r="K116" t="s">
        <v>507</v>
      </c>
      <c r="L116" t="s">
        <v>595</v>
      </c>
      <c r="M116" s="74">
        <v>0.77552083333333333</v>
      </c>
      <c r="N116" t="s">
        <v>507</v>
      </c>
      <c r="O116">
        <v>1</v>
      </c>
      <c r="P116">
        <v>14.305</v>
      </c>
      <c r="Q116" t="s">
        <v>591</v>
      </c>
      <c r="R116" t="s">
        <v>132</v>
      </c>
    </row>
    <row r="117" spans="1:18" x14ac:dyDescent="0.3">
      <c r="A117" t="s">
        <v>487</v>
      </c>
      <c r="B117">
        <v>0</v>
      </c>
      <c r="C117" t="s">
        <v>132</v>
      </c>
      <c r="D117" t="s">
        <v>132</v>
      </c>
      <c r="E117" t="s">
        <v>132</v>
      </c>
      <c r="F117" t="s">
        <v>132</v>
      </c>
      <c r="G117" t="s">
        <v>132</v>
      </c>
      <c r="H117" t="s">
        <v>132</v>
      </c>
      <c r="I117" t="s">
        <v>132</v>
      </c>
      <c r="J117">
        <v>-88.24</v>
      </c>
      <c r="K117" t="s">
        <v>507</v>
      </c>
      <c r="L117" t="s">
        <v>595</v>
      </c>
      <c r="M117" s="74">
        <v>0.77552083333333333</v>
      </c>
      <c r="N117" t="s">
        <v>507</v>
      </c>
      <c r="O117">
        <v>0</v>
      </c>
      <c r="P117">
        <v>3.4380000000000002</v>
      </c>
      <c r="Q117" t="s">
        <v>588</v>
      </c>
      <c r="R117" t="s">
        <v>132</v>
      </c>
    </row>
    <row r="118" spans="1:18" x14ac:dyDescent="0.3">
      <c r="A118" t="s">
        <v>560</v>
      </c>
      <c r="B118">
        <v>0</v>
      </c>
      <c r="C118" t="s">
        <v>132</v>
      </c>
      <c r="D118" t="s">
        <v>132</v>
      </c>
      <c r="E118" t="s">
        <v>132</v>
      </c>
      <c r="F118" t="s">
        <v>132</v>
      </c>
      <c r="G118" t="s">
        <v>132</v>
      </c>
      <c r="H118" t="s">
        <v>132</v>
      </c>
      <c r="I118" t="s">
        <v>132</v>
      </c>
      <c r="J118">
        <v>-93.75</v>
      </c>
      <c r="K118" t="s">
        <v>505</v>
      </c>
      <c r="L118" t="s">
        <v>595</v>
      </c>
      <c r="M118" s="74">
        <v>0.77552083333333333</v>
      </c>
      <c r="N118" t="s">
        <v>505</v>
      </c>
      <c r="O118">
        <v>0</v>
      </c>
      <c r="P118">
        <v>844</v>
      </c>
      <c r="Q118" t="s">
        <v>596</v>
      </c>
      <c r="R118" t="s">
        <v>132</v>
      </c>
    </row>
    <row r="119" spans="1:18" x14ac:dyDescent="0.3">
      <c r="A119" t="s">
        <v>488</v>
      </c>
      <c r="B119">
        <v>0</v>
      </c>
      <c r="C119" t="s">
        <v>132</v>
      </c>
      <c r="D119" t="s">
        <v>132</v>
      </c>
      <c r="E119" t="s">
        <v>132</v>
      </c>
      <c r="F119" t="s">
        <v>132</v>
      </c>
      <c r="G119" t="s">
        <v>132</v>
      </c>
      <c r="H119" t="s">
        <v>132</v>
      </c>
      <c r="I119" t="s">
        <v>132</v>
      </c>
      <c r="J119">
        <v>-92.86</v>
      </c>
      <c r="K119" t="s">
        <v>505</v>
      </c>
      <c r="L119" t="s">
        <v>595</v>
      </c>
      <c r="M119" s="74">
        <v>0.77552083333333333</v>
      </c>
      <c r="N119" t="s">
        <v>505</v>
      </c>
      <c r="O119">
        <v>0</v>
      </c>
      <c r="P119">
        <v>3.222</v>
      </c>
      <c r="Q119" t="s">
        <v>595</v>
      </c>
      <c r="R119" t="s">
        <v>132</v>
      </c>
    </row>
    <row r="120" spans="1:18" x14ac:dyDescent="0.3">
      <c r="A120" t="s">
        <v>561</v>
      </c>
      <c r="B120">
        <v>0</v>
      </c>
      <c r="C120" t="s">
        <v>132</v>
      </c>
      <c r="D120" t="s">
        <v>132</v>
      </c>
      <c r="E120" t="s">
        <v>132</v>
      </c>
      <c r="F120" t="s">
        <v>132</v>
      </c>
      <c r="G120" t="s">
        <v>132</v>
      </c>
      <c r="H120" t="s">
        <v>132</v>
      </c>
      <c r="I120" t="s">
        <v>132</v>
      </c>
      <c r="J120">
        <v>-92.31</v>
      </c>
      <c r="K120" t="s">
        <v>505</v>
      </c>
      <c r="L120" t="s">
        <v>595</v>
      </c>
      <c r="M120" s="74">
        <v>0.77552083333333333</v>
      </c>
      <c r="N120" t="s">
        <v>505</v>
      </c>
      <c r="O120">
        <v>0</v>
      </c>
      <c r="P120">
        <v>918</v>
      </c>
      <c r="Q120" t="s">
        <v>595</v>
      </c>
      <c r="R120" t="s">
        <v>132</v>
      </c>
    </row>
    <row r="121" spans="1:18" x14ac:dyDescent="0.3">
      <c r="A121" t="s">
        <v>293</v>
      </c>
      <c r="B121">
        <v>0</v>
      </c>
      <c r="C121" t="s">
        <v>132</v>
      </c>
      <c r="D121" t="s">
        <v>132</v>
      </c>
      <c r="E121" t="s">
        <v>132</v>
      </c>
      <c r="F121" t="s">
        <v>132</v>
      </c>
      <c r="G121" t="s">
        <v>132</v>
      </c>
      <c r="H121" t="s">
        <v>132</v>
      </c>
      <c r="I121" t="s">
        <v>132</v>
      </c>
      <c r="J121">
        <v>-90.91</v>
      </c>
      <c r="K121" t="s">
        <v>505</v>
      </c>
      <c r="L121" t="s">
        <v>595</v>
      </c>
      <c r="M121" s="74">
        <v>0.77552083333333333</v>
      </c>
      <c r="N121" t="s">
        <v>505</v>
      </c>
      <c r="O121">
        <v>30</v>
      </c>
      <c r="P121">
        <v>8.8930000000000007</v>
      </c>
      <c r="Q121" t="s">
        <v>595</v>
      </c>
      <c r="R121" t="s">
        <v>132</v>
      </c>
    </row>
    <row r="122" spans="1:18" x14ac:dyDescent="0.3">
      <c r="A122" t="s">
        <v>562</v>
      </c>
      <c r="B122">
        <v>0</v>
      </c>
      <c r="C122" t="s">
        <v>132</v>
      </c>
      <c r="D122" t="s">
        <v>132</v>
      </c>
      <c r="E122" t="s">
        <v>132</v>
      </c>
      <c r="F122" t="s">
        <v>132</v>
      </c>
      <c r="G122" t="s">
        <v>132</v>
      </c>
      <c r="H122" t="s">
        <v>132</v>
      </c>
      <c r="I122" t="s">
        <v>132</v>
      </c>
      <c r="J122">
        <v>-90</v>
      </c>
      <c r="K122" t="s">
        <v>505</v>
      </c>
      <c r="L122" t="s">
        <v>595</v>
      </c>
      <c r="M122" s="74">
        <v>0.77552083333333333</v>
      </c>
      <c r="N122" t="s">
        <v>505</v>
      </c>
      <c r="O122">
        <v>0</v>
      </c>
      <c r="P122">
        <v>538</v>
      </c>
      <c r="Q122" t="s">
        <v>595</v>
      </c>
      <c r="R122" t="s">
        <v>132</v>
      </c>
    </row>
    <row r="123" spans="1:18" x14ac:dyDescent="0.3">
      <c r="A123" t="s">
        <v>489</v>
      </c>
      <c r="B123">
        <v>0</v>
      </c>
      <c r="C123" t="s">
        <v>132</v>
      </c>
      <c r="D123" t="s">
        <v>132</v>
      </c>
      <c r="E123" t="s">
        <v>132</v>
      </c>
      <c r="F123" t="s">
        <v>132</v>
      </c>
      <c r="G123" t="s">
        <v>132</v>
      </c>
      <c r="H123" t="s">
        <v>132</v>
      </c>
      <c r="I123" t="s">
        <v>132</v>
      </c>
      <c r="J123">
        <v>-88.89</v>
      </c>
      <c r="K123" t="s">
        <v>505</v>
      </c>
      <c r="L123" t="s">
        <v>595</v>
      </c>
      <c r="M123" s="74">
        <v>0.77552083333333333</v>
      </c>
      <c r="N123" t="s">
        <v>505</v>
      </c>
      <c r="O123">
        <v>0</v>
      </c>
      <c r="P123">
        <v>1.2030000000000001</v>
      </c>
      <c r="Q123" t="s">
        <v>552</v>
      </c>
      <c r="R123" t="s">
        <v>132</v>
      </c>
    </row>
    <row r="124" spans="1:18" x14ac:dyDescent="0.3">
      <c r="A124" t="s">
        <v>490</v>
      </c>
      <c r="B124">
        <v>0</v>
      </c>
      <c r="C124" t="s">
        <v>132</v>
      </c>
      <c r="D124" t="s">
        <v>132</v>
      </c>
      <c r="E124" t="s">
        <v>132</v>
      </c>
      <c r="F124" t="s">
        <v>132</v>
      </c>
      <c r="G124" t="s">
        <v>132</v>
      </c>
      <c r="H124" t="s">
        <v>132</v>
      </c>
      <c r="I124" t="s">
        <v>132</v>
      </c>
      <c r="J124">
        <v>-87.5</v>
      </c>
      <c r="K124" t="s">
        <v>505</v>
      </c>
      <c r="L124" t="s">
        <v>595</v>
      </c>
      <c r="M124" s="74">
        <v>0.77552083333333333</v>
      </c>
      <c r="N124" t="s">
        <v>505</v>
      </c>
      <c r="O124">
        <v>0</v>
      </c>
      <c r="P124">
        <v>3.2719999999999998</v>
      </c>
      <c r="Q124" t="s">
        <v>595</v>
      </c>
      <c r="R124" t="s">
        <v>132</v>
      </c>
    </row>
    <row r="125" spans="1:18" x14ac:dyDescent="0.3">
      <c r="A125" t="s">
        <v>491</v>
      </c>
      <c r="B125">
        <v>0</v>
      </c>
      <c r="C125" t="s">
        <v>132</v>
      </c>
      <c r="D125" t="s">
        <v>132</v>
      </c>
      <c r="E125" t="s">
        <v>132</v>
      </c>
      <c r="F125" t="s">
        <v>132</v>
      </c>
      <c r="G125" t="s">
        <v>132</v>
      </c>
      <c r="H125" t="s">
        <v>132</v>
      </c>
      <c r="I125" t="s">
        <v>132</v>
      </c>
      <c r="J125">
        <v>-83.33</v>
      </c>
      <c r="K125" t="s">
        <v>505</v>
      </c>
      <c r="L125" t="s">
        <v>595</v>
      </c>
      <c r="M125" s="74">
        <v>0.77552083333333333</v>
      </c>
      <c r="N125" t="s">
        <v>505</v>
      </c>
      <c r="O125">
        <v>0</v>
      </c>
      <c r="P125">
        <v>1.4490000000000001</v>
      </c>
      <c r="Q125" t="s">
        <v>524</v>
      </c>
      <c r="R125" t="s">
        <v>132</v>
      </c>
    </row>
    <row r="126" spans="1:18" x14ac:dyDescent="0.3">
      <c r="A126" t="s">
        <v>492</v>
      </c>
      <c r="B126">
        <v>0</v>
      </c>
      <c r="C126" t="s">
        <v>132</v>
      </c>
      <c r="D126" t="s">
        <v>132</v>
      </c>
      <c r="E126" t="s">
        <v>132</v>
      </c>
      <c r="F126" t="s">
        <v>132</v>
      </c>
      <c r="G126" t="s">
        <v>132</v>
      </c>
      <c r="H126" t="s">
        <v>132</v>
      </c>
      <c r="I126" t="s">
        <v>132</v>
      </c>
      <c r="J126">
        <v>-80</v>
      </c>
      <c r="K126" t="s">
        <v>505</v>
      </c>
      <c r="L126" t="s">
        <v>595</v>
      </c>
      <c r="M126" s="74">
        <v>0.77552083333333333</v>
      </c>
      <c r="N126" t="s">
        <v>505</v>
      </c>
      <c r="O126">
        <v>0</v>
      </c>
      <c r="P126">
        <v>2.2440000000000002</v>
      </c>
      <c r="Q126" t="s">
        <v>588</v>
      </c>
      <c r="R126" t="s">
        <v>132</v>
      </c>
    </row>
    <row r="127" spans="1:18" x14ac:dyDescent="0.3">
      <c r="A127" t="s">
        <v>294</v>
      </c>
      <c r="B127">
        <v>0</v>
      </c>
      <c r="C127" t="s">
        <v>132</v>
      </c>
      <c r="D127" t="s">
        <v>132</v>
      </c>
      <c r="E127" t="s">
        <v>132</v>
      </c>
      <c r="F127" t="s">
        <v>132</v>
      </c>
      <c r="G127" t="s">
        <v>132</v>
      </c>
      <c r="H127" t="s">
        <v>132</v>
      </c>
      <c r="I127" t="s">
        <v>132</v>
      </c>
      <c r="J127">
        <v>-75</v>
      </c>
      <c r="K127" t="s">
        <v>505</v>
      </c>
      <c r="L127" t="s">
        <v>595</v>
      </c>
      <c r="M127" s="74">
        <v>0.77552083333333333</v>
      </c>
      <c r="N127" t="s">
        <v>505</v>
      </c>
      <c r="O127">
        <v>0</v>
      </c>
      <c r="P127">
        <v>5.26</v>
      </c>
      <c r="Q127" t="s">
        <v>595</v>
      </c>
      <c r="R127" t="s">
        <v>132</v>
      </c>
    </row>
    <row r="128" spans="1:18" x14ac:dyDescent="0.3">
      <c r="A128" t="s">
        <v>493</v>
      </c>
      <c r="B128">
        <v>0</v>
      </c>
      <c r="C128" t="s">
        <v>132</v>
      </c>
      <c r="D128" t="s">
        <v>132</v>
      </c>
      <c r="E128" t="s">
        <v>132</v>
      </c>
      <c r="F128" t="s">
        <v>132</v>
      </c>
      <c r="G128" t="s">
        <v>132</v>
      </c>
      <c r="H128" t="s">
        <v>132</v>
      </c>
      <c r="I128" t="s">
        <v>132</v>
      </c>
      <c r="J128">
        <v>-50</v>
      </c>
      <c r="K128" t="s">
        <v>505</v>
      </c>
      <c r="L128" t="s">
        <v>595</v>
      </c>
      <c r="M128" s="74">
        <v>0.77552083333333333</v>
      </c>
      <c r="N128" t="s">
        <v>505</v>
      </c>
      <c r="O128">
        <v>0</v>
      </c>
      <c r="P128">
        <v>1.4690000000000001</v>
      </c>
      <c r="Q128" t="s">
        <v>595</v>
      </c>
      <c r="R128" t="s">
        <v>132</v>
      </c>
    </row>
    <row r="129" spans="1:18" x14ac:dyDescent="0.3">
      <c r="A129" t="s">
        <v>494</v>
      </c>
      <c r="B129">
        <v>0</v>
      </c>
      <c r="C129" t="s">
        <v>132</v>
      </c>
      <c r="D129" t="s">
        <v>132</v>
      </c>
      <c r="E129" t="s">
        <v>132</v>
      </c>
      <c r="F129" t="s">
        <v>132</v>
      </c>
      <c r="G129" t="s">
        <v>132</v>
      </c>
      <c r="H129" t="s">
        <v>132</v>
      </c>
      <c r="I129" t="s">
        <v>132</v>
      </c>
      <c r="J129">
        <v>0</v>
      </c>
      <c r="K129" t="s">
        <v>505</v>
      </c>
      <c r="L129" t="s">
        <v>595</v>
      </c>
      <c r="M129" s="74">
        <v>0.77552083333333333</v>
      </c>
      <c r="N129" t="s">
        <v>505</v>
      </c>
      <c r="O129">
        <v>0</v>
      </c>
      <c r="P129">
        <v>3.0960000000000001</v>
      </c>
      <c r="Q129" t="s">
        <v>509</v>
      </c>
      <c r="R129" t="s">
        <v>132</v>
      </c>
    </row>
    <row r="130" spans="1:18" x14ac:dyDescent="0.3">
      <c r="A130" t="s">
        <v>495</v>
      </c>
      <c r="B130">
        <v>0</v>
      </c>
      <c r="C130" t="s">
        <v>132</v>
      </c>
      <c r="D130" t="s">
        <v>132</v>
      </c>
      <c r="E130" t="s">
        <v>132</v>
      </c>
      <c r="F130" t="s">
        <v>132</v>
      </c>
      <c r="G130" t="s">
        <v>132</v>
      </c>
      <c r="H130" t="s">
        <v>132</v>
      </c>
      <c r="I130" t="s">
        <v>132</v>
      </c>
      <c r="J130">
        <v>0</v>
      </c>
      <c r="K130" t="s">
        <v>505</v>
      </c>
      <c r="L130" t="s">
        <v>595</v>
      </c>
      <c r="M130" s="74">
        <v>0.77552083333333333</v>
      </c>
      <c r="N130" t="s">
        <v>505</v>
      </c>
      <c r="O130">
        <v>0</v>
      </c>
      <c r="P130">
        <v>2.694</v>
      </c>
      <c r="Q130" t="s">
        <v>595</v>
      </c>
      <c r="R130" t="s">
        <v>132</v>
      </c>
    </row>
    <row r="131" spans="1:18" x14ac:dyDescent="0.3">
      <c r="A131" t="s">
        <v>496</v>
      </c>
      <c r="B131">
        <v>0</v>
      </c>
      <c r="C131" t="s">
        <v>132</v>
      </c>
      <c r="D131" t="s">
        <v>132</v>
      </c>
      <c r="E131" t="s">
        <v>132</v>
      </c>
      <c r="F131" t="s">
        <v>132</v>
      </c>
      <c r="G131" t="s">
        <v>132</v>
      </c>
      <c r="H131" t="s">
        <v>132</v>
      </c>
      <c r="I131" t="s">
        <v>132</v>
      </c>
      <c r="J131">
        <v>0</v>
      </c>
      <c r="K131" t="s">
        <v>505</v>
      </c>
      <c r="L131" t="s">
        <v>595</v>
      </c>
      <c r="M131" s="74">
        <v>0.77552083333333333</v>
      </c>
      <c r="N131" t="s">
        <v>505</v>
      </c>
      <c r="O131">
        <v>0</v>
      </c>
      <c r="P131">
        <v>1.0780000000000001</v>
      </c>
      <c r="Q131" t="s">
        <v>595</v>
      </c>
      <c r="R131" t="s">
        <v>132</v>
      </c>
    </row>
    <row r="132" spans="1:18" x14ac:dyDescent="0.3">
      <c r="A132" t="s">
        <v>437</v>
      </c>
      <c r="B132">
        <v>0</v>
      </c>
      <c r="C132" t="s">
        <v>132</v>
      </c>
      <c r="D132" t="s">
        <v>132</v>
      </c>
      <c r="E132" t="s">
        <v>132</v>
      </c>
      <c r="F132" t="s">
        <v>132</v>
      </c>
      <c r="G132" t="s">
        <v>132</v>
      </c>
      <c r="H132" t="s">
        <v>132</v>
      </c>
      <c r="I132" t="s">
        <v>132</v>
      </c>
      <c r="J132">
        <v>0</v>
      </c>
      <c r="K132" t="s">
        <v>505</v>
      </c>
      <c r="L132" t="s">
        <v>595</v>
      </c>
      <c r="M132" s="74">
        <v>0.77552083333333333</v>
      </c>
      <c r="N132" t="s">
        <v>505</v>
      </c>
      <c r="O132">
        <v>0</v>
      </c>
      <c r="P132">
        <v>2.1829999999999998</v>
      </c>
      <c r="Q132" t="s">
        <v>578</v>
      </c>
      <c r="R132" t="s">
        <v>132</v>
      </c>
    </row>
    <row r="133" spans="1:18" x14ac:dyDescent="0.3">
      <c r="A133" t="s">
        <v>563</v>
      </c>
      <c r="B133">
        <v>0</v>
      </c>
      <c r="C133" t="s">
        <v>132</v>
      </c>
      <c r="D133" t="s">
        <v>132</v>
      </c>
      <c r="E133" t="s">
        <v>132</v>
      </c>
      <c r="F133" t="s">
        <v>132</v>
      </c>
      <c r="G133" t="s">
        <v>132</v>
      </c>
      <c r="H133" t="s">
        <v>132</v>
      </c>
      <c r="I133" t="s">
        <v>132</v>
      </c>
      <c r="J133">
        <v>0</v>
      </c>
      <c r="K133" t="s">
        <v>505</v>
      </c>
      <c r="L133" t="s">
        <v>595</v>
      </c>
      <c r="M133" s="74">
        <v>0.77552083333333333</v>
      </c>
      <c r="N133" t="s">
        <v>505</v>
      </c>
      <c r="O133">
        <v>0</v>
      </c>
      <c r="P133">
        <v>151</v>
      </c>
      <c r="Q133" t="s">
        <v>498</v>
      </c>
      <c r="R133" t="s">
        <v>132</v>
      </c>
    </row>
    <row r="134" spans="1:18" x14ac:dyDescent="0.3">
      <c r="A134" t="s">
        <v>564</v>
      </c>
      <c r="B134">
        <v>0</v>
      </c>
      <c r="C134" t="s">
        <v>132</v>
      </c>
      <c r="D134" t="s">
        <v>132</v>
      </c>
      <c r="E134" t="s">
        <v>132</v>
      </c>
      <c r="F134" t="s">
        <v>132</v>
      </c>
      <c r="G134" t="s">
        <v>132</v>
      </c>
      <c r="H134" t="s">
        <v>132</v>
      </c>
      <c r="I134" t="s">
        <v>132</v>
      </c>
      <c r="J134">
        <v>0</v>
      </c>
      <c r="K134" t="s">
        <v>505</v>
      </c>
      <c r="L134" t="s">
        <v>595</v>
      </c>
      <c r="M134" s="74">
        <v>0.77552083333333333</v>
      </c>
      <c r="N134" t="s">
        <v>505</v>
      </c>
      <c r="O134">
        <v>0</v>
      </c>
      <c r="P134">
        <v>682</v>
      </c>
      <c r="Q134" t="s">
        <v>502</v>
      </c>
      <c r="R134" t="s">
        <v>132</v>
      </c>
    </row>
    <row r="135" spans="1:18" x14ac:dyDescent="0.3">
      <c r="A135" t="s">
        <v>565</v>
      </c>
      <c r="B135">
        <v>0</v>
      </c>
      <c r="C135" t="s">
        <v>132</v>
      </c>
      <c r="D135" t="s">
        <v>132</v>
      </c>
      <c r="E135" t="s">
        <v>132</v>
      </c>
      <c r="F135" t="s">
        <v>132</v>
      </c>
      <c r="G135" t="s">
        <v>132</v>
      </c>
      <c r="H135" t="s">
        <v>132</v>
      </c>
      <c r="I135" t="s">
        <v>132</v>
      </c>
      <c r="J135">
        <v>0</v>
      </c>
      <c r="K135" t="s">
        <v>505</v>
      </c>
      <c r="L135" t="s">
        <v>595</v>
      </c>
      <c r="M135" s="74">
        <v>0.77552083333333333</v>
      </c>
      <c r="N135" t="s">
        <v>505</v>
      </c>
      <c r="O135">
        <v>0</v>
      </c>
      <c r="P135">
        <v>403</v>
      </c>
      <c r="Q135" t="s">
        <v>483</v>
      </c>
      <c r="R135" t="s">
        <v>132</v>
      </c>
    </row>
    <row r="136" spans="1:18" x14ac:dyDescent="0.3">
      <c r="A136" t="s">
        <v>566</v>
      </c>
      <c r="B136">
        <v>0</v>
      </c>
      <c r="C136" t="s">
        <v>132</v>
      </c>
      <c r="D136" t="s">
        <v>132</v>
      </c>
      <c r="E136" t="s">
        <v>132</v>
      </c>
      <c r="F136" t="s">
        <v>132</v>
      </c>
      <c r="G136" t="s">
        <v>132</v>
      </c>
      <c r="H136" t="s">
        <v>132</v>
      </c>
      <c r="I136" t="s">
        <v>132</v>
      </c>
      <c r="J136">
        <v>0</v>
      </c>
      <c r="K136" t="s">
        <v>505</v>
      </c>
      <c r="L136" t="s">
        <v>595</v>
      </c>
      <c r="M136" s="74">
        <v>0.77552083333333333</v>
      </c>
      <c r="N136" t="s">
        <v>505</v>
      </c>
      <c r="O136">
        <v>0</v>
      </c>
      <c r="P136">
        <v>1.6830000000000001</v>
      </c>
      <c r="Q136" t="s">
        <v>523</v>
      </c>
      <c r="R136" t="s">
        <v>132</v>
      </c>
    </row>
    <row r="137" spans="1:18" x14ac:dyDescent="0.3">
      <c r="A137" t="s">
        <v>567</v>
      </c>
      <c r="B137">
        <v>0</v>
      </c>
      <c r="C137" t="s">
        <v>132</v>
      </c>
      <c r="D137" t="s">
        <v>132</v>
      </c>
      <c r="E137" t="s">
        <v>132</v>
      </c>
      <c r="F137" t="s">
        <v>132</v>
      </c>
      <c r="G137" t="s">
        <v>132</v>
      </c>
      <c r="H137" t="s">
        <v>132</v>
      </c>
      <c r="I137" t="s">
        <v>132</v>
      </c>
      <c r="J137">
        <v>0</v>
      </c>
      <c r="K137" t="s">
        <v>505</v>
      </c>
      <c r="L137" t="s">
        <v>595</v>
      </c>
      <c r="M137" s="74">
        <v>0.77552083333333333</v>
      </c>
      <c r="N137" t="s">
        <v>505</v>
      </c>
      <c r="O137">
        <v>0</v>
      </c>
      <c r="P137">
        <v>1.2150000000000001</v>
      </c>
      <c r="Q137" t="s">
        <v>523</v>
      </c>
      <c r="R137" t="s">
        <v>132</v>
      </c>
    </row>
    <row r="138" spans="1:18" x14ac:dyDescent="0.3">
      <c r="A138" t="s">
        <v>568</v>
      </c>
      <c r="B138">
        <v>0</v>
      </c>
      <c r="C138" t="s">
        <v>132</v>
      </c>
      <c r="D138" t="s">
        <v>132</v>
      </c>
      <c r="E138" t="s">
        <v>132</v>
      </c>
      <c r="F138" t="s">
        <v>132</v>
      </c>
      <c r="G138" t="s">
        <v>132</v>
      </c>
      <c r="H138" t="s">
        <v>132</v>
      </c>
      <c r="I138" t="s">
        <v>132</v>
      </c>
      <c r="J138">
        <v>0</v>
      </c>
      <c r="K138" t="s">
        <v>505</v>
      </c>
      <c r="L138" t="s">
        <v>595</v>
      </c>
      <c r="M138" s="74">
        <v>0.77552083333333333</v>
      </c>
      <c r="N138" t="s">
        <v>505</v>
      </c>
      <c r="O138">
        <v>0</v>
      </c>
      <c r="P138">
        <v>177</v>
      </c>
      <c r="Q138" t="s">
        <v>506</v>
      </c>
      <c r="R138" t="s">
        <v>132</v>
      </c>
    </row>
    <row r="139" spans="1:18" x14ac:dyDescent="0.3">
      <c r="A139" t="s">
        <v>569</v>
      </c>
      <c r="B139">
        <v>0</v>
      </c>
      <c r="C139" t="s">
        <v>132</v>
      </c>
      <c r="D139" t="s">
        <v>132</v>
      </c>
      <c r="E139" t="s">
        <v>132</v>
      </c>
      <c r="F139" t="s">
        <v>132</v>
      </c>
      <c r="G139" t="s">
        <v>132</v>
      </c>
      <c r="H139" t="s">
        <v>132</v>
      </c>
      <c r="I139" t="s">
        <v>132</v>
      </c>
      <c r="J139">
        <v>0</v>
      </c>
      <c r="K139" t="s">
        <v>505</v>
      </c>
      <c r="L139" t="s">
        <v>595</v>
      </c>
      <c r="M139" s="74">
        <v>0.77552083333333333</v>
      </c>
      <c r="N139" t="s">
        <v>505</v>
      </c>
      <c r="O139">
        <v>0</v>
      </c>
      <c r="P139">
        <v>216</v>
      </c>
      <c r="Q139" t="s">
        <v>475</v>
      </c>
      <c r="R139" t="s">
        <v>132</v>
      </c>
    </row>
    <row r="140" spans="1:18" x14ac:dyDescent="0.3">
      <c r="A140" t="s">
        <v>570</v>
      </c>
      <c r="B140">
        <v>0</v>
      </c>
      <c r="C140" t="s">
        <v>132</v>
      </c>
      <c r="D140" t="s">
        <v>132</v>
      </c>
      <c r="E140" t="s">
        <v>132</v>
      </c>
      <c r="F140" t="s">
        <v>132</v>
      </c>
      <c r="G140" t="s">
        <v>132</v>
      </c>
      <c r="H140" t="s">
        <v>132</v>
      </c>
      <c r="I140" t="s">
        <v>132</v>
      </c>
      <c r="J140">
        <v>0</v>
      </c>
      <c r="K140" t="s">
        <v>505</v>
      </c>
      <c r="L140" t="s">
        <v>595</v>
      </c>
      <c r="M140" s="74">
        <v>0.77552083333333333</v>
      </c>
      <c r="N140" t="s">
        <v>505</v>
      </c>
      <c r="O140">
        <v>0</v>
      </c>
      <c r="P140">
        <v>290</v>
      </c>
      <c r="Q140" t="s">
        <v>470</v>
      </c>
      <c r="R140" t="s">
        <v>132</v>
      </c>
    </row>
    <row r="141" spans="1:18" x14ac:dyDescent="0.3">
      <c r="A141" t="s">
        <v>571</v>
      </c>
      <c r="B141">
        <v>0</v>
      </c>
      <c r="C141" t="s">
        <v>132</v>
      </c>
      <c r="D141" t="s">
        <v>132</v>
      </c>
      <c r="E141" t="s">
        <v>132</v>
      </c>
      <c r="F141" t="s">
        <v>132</v>
      </c>
      <c r="G141" t="s">
        <v>132</v>
      </c>
      <c r="H141" t="s">
        <v>132</v>
      </c>
      <c r="I141" t="s">
        <v>132</v>
      </c>
      <c r="J141">
        <v>0</v>
      </c>
      <c r="K141" t="s">
        <v>505</v>
      </c>
      <c r="L141" t="s">
        <v>595</v>
      </c>
      <c r="M141" s="74">
        <v>0.77552083333333333</v>
      </c>
      <c r="N141" t="s">
        <v>505</v>
      </c>
      <c r="O141">
        <v>0</v>
      </c>
      <c r="P141">
        <v>238</v>
      </c>
      <c r="Q141" t="s">
        <v>463</v>
      </c>
      <c r="R141" t="s">
        <v>132</v>
      </c>
    </row>
    <row r="142" spans="1:18" x14ac:dyDescent="0.3">
      <c r="A142" t="s">
        <v>572</v>
      </c>
      <c r="B142">
        <v>0</v>
      </c>
      <c r="C142" t="s">
        <v>132</v>
      </c>
      <c r="D142" t="s">
        <v>132</v>
      </c>
      <c r="E142" t="s">
        <v>132</v>
      </c>
      <c r="F142" t="s">
        <v>132</v>
      </c>
      <c r="G142" t="s">
        <v>132</v>
      </c>
      <c r="H142" t="s">
        <v>132</v>
      </c>
      <c r="I142" t="s">
        <v>132</v>
      </c>
      <c r="J142">
        <v>0</v>
      </c>
      <c r="K142" t="s">
        <v>505</v>
      </c>
      <c r="L142" t="s">
        <v>595</v>
      </c>
      <c r="M142" s="74">
        <v>0.77552083333333333</v>
      </c>
      <c r="N142" t="s">
        <v>505</v>
      </c>
      <c r="O142">
        <v>0</v>
      </c>
      <c r="P142">
        <v>773</v>
      </c>
      <c r="Q142" t="s">
        <v>470</v>
      </c>
      <c r="R142" t="s">
        <v>132</v>
      </c>
    </row>
    <row r="143" spans="1:18" x14ac:dyDescent="0.3">
      <c r="A143" t="s">
        <v>573</v>
      </c>
      <c r="B143">
        <v>0</v>
      </c>
      <c r="C143" t="s">
        <v>132</v>
      </c>
      <c r="D143" t="s">
        <v>132</v>
      </c>
      <c r="E143" t="s">
        <v>132</v>
      </c>
      <c r="F143" t="s">
        <v>132</v>
      </c>
      <c r="G143" t="s">
        <v>132</v>
      </c>
      <c r="H143" t="s">
        <v>132</v>
      </c>
      <c r="I143" t="s">
        <v>132</v>
      </c>
      <c r="J143">
        <v>0</v>
      </c>
      <c r="K143" t="s">
        <v>505</v>
      </c>
      <c r="L143" t="s">
        <v>595</v>
      </c>
      <c r="M143" s="74">
        <v>0.77552083333333333</v>
      </c>
      <c r="N143" t="s">
        <v>505</v>
      </c>
      <c r="O143">
        <v>0</v>
      </c>
      <c r="P143">
        <v>352</v>
      </c>
      <c r="Q143" t="s">
        <v>498</v>
      </c>
      <c r="R143" t="s">
        <v>132</v>
      </c>
    </row>
    <row r="144" spans="1:18" x14ac:dyDescent="0.3">
      <c r="A144" t="s">
        <v>574</v>
      </c>
      <c r="B144">
        <v>0</v>
      </c>
      <c r="C144" t="s">
        <v>132</v>
      </c>
      <c r="D144" t="s">
        <v>132</v>
      </c>
      <c r="E144" t="s">
        <v>132</v>
      </c>
      <c r="F144" t="s">
        <v>132</v>
      </c>
      <c r="G144" t="s">
        <v>132</v>
      </c>
      <c r="H144" t="s">
        <v>132</v>
      </c>
      <c r="I144" t="s">
        <v>132</v>
      </c>
      <c r="J144">
        <v>0</v>
      </c>
      <c r="K144" t="s">
        <v>505</v>
      </c>
      <c r="L144" t="s">
        <v>595</v>
      </c>
      <c r="M144" s="74">
        <v>0.77552083333333333</v>
      </c>
      <c r="N144" t="s">
        <v>505</v>
      </c>
      <c r="O144">
        <v>0</v>
      </c>
      <c r="P144">
        <v>1.506</v>
      </c>
      <c r="Q144" t="s">
        <v>486</v>
      </c>
      <c r="R144" t="s">
        <v>132</v>
      </c>
    </row>
    <row r="145" spans="1:18" x14ac:dyDescent="0.3">
      <c r="A145" t="s">
        <v>575</v>
      </c>
      <c r="B145">
        <v>0</v>
      </c>
      <c r="C145" t="s">
        <v>132</v>
      </c>
      <c r="D145" t="s">
        <v>132</v>
      </c>
      <c r="E145" t="s">
        <v>132</v>
      </c>
      <c r="F145" t="s">
        <v>132</v>
      </c>
      <c r="G145" t="s">
        <v>132</v>
      </c>
      <c r="H145" t="s">
        <v>132</v>
      </c>
      <c r="I145" t="s">
        <v>132</v>
      </c>
      <c r="J145">
        <v>0</v>
      </c>
      <c r="K145" t="s">
        <v>505</v>
      </c>
      <c r="L145" t="s">
        <v>595</v>
      </c>
      <c r="M145" s="74">
        <v>0.77552083333333333</v>
      </c>
      <c r="N145" t="s">
        <v>505</v>
      </c>
      <c r="O145">
        <v>0</v>
      </c>
      <c r="P145">
        <v>935</v>
      </c>
      <c r="Q145" t="s">
        <v>463</v>
      </c>
      <c r="R145" t="s">
        <v>132</v>
      </c>
    </row>
    <row r="146" spans="1:18" x14ac:dyDescent="0.3">
      <c r="A146" t="s">
        <v>576</v>
      </c>
      <c r="B146">
        <v>0</v>
      </c>
      <c r="C146" t="s">
        <v>132</v>
      </c>
      <c r="D146" t="s">
        <v>132</v>
      </c>
      <c r="E146" t="s">
        <v>132</v>
      </c>
      <c r="F146" t="s">
        <v>132</v>
      </c>
      <c r="G146" t="s">
        <v>132</v>
      </c>
      <c r="H146" t="s">
        <v>132</v>
      </c>
      <c r="I146" t="s">
        <v>132</v>
      </c>
      <c r="J146">
        <v>0</v>
      </c>
      <c r="K146" t="s">
        <v>505</v>
      </c>
      <c r="L146" t="s">
        <v>595</v>
      </c>
      <c r="M146" s="74">
        <v>0.77552083333333333</v>
      </c>
      <c r="N146" t="s">
        <v>505</v>
      </c>
      <c r="O146">
        <v>0</v>
      </c>
      <c r="P146">
        <v>1.518</v>
      </c>
      <c r="Q146" t="s">
        <v>463</v>
      </c>
      <c r="R146" t="s">
        <v>132</v>
      </c>
    </row>
    <row r="147" spans="1:18" x14ac:dyDescent="0.3">
      <c r="A147" t="s">
        <v>577</v>
      </c>
      <c r="B147">
        <v>0</v>
      </c>
      <c r="C147" t="s">
        <v>132</v>
      </c>
      <c r="D147" t="s">
        <v>132</v>
      </c>
      <c r="E147" t="s">
        <v>132</v>
      </c>
      <c r="F147" t="s">
        <v>132</v>
      </c>
      <c r="G147" t="s">
        <v>132</v>
      </c>
      <c r="H147" t="s">
        <v>132</v>
      </c>
      <c r="I147" t="s">
        <v>132</v>
      </c>
      <c r="J147">
        <v>0</v>
      </c>
      <c r="K147" t="s">
        <v>505</v>
      </c>
      <c r="L147" t="s">
        <v>595</v>
      </c>
      <c r="M147" s="74">
        <v>0.77552083333333333</v>
      </c>
      <c r="N147" t="s">
        <v>505</v>
      </c>
      <c r="O147">
        <v>0</v>
      </c>
      <c r="P147">
        <v>1.353</v>
      </c>
      <c r="Q147" t="s">
        <v>595</v>
      </c>
      <c r="R147" t="s">
        <v>132</v>
      </c>
    </row>
    <row r="148" spans="1:18" x14ac:dyDescent="0.3">
      <c r="A148" t="s">
        <v>90</v>
      </c>
      <c r="M148" s="74"/>
      <c r="O148">
        <v>26.193999999999999</v>
      </c>
      <c r="P148">
        <v>443.67599999999999</v>
      </c>
    </row>
  </sheetData>
  <phoneticPr fontId="19" type="noConversion"/>
  <pageMargins left="0.7" right="0.7" top="0.78740157499999996" bottom="0.78740157499999996"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11246-63E7-4C95-8D9B-28891516325B}">
  <sheetPr codeName="Tabelle42"/>
  <dimension ref="A1:R148"/>
  <sheetViews>
    <sheetView workbookViewId="0">
      <selection sqref="A1:R148"/>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-3.33</v>
      </c>
      <c r="K2" t="s">
        <v>706</v>
      </c>
      <c r="L2" t="s">
        <v>595</v>
      </c>
      <c r="M2" s="74">
        <v>0.77552083333333333</v>
      </c>
      <c r="N2" t="s">
        <v>706</v>
      </c>
      <c r="O2">
        <v>0</v>
      </c>
      <c r="P2">
        <v>570</v>
      </c>
      <c r="Q2" t="s">
        <v>553</v>
      </c>
      <c r="R2" t="s">
        <v>132</v>
      </c>
    </row>
    <row r="3" spans="1:18" x14ac:dyDescent="0.3">
      <c r="A3" t="s">
        <v>531</v>
      </c>
      <c r="B3">
        <v>0</v>
      </c>
      <c r="C3" t="s">
        <v>132</v>
      </c>
      <c r="D3" t="s">
        <v>132</v>
      </c>
      <c r="E3" t="s">
        <v>132</v>
      </c>
      <c r="F3" t="s">
        <v>132</v>
      </c>
      <c r="G3" t="s">
        <v>132</v>
      </c>
      <c r="H3" t="s">
        <v>132</v>
      </c>
      <c r="I3" t="s">
        <v>132</v>
      </c>
      <c r="J3">
        <v>-3.89</v>
      </c>
      <c r="K3" t="s">
        <v>707</v>
      </c>
      <c r="L3" t="s">
        <v>595</v>
      </c>
      <c r="M3" s="74">
        <v>0.77552083333333333</v>
      </c>
      <c r="N3" t="s">
        <v>707</v>
      </c>
      <c r="O3">
        <v>0</v>
      </c>
      <c r="P3">
        <v>50</v>
      </c>
      <c r="Q3" t="s">
        <v>473</v>
      </c>
      <c r="R3" t="s">
        <v>132</v>
      </c>
    </row>
    <row r="4" spans="1:18" x14ac:dyDescent="0.3">
      <c r="A4" t="s">
        <v>532</v>
      </c>
      <c r="B4">
        <v>0</v>
      </c>
      <c r="C4" t="s">
        <v>132</v>
      </c>
      <c r="D4" t="s">
        <v>132</v>
      </c>
      <c r="E4" t="s">
        <v>132</v>
      </c>
      <c r="F4" t="s">
        <v>132</v>
      </c>
      <c r="G4" t="s">
        <v>132</v>
      </c>
      <c r="H4" t="s">
        <v>132</v>
      </c>
      <c r="I4" t="s">
        <v>132</v>
      </c>
      <c r="J4">
        <v>-4.66</v>
      </c>
      <c r="K4" t="s">
        <v>708</v>
      </c>
      <c r="L4" t="s">
        <v>595</v>
      </c>
      <c r="M4" s="74">
        <v>0.77552083333333333</v>
      </c>
      <c r="N4" t="s">
        <v>708</v>
      </c>
      <c r="O4">
        <v>0</v>
      </c>
      <c r="P4">
        <v>601</v>
      </c>
      <c r="Q4" t="s">
        <v>597</v>
      </c>
      <c r="R4" t="s">
        <v>132</v>
      </c>
    </row>
    <row r="5" spans="1:18" x14ac:dyDescent="0.3">
      <c r="A5" t="s">
        <v>534</v>
      </c>
      <c r="B5">
        <v>0</v>
      </c>
      <c r="C5" t="s">
        <v>132</v>
      </c>
      <c r="D5" t="s">
        <v>132</v>
      </c>
      <c r="E5" t="s">
        <v>132</v>
      </c>
      <c r="F5" t="s">
        <v>132</v>
      </c>
      <c r="G5" t="s">
        <v>132</v>
      </c>
      <c r="H5" t="s">
        <v>132</v>
      </c>
      <c r="I5" t="s">
        <v>132</v>
      </c>
      <c r="J5">
        <v>-5.18</v>
      </c>
      <c r="K5" t="s">
        <v>709</v>
      </c>
      <c r="L5" t="s">
        <v>595</v>
      </c>
      <c r="M5" s="74">
        <v>0.77552083333333333</v>
      </c>
      <c r="N5" t="s">
        <v>709</v>
      </c>
      <c r="O5">
        <v>0</v>
      </c>
      <c r="P5">
        <v>0</v>
      </c>
      <c r="Q5" t="s">
        <v>473</v>
      </c>
      <c r="R5" t="s">
        <v>132</v>
      </c>
    </row>
    <row r="6" spans="1:18" x14ac:dyDescent="0.3">
      <c r="A6" t="s">
        <v>535</v>
      </c>
      <c r="B6">
        <v>0</v>
      </c>
      <c r="C6" t="s">
        <v>132</v>
      </c>
      <c r="D6" t="s">
        <v>132</v>
      </c>
      <c r="E6" t="s">
        <v>132</v>
      </c>
      <c r="F6" t="s">
        <v>132</v>
      </c>
      <c r="G6" t="s">
        <v>132</v>
      </c>
      <c r="H6" t="s">
        <v>132</v>
      </c>
      <c r="I6" t="s">
        <v>132</v>
      </c>
      <c r="J6">
        <v>-5.83</v>
      </c>
      <c r="K6" t="s">
        <v>710</v>
      </c>
      <c r="L6" t="s">
        <v>595</v>
      </c>
      <c r="M6" s="74">
        <v>0.77552083333333333</v>
      </c>
      <c r="N6" t="s">
        <v>710</v>
      </c>
      <c r="O6">
        <v>0</v>
      </c>
      <c r="P6">
        <v>500</v>
      </c>
      <c r="Q6" t="s">
        <v>473</v>
      </c>
      <c r="R6" t="s">
        <v>132</v>
      </c>
    </row>
    <row r="7" spans="1:18" x14ac:dyDescent="0.3">
      <c r="A7" t="s">
        <v>536</v>
      </c>
      <c r="B7">
        <v>0</v>
      </c>
      <c r="C7" t="s">
        <v>132</v>
      </c>
      <c r="D7" t="s">
        <v>132</v>
      </c>
      <c r="E7" t="s">
        <v>132</v>
      </c>
      <c r="F7" t="s">
        <v>132</v>
      </c>
      <c r="G7" t="s">
        <v>132</v>
      </c>
      <c r="H7" t="s">
        <v>132</v>
      </c>
      <c r="I7" t="s">
        <v>132</v>
      </c>
      <c r="J7">
        <v>-6.48</v>
      </c>
      <c r="K7" t="s">
        <v>711</v>
      </c>
      <c r="L7" t="s">
        <v>595</v>
      </c>
      <c r="M7" s="74">
        <v>0.77552083333333333</v>
      </c>
      <c r="N7" t="s">
        <v>711</v>
      </c>
      <c r="O7">
        <v>0</v>
      </c>
      <c r="P7">
        <v>71</v>
      </c>
      <c r="Q7" t="s">
        <v>547</v>
      </c>
      <c r="R7" t="s">
        <v>132</v>
      </c>
    </row>
    <row r="8" spans="1:18" x14ac:dyDescent="0.3">
      <c r="A8" t="s">
        <v>537</v>
      </c>
      <c r="B8">
        <v>0</v>
      </c>
      <c r="C8" t="s">
        <v>132</v>
      </c>
      <c r="D8" t="s">
        <v>132</v>
      </c>
      <c r="E8" t="s">
        <v>132</v>
      </c>
      <c r="F8" t="s">
        <v>132</v>
      </c>
      <c r="G8" t="s">
        <v>132</v>
      </c>
      <c r="H8" t="s">
        <v>132</v>
      </c>
      <c r="I8" t="s">
        <v>132</v>
      </c>
      <c r="J8">
        <v>-6.66</v>
      </c>
      <c r="K8" t="s">
        <v>712</v>
      </c>
      <c r="L8" t="s">
        <v>595</v>
      </c>
      <c r="M8" s="74">
        <v>0.77552083333333333</v>
      </c>
      <c r="N8" t="s">
        <v>712</v>
      </c>
      <c r="O8">
        <v>0</v>
      </c>
      <c r="P8">
        <v>0</v>
      </c>
      <c r="Q8" t="s">
        <v>473</v>
      </c>
      <c r="R8" t="s">
        <v>132</v>
      </c>
    </row>
    <row r="9" spans="1:18" x14ac:dyDescent="0.3">
      <c r="A9" t="s">
        <v>538</v>
      </c>
      <c r="B9">
        <v>0</v>
      </c>
      <c r="C9" t="s">
        <v>132</v>
      </c>
      <c r="D9" t="s">
        <v>132</v>
      </c>
      <c r="E9" t="s">
        <v>132</v>
      </c>
      <c r="F9" t="s">
        <v>132</v>
      </c>
      <c r="G9" t="s">
        <v>132</v>
      </c>
      <c r="H9" t="s">
        <v>132</v>
      </c>
      <c r="I9" t="s">
        <v>132</v>
      </c>
      <c r="J9">
        <v>-6.86</v>
      </c>
      <c r="K9" t="s">
        <v>713</v>
      </c>
      <c r="L9" t="s">
        <v>595</v>
      </c>
      <c r="M9" s="74">
        <v>0.77552083333333333</v>
      </c>
      <c r="N9" t="s">
        <v>713</v>
      </c>
      <c r="O9">
        <v>0</v>
      </c>
      <c r="P9">
        <v>0</v>
      </c>
      <c r="Q9" t="s">
        <v>473</v>
      </c>
      <c r="R9" t="s">
        <v>132</v>
      </c>
    </row>
    <row r="10" spans="1:18" x14ac:dyDescent="0.3">
      <c r="A10" t="s">
        <v>539</v>
      </c>
      <c r="B10">
        <v>0</v>
      </c>
      <c r="C10" t="s">
        <v>132</v>
      </c>
      <c r="D10" t="s">
        <v>132</v>
      </c>
      <c r="E10" t="s">
        <v>132</v>
      </c>
      <c r="F10" t="s">
        <v>132</v>
      </c>
      <c r="G10" t="s">
        <v>132</v>
      </c>
      <c r="H10" t="s">
        <v>132</v>
      </c>
      <c r="I10" t="s">
        <v>132</v>
      </c>
      <c r="J10">
        <v>-7.28</v>
      </c>
      <c r="K10" t="s">
        <v>714</v>
      </c>
      <c r="L10" t="s">
        <v>595</v>
      </c>
      <c r="M10" s="74">
        <v>0.77552083333333333</v>
      </c>
      <c r="N10" t="s">
        <v>714</v>
      </c>
      <c r="O10">
        <v>0</v>
      </c>
      <c r="P10">
        <v>70</v>
      </c>
      <c r="Q10" t="s">
        <v>581</v>
      </c>
      <c r="R10" t="s">
        <v>132</v>
      </c>
    </row>
    <row r="11" spans="1:18" x14ac:dyDescent="0.3">
      <c r="A11" t="s">
        <v>540</v>
      </c>
      <c r="B11">
        <v>0</v>
      </c>
      <c r="C11" t="s">
        <v>132</v>
      </c>
      <c r="D11" t="s">
        <v>132</v>
      </c>
      <c r="E11" t="s">
        <v>132</v>
      </c>
      <c r="F11" t="s">
        <v>132</v>
      </c>
      <c r="G11" t="s">
        <v>132</v>
      </c>
      <c r="H11" t="s">
        <v>132</v>
      </c>
      <c r="I11" t="s">
        <v>132</v>
      </c>
      <c r="J11">
        <v>-7.77</v>
      </c>
      <c r="K11" t="s">
        <v>715</v>
      </c>
      <c r="L11" t="s">
        <v>595</v>
      </c>
      <c r="M11" s="74">
        <v>0.77552083333333333</v>
      </c>
      <c r="N11" t="s">
        <v>715</v>
      </c>
      <c r="O11">
        <v>0</v>
      </c>
      <c r="P11">
        <v>0</v>
      </c>
      <c r="Q11" t="s">
        <v>473</v>
      </c>
      <c r="R11" t="s">
        <v>132</v>
      </c>
    </row>
    <row r="12" spans="1:18" x14ac:dyDescent="0.3">
      <c r="A12" t="s">
        <v>541</v>
      </c>
      <c r="B12">
        <v>0</v>
      </c>
      <c r="C12" t="s">
        <v>132</v>
      </c>
      <c r="D12" t="s">
        <v>132</v>
      </c>
      <c r="E12" t="s">
        <v>132</v>
      </c>
      <c r="F12" t="s">
        <v>132</v>
      </c>
      <c r="G12" t="s">
        <v>132</v>
      </c>
      <c r="H12" t="s">
        <v>132</v>
      </c>
      <c r="I12" t="s">
        <v>132</v>
      </c>
      <c r="J12">
        <v>-8.32</v>
      </c>
      <c r="K12" t="s">
        <v>716</v>
      </c>
      <c r="L12" t="s">
        <v>595</v>
      </c>
      <c r="M12" s="74">
        <v>0.77552083333333333</v>
      </c>
      <c r="N12" t="s">
        <v>716</v>
      </c>
      <c r="O12">
        <v>0</v>
      </c>
      <c r="P12">
        <v>14</v>
      </c>
      <c r="Q12" t="s">
        <v>596</v>
      </c>
      <c r="R12" t="s">
        <v>132</v>
      </c>
    </row>
    <row r="13" spans="1:18" x14ac:dyDescent="0.3">
      <c r="A13" t="s">
        <v>542</v>
      </c>
      <c r="B13">
        <v>0</v>
      </c>
      <c r="C13" t="s">
        <v>132</v>
      </c>
      <c r="D13" t="s">
        <v>132</v>
      </c>
      <c r="E13" t="s">
        <v>132</v>
      </c>
      <c r="F13" t="s">
        <v>132</v>
      </c>
      <c r="G13" t="s">
        <v>132</v>
      </c>
      <c r="H13" t="s">
        <v>132</v>
      </c>
      <c r="I13" t="s">
        <v>132</v>
      </c>
      <c r="J13">
        <v>-8.9600000000000009</v>
      </c>
      <c r="K13" t="s">
        <v>717</v>
      </c>
      <c r="L13" t="s">
        <v>595</v>
      </c>
      <c r="M13" s="74">
        <v>0.77552083333333333</v>
      </c>
      <c r="N13" t="s">
        <v>717</v>
      </c>
      <c r="O13">
        <v>2</v>
      </c>
      <c r="P13">
        <v>4</v>
      </c>
      <c r="Q13" t="s">
        <v>553</v>
      </c>
      <c r="R13" t="s">
        <v>132</v>
      </c>
    </row>
    <row r="14" spans="1:18" x14ac:dyDescent="0.3">
      <c r="A14" t="s">
        <v>543</v>
      </c>
      <c r="B14">
        <v>0</v>
      </c>
      <c r="C14" t="s">
        <v>132</v>
      </c>
      <c r="D14" t="s">
        <v>132</v>
      </c>
      <c r="E14" t="s">
        <v>132</v>
      </c>
      <c r="F14" t="s">
        <v>132</v>
      </c>
      <c r="G14" t="s">
        <v>132</v>
      </c>
      <c r="H14" t="s">
        <v>132</v>
      </c>
      <c r="I14" t="s">
        <v>132</v>
      </c>
      <c r="J14">
        <v>-9.32</v>
      </c>
      <c r="K14" t="s">
        <v>718</v>
      </c>
      <c r="L14" t="s">
        <v>595</v>
      </c>
      <c r="M14" s="74">
        <v>0.77552083333333333</v>
      </c>
      <c r="N14" t="s">
        <v>718</v>
      </c>
      <c r="O14">
        <v>0</v>
      </c>
      <c r="P14">
        <v>1</v>
      </c>
      <c r="Q14" t="s">
        <v>554</v>
      </c>
      <c r="R14" t="s">
        <v>132</v>
      </c>
    </row>
    <row r="15" spans="1:18" x14ac:dyDescent="0.3">
      <c r="A15" t="s">
        <v>544</v>
      </c>
      <c r="B15">
        <v>0</v>
      </c>
      <c r="C15" t="s">
        <v>132</v>
      </c>
      <c r="D15" t="s">
        <v>132</v>
      </c>
      <c r="E15" t="s">
        <v>132</v>
      </c>
      <c r="F15" t="s">
        <v>132</v>
      </c>
      <c r="G15" t="s">
        <v>132</v>
      </c>
      <c r="H15" t="s">
        <v>132</v>
      </c>
      <c r="I15" t="s">
        <v>132</v>
      </c>
      <c r="J15">
        <v>-9.6999999999999993</v>
      </c>
      <c r="K15" t="s">
        <v>719</v>
      </c>
      <c r="L15" t="s">
        <v>595</v>
      </c>
      <c r="M15" s="74">
        <v>0.77552083333333333</v>
      </c>
      <c r="N15" t="s">
        <v>719</v>
      </c>
      <c r="O15">
        <v>0</v>
      </c>
      <c r="P15">
        <v>14</v>
      </c>
      <c r="Q15" t="s">
        <v>473</v>
      </c>
      <c r="R15" t="s">
        <v>132</v>
      </c>
    </row>
    <row r="16" spans="1:18" x14ac:dyDescent="0.3">
      <c r="A16" t="s">
        <v>545</v>
      </c>
      <c r="B16">
        <v>0</v>
      </c>
      <c r="C16" t="s">
        <v>132</v>
      </c>
      <c r="D16" t="s">
        <v>132</v>
      </c>
      <c r="E16" t="s">
        <v>132</v>
      </c>
      <c r="F16" t="s">
        <v>132</v>
      </c>
      <c r="G16" t="s">
        <v>132</v>
      </c>
      <c r="H16" t="s">
        <v>132</v>
      </c>
      <c r="I16" t="s">
        <v>132</v>
      </c>
      <c r="J16">
        <v>-10.58</v>
      </c>
      <c r="K16" t="s">
        <v>720</v>
      </c>
      <c r="L16" t="s">
        <v>595</v>
      </c>
      <c r="M16" s="74">
        <v>0.77552083333333333</v>
      </c>
      <c r="N16" t="s">
        <v>720</v>
      </c>
      <c r="O16">
        <v>0</v>
      </c>
      <c r="P16">
        <v>38</v>
      </c>
      <c r="Q16" t="s">
        <v>473</v>
      </c>
      <c r="R16" t="s">
        <v>132</v>
      </c>
    </row>
    <row r="17" spans="1:18" x14ac:dyDescent="0.3">
      <c r="A17" t="s">
        <v>546</v>
      </c>
      <c r="B17">
        <v>0</v>
      </c>
      <c r="C17" t="s">
        <v>132</v>
      </c>
      <c r="D17" t="s">
        <v>132</v>
      </c>
      <c r="E17" t="s">
        <v>132</v>
      </c>
      <c r="F17" t="s">
        <v>132</v>
      </c>
      <c r="G17" t="s">
        <v>132</v>
      </c>
      <c r="H17" t="s">
        <v>132</v>
      </c>
      <c r="I17" t="s">
        <v>132</v>
      </c>
      <c r="J17">
        <v>-11.08</v>
      </c>
      <c r="K17" t="s">
        <v>648</v>
      </c>
      <c r="L17" t="s">
        <v>595</v>
      </c>
      <c r="M17" s="74">
        <v>0.77552083333333333</v>
      </c>
      <c r="N17" t="s">
        <v>648</v>
      </c>
      <c r="O17">
        <v>0</v>
      </c>
      <c r="P17">
        <v>90</v>
      </c>
      <c r="Q17" t="s">
        <v>592</v>
      </c>
      <c r="R17" t="s">
        <v>132</v>
      </c>
    </row>
    <row r="18" spans="1:18" x14ac:dyDescent="0.3">
      <c r="A18" t="s">
        <v>474</v>
      </c>
      <c r="B18">
        <v>0</v>
      </c>
      <c r="C18" t="s">
        <v>132</v>
      </c>
      <c r="D18" t="s">
        <v>132</v>
      </c>
      <c r="E18" t="s">
        <v>132</v>
      </c>
      <c r="F18" t="s">
        <v>132</v>
      </c>
      <c r="G18" t="s">
        <v>132</v>
      </c>
      <c r="H18" t="s">
        <v>132</v>
      </c>
      <c r="I18" t="s">
        <v>132</v>
      </c>
      <c r="J18">
        <v>-11.64</v>
      </c>
      <c r="K18" t="s">
        <v>721</v>
      </c>
      <c r="L18" t="s">
        <v>595</v>
      </c>
      <c r="M18" s="74">
        <v>0.77552083333333333</v>
      </c>
      <c r="N18" t="s">
        <v>721</v>
      </c>
      <c r="O18">
        <v>3</v>
      </c>
      <c r="P18">
        <v>27</v>
      </c>
      <c r="Q18" t="s">
        <v>597</v>
      </c>
      <c r="R18" t="s">
        <v>132</v>
      </c>
    </row>
    <row r="19" spans="1:18" x14ac:dyDescent="0.3">
      <c r="A19" t="s">
        <v>549</v>
      </c>
      <c r="B19">
        <v>0</v>
      </c>
      <c r="C19" t="s">
        <v>132</v>
      </c>
      <c r="D19" t="s">
        <v>132</v>
      </c>
      <c r="E19" t="s">
        <v>132</v>
      </c>
      <c r="F19" t="s">
        <v>132</v>
      </c>
      <c r="G19" t="s">
        <v>132</v>
      </c>
      <c r="H19" t="s">
        <v>132</v>
      </c>
      <c r="I19" t="s">
        <v>132</v>
      </c>
      <c r="J19">
        <v>-12.24</v>
      </c>
      <c r="K19" t="s">
        <v>722</v>
      </c>
      <c r="L19" t="s">
        <v>595</v>
      </c>
      <c r="M19" s="74">
        <v>0.77552083333333333</v>
      </c>
      <c r="N19" t="s">
        <v>722</v>
      </c>
      <c r="O19">
        <v>0</v>
      </c>
      <c r="P19">
        <v>33</v>
      </c>
      <c r="Q19" t="s">
        <v>473</v>
      </c>
      <c r="R19" t="s">
        <v>132</v>
      </c>
    </row>
    <row r="20" spans="1:18" x14ac:dyDescent="0.3">
      <c r="A20" t="s">
        <v>589</v>
      </c>
      <c r="B20">
        <v>0</v>
      </c>
      <c r="C20" t="s">
        <v>132</v>
      </c>
      <c r="D20" t="s">
        <v>132</v>
      </c>
      <c r="E20" t="s">
        <v>132</v>
      </c>
      <c r="F20" t="s">
        <v>132</v>
      </c>
      <c r="G20" t="s">
        <v>132</v>
      </c>
      <c r="H20" t="s">
        <v>132</v>
      </c>
      <c r="I20" t="s">
        <v>132</v>
      </c>
      <c r="J20">
        <v>-12.58</v>
      </c>
      <c r="K20" t="s">
        <v>723</v>
      </c>
      <c r="L20" t="s">
        <v>595</v>
      </c>
      <c r="M20" s="74">
        <v>0.77552083333333333</v>
      </c>
      <c r="N20" t="s">
        <v>723</v>
      </c>
      <c r="O20">
        <v>0</v>
      </c>
      <c r="P20">
        <v>0</v>
      </c>
      <c r="Q20" t="s">
        <v>590</v>
      </c>
      <c r="R20" t="s">
        <v>132</v>
      </c>
    </row>
    <row r="21" spans="1:18" x14ac:dyDescent="0.3">
      <c r="A21" t="s">
        <v>476</v>
      </c>
      <c r="B21">
        <v>0</v>
      </c>
      <c r="C21" t="s">
        <v>132</v>
      </c>
      <c r="D21" t="s">
        <v>132</v>
      </c>
      <c r="E21" t="s">
        <v>132</v>
      </c>
      <c r="F21" t="s">
        <v>132</v>
      </c>
      <c r="G21" t="s">
        <v>132</v>
      </c>
      <c r="H21" t="s">
        <v>132</v>
      </c>
      <c r="I21" t="s">
        <v>132</v>
      </c>
      <c r="J21">
        <v>-12.93</v>
      </c>
      <c r="K21" t="s">
        <v>724</v>
      </c>
      <c r="L21" t="s">
        <v>595</v>
      </c>
      <c r="M21" s="74">
        <v>0.77552083333333333</v>
      </c>
      <c r="N21" t="s">
        <v>724</v>
      </c>
      <c r="O21">
        <v>0</v>
      </c>
      <c r="P21">
        <v>2</v>
      </c>
      <c r="Q21" t="s">
        <v>473</v>
      </c>
      <c r="R21" t="s">
        <v>132</v>
      </c>
    </row>
    <row r="22" spans="1:18" x14ac:dyDescent="0.3">
      <c r="A22" t="s">
        <v>518</v>
      </c>
      <c r="B22">
        <v>0</v>
      </c>
      <c r="C22" t="s">
        <v>132</v>
      </c>
      <c r="D22" t="s">
        <v>132</v>
      </c>
      <c r="E22" t="s">
        <v>132</v>
      </c>
      <c r="F22" t="s">
        <v>132</v>
      </c>
      <c r="G22" t="s">
        <v>132</v>
      </c>
      <c r="H22" t="s">
        <v>132</v>
      </c>
      <c r="I22" t="s">
        <v>132</v>
      </c>
      <c r="J22">
        <v>-13.3</v>
      </c>
      <c r="K22" t="s">
        <v>725</v>
      </c>
      <c r="L22" t="s">
        <v>595</v>
      </c>
      <c r="M22" s="74">
        <v>0.77552083333333333</v>
      </c>
      <c r="N22" t="s">
        <v>725</v>
      </c>
      <c r="O22">
        <v>0</v>
      </c>
      <c r="P22">
        <v>81</v>
      </c>
      <c r="Q22" t="s">
        <v>590</v>
      </c>
      <c r="R22" t="s">
        <v>132</v>
      </c>
    </row>
    <row r="23" spans="1:18" x14ac:dyDescent="0.3">
      <c r="A23" t="s">
        <v>519</v>
      </c>
      <c r="B23">
        <v>0</v>
      </c>
      <c r="C23" t="s">
        <v>132</v>
      </c>
      <c r="D23" t="s">
        <v>132</v>
      </c>
      <c r="E23" t="s">
        <v>132</v>
      </c>
      <c r="F23" t="s">
        <v>132</v>
      </c>
      <c r="G23" t="s">
        <v>132</v>
      </c>
      <c r="H23" t="s">
        <v>132</v>
      </c>
      <c r="I23" t="s">
        <v>132</v>
      </c>
      <c r="J23">
        <v>-13.69</v>
      </c>
      <c r="K23" t="s">
        <v>726</v>
      </c>
      <c r="L23" t="s">
        <v>595</v>
      </c>
      <c r="M23" s="74">
        <v>0.77552083333333333</v>
      </c>
      <c r="N23" t="s">
        <v>726</v>
      </c>
      <c r="O23">
        <v>0</v>
      </c>
      <c r="P23">
        <v>15</v>
      </c>
      <c r="Q23" t="s">
        <v>497</v>
      </c>
      <c r="R23" t="s">
        <v>132</v>
      </c>
    </row>
    <row r="24" spans="1:18" x14ac:dyDescent="0.3">
      <c r="A24" t="s">
        <v>520</v>
      </c>
      <c r="B24">
        <v>0</v>
      </c>
      <c r="C24" t="s">
        <v>132</v>
      </c>
      <c r="D24" t="s">
        <v>132</v>
      </c>
      <c r="E24" t="s">
        <v>132</v>
      </c>
      <c r="F24" t="s">
        <v>132</v>
      </c>
      <c r="G24" t="s">
        <v>132</v>
      </c>
      <c r="H24" t="s">
        <v>132</v>
      </c>
      <c r="I24" t="s">
        <v>132</v>
      </c>
      <c r="J24">
        <v>-14.1</v>
      </c>
      <c r="K24" t="s">
        <v>727</v>
      </c>
      <c r="L24" t="s">
        <v>595</v>
      </c>
      <c r="M24" s="74">
        <v>0.77552083333333333</v>
      </c>
      <c r="N24" t="s">
        <v>727</v>
      </c>
      <c r="O24">
        <v>0</v>
      </c>
      <c r="P24">
        <v>11</v>
      </c>
      <c r="Q24" t="s">
        <v>588</v>
      </c>
      <c r="R24" t="s">
        <v>132</v>
      </c>
    </row>
    <row r="25" spans="1:18" x14ac:dyDescent="0.3">
      <c r="A25" t="s">
        <v>477</v>
      </c>
      <c r="B25">
        <v>0</v>
      </c>
      <c r="C25" t="s">
        <v>132</v>
      </c>
      <c r="D25" t="s">
        <v>132</v>
      </c>
      <c r="E25" t="s">
        <v>132</v>
      </c>
      <c r="F25" t="s">
        <v>132</v>
      </c>
      <c r="G25" t="s">
        <v>132</v>
      </c>
      <c r="H25" t="s">
        <v>132</v>
      </c>
      <c r="I25" t="s">
        <v>132</v>
      </c>
      <c r="J25">
        <v>-14.54</v>
      </c>
      <c r="K25" t="s">
        <v>728</v>
      </c>
      <c r="L25" t="s">
        <v>595</v>
      </c>
      <c r="M25" s="74">
        <v>0.77552083333333333</v>
      </c>
      <c r="N25" t="s">
        <v>728</v>
      </c>
      <c r="O25">
        <v>0</v>
      </c>
      <c r="P25">
        <v>77</v>
      </c>
      <c r="Q25" t="s">
        <v>581</v>
      </c>
      <c r="R25" t="s">
        <v>132</v>
      </c>
    </row>
    <row r="26" spans="1:18" x14ac:dyDescent="0.3">
      <c r="A26" t="s">
        <v>521</v>
      </c>
      <c r="B26">
        <v>0</v>
      </c>
      <c r="C26" t="s">
        <v>132</v>
      </c>
      <c r="D26" t="s">
        <v>132</v>
      </c>
      <c r="E26" t="s">
        <v>132</v>
      </c>
      <c r="F26" t="s">
        <v>132</v>
      </c>
      <c r="G26" t="s">
        <v>132</v>
      </c>
      <c r="H26" t="s">
        <v>132</v>
      </c>
      <c r="I26" t="s">
        <v>132</v>
      </c>
      <c r="J26">
        <v>-15.01</v>
      </c>
      <c r="K26" t="s">
        <v>729</v>
      </c>
      <c r="L26" t="s">
        <v>595</v>
      </c>
      <c r="M26" s="74">
        <v>0.77552083333333333</v>
      </c>
      <c r="N26" t="s">
        <v>729</v>
      </c>
      <c r="O26">
        <v>0</v>
      </c>
      <c r="P26">
        <v>0</v>
      </c>
      <c r="Q26" t="s">
        <v>517</v>
      </c>
      <c r="R26" t="s">
        <v>132</v>
      </c>
    </row>
    <row r="27" spans="1:18" x14ac:dyDescent="0.3">
      <c r="A27" t="s">
        <v>522</v>
      </c>
      <c r="B27">
        <v>0</v>
      </c>
      <c r="C27" t="s">
        <v>132</v>
      </c>
      <c r="D27" t="s">
        <v>132</v>
      </c>
      <c r="E27" t="s">
        <v>132</v>
      </c>
      <c r="F27" t="s">
        <v>132</v>
      </c>
      <c r="G27" t="s">
        <v>132</v>
      </c>
      <c r="H27" t="s">
        <v>132</v>
      </c>
      <c r="I27" t="s">
        <v>132</v>
      </c>
      <c r="J27">
        <v>-15.52</v>
      </c>
      <c r="K27" t="s">
        <v>730</v>
      </c>
      <c r="L27" t="s">
        <v>595</v>
      </c>
      <c r="M27" s="74">
        <v>0.77552083333333333</v>
      </c>
      <c r="N27" t="s">
        <v>730</v>
      </c>
      <c r="O27">
        <v>0</v>
      </c>
      <c r="P27">
        <v>86</v>
      </c>
      <c r="Q27" t="s">
        <v>596</v>
      </c>
      <c r="R27" t="s">
        <v>132</v>
      </c>
    </row>
    <row r="28" spans="1:18" x14ac:dyDescent="0.3">
      <c r="A28" t="s">
        <v>484</v>
      </c>
      <c r="B28">
        <v>0</v>
      </c>
      <c r="C28" t="s">
        <v>132</v>
      </c>
      <c r="D28" t="s">
        <v>132</v>
      </c>
      <c r="E28" t="s">
        <v>132</v>
      </c>
      <c r="F28" t="s">
        <v>132</v>
      </c>
      <c r="G28" t="s">
        <v>132</v>
      </c>
      <c r="H28" t="s">
        <v>132</v>
      </c>
      <c r="I28" t="s">
        <v>132</v>
      </c>
      <c r="J28">
        <v>-16.05</v>
      </c>
      <c r="K28" t="s">
        <v>731</v>
      </c>
      <c r="L28" t="s">
        <v>595</v>
      </c>
      <c r="M28" s="74">
        <v>0.77552083333333333</v>
      </c>
      <c r="N28" t="s">
        <v>731</v>
      </c>
      <c r="O28">
        <v>0</v>
      </c>
      <c r="P28">
        <v>1</v>
      </c>
      <c r="Q28" t="s">
        <v>498</v>
      </c>
      <c r="R28" t="s">
        <v>132</v>
      </c>
    </row>
    <row r="29" spans="1:18" x14ac:dyDescent="0.3">
      <c r="A29" t="s">
        <v>478</v>
      </c>
      <c r="B29">
        <v>0</v>
      </c>
      <c r="C29" t="s">
        <v>132</v>
      </c>
      <c r="D29" t="s">
        <v>132</v>
      </c>
      <c r="E29" t="s">
        <v>132</v>
      </c>
      <c r="F29" t="s">
        <v>132</v>
      </c>
      <c r="G29" t="s">
        <v>132</v>
      </c>
      <c r="H29" t="s">
        <v>132</v>
      </c>
      <c r="I29" t="s">
        <v>132</v>
      </c>
      <c r="J29">
        <v>-16.62</v>
      </c>
      <c r="K29" t="s">
        <v>732</v>
      </c>
      <c r="L29" t="s">
        <v>595</v>
      </c>
      <c r="M29" s="74">
        <v>0.77552083333333333</v>
      </c>
      <c r="N29" t="s">
        <v>732</v>
      </c>
      <c r="O29">
        <v>0</v>
      </c>
      <c r="P29">
        <v>40</v>
      </c>
      <c r="Q29" t="s">
        <v>590</v>
      </c>
      <c r="R29" t="s">
        <v>132</v>
      </c>
    </row>
    <row r="30" spans="1:18" x14ac:dyDescent="0.3">
      <c r="A30" t="s">
        <v>482</v>
      </c>
      <c r="B30">
        <v>0</v>
      </c>
      <c r="C30" t="s">
        <v>132</v>
      </c>
      <c r="D30" t="s">
        <v>132</v>
      </c>
      <c r="E30" t="s">
        <v>132</v>
      </c>
      <c r="F30" t="s">
        <v>132</v>
      </c>
      <c r="G30" t="s">
        <v>132</v>
      </c>
      <c r="H30" t="s">
        <v>132</v>
      </c>
      <c r="I30" t="s">
        <v>132</v>
      </c>
      <c r="J30">
        <v>-17.239999999999998</v>
      </c>
      <c r="K30" t="s">
        <v>733</v>
      </c>
      <c r="L30" t="s">
        <v>595</v>
      </c>
      <c r="M30" s="74">
        <v>0.77552083333333333</v>
      </c>
      <c r="N30" t="s">
        <v>733</v>
      </c>
      <c r="O30">
        <v>0</v>
      </c>
      <c r="P30">
        <v>0</v>
      </c>
      <c r="Q30" t="s">
        <v>481</v>
      </c>
      <c r="R30" t="s">
        <v>132</v>
      </c>
    </row>
    <row r="31" spans="1:18" x14ac:dyDescent="0.3">
      <c r="A31" t="s">
        <v>479</v>
      </c>
      <c r="B31">
        <v>0</v>
      </c>
      <c r="C31" t="s">
        <v>132</v>
      </c>
      <c r="D31" t="s">
        <v>132</v>
      </c>
      <c r="E31" t="s">
        <v>132</v>
      </c>
      <c r="F31" t="s">
        <v>132</v>
      </c>
      <c r="G31" t="s">
        <v>132</v>
      </c>
      <c r="H31" t="s">
        <v>132</v>
      </c>
      <c r="I31" t="s">
        <v>132</v>
      </c>
      <c r="J31">
        <v>-17.899999999999999</v>
      </c>
      <c r="K31" t="s">
        <v>734</v>
      </c>
      <c r="L31" t="s">
        <v>595</v>
      </c>
      <c r="M31" s="74">
        <v>0.77552083333333333</v>
      </c>
      <c r="N31" t="s">
        <v>734</v>
      </c>
      <c r="O31">
        <v>0</v>
      </c>
      <c r="P31">
        <v>74</v>
      </c>
      <c r="Q31" t="s">
        <v>595</v>
      </c>
      <c r="R31" t="s">
        <v>132</v>
      </c>
    </row>
    <row r="32" spans="1:18" x14ac:dyDescent="0.3">
      <c r="A32" t="s">
        <v>480</v>
      </c>
      <c r="B32">
        <v>0</v>
      </c>
      <c r="C32" t="s">
        <v>132</v>
      </c>
      <c r="D32" t="s">
        <v>132</v>
      </c>
      <c r="E32" t="s">
        <v>132</v>
      </c>
      <c r="F32" t="s">
        <v>132</v>
      </c>
      <c r="G32" t="s">
        <v>132</v>
      </c>
      <c r="H32" t="s">
        <v>132</v>
      </c>
      <c r="I32" t="s">
        <v>132</v>
      </c>
      <c r="J32">
        <v>-18.62</v>
      </c>
      <c r="K32" t="s">
        <v>735</v>
      </c>
      <c r="L32" t="s">
        <v>595</v>
      </c>
      <c r="M32" s="74">
        <v>0.77552083333333333</v>
      </c>
      <c r="N32" t="s">
        <v>735</v>
      </c>
      <c r="O32">
        <v>0</v>
      </c>
      <c r="P32">
        <v>71</v>
      </c>
      <c r="Q32" t="s">
        <v>596</v>
      </c>
      <c r="R32" t="s">
        <v>132</v>
      </c>
    </row>
    <row r="33" spans="1:18" x14ac:dyDescent="0.3">
      <c r="A33" t="s">
        <v>469</v>
      </c>
      <c r="B33">
        <v>0</v>
      </c>
      <c r="C33" t="s">
        <v>132</v>
      </c>
      <c r="D33" t="s">
        <v>132</v>
      </c>
      <c r="E33" t="s">
        <v>132</v>
      </c>
      <c r="F33" t="s">
        <v>132</v>
      </c>
      <c r="G33" t="s">
        <v>132</v>
      </c>
      <c r="H33" t="s">
        <v>132</v>
      </c>
      <c r="I33" t="s">
        <v>132</v>
      </c>
      <c r="J33">
        <v>-19.399999999999999</v>
      </c>
      <c r="K33" t="s">
        <v>736</v>
      </c>
      <c r="L33" t="s">
        <v>595</v>
      </c>
      <c r="M33" s="74">
        <v>0.77552083333333333</v>
      </c>
      <c r="N33" t="s">
        <v>736</v>
      </c>
      <c r="O33">
        <v>0</v>
      </c>
      <c r="P33">
        <v>66</v>
      </c>
      <c r="Q33" t="s">
        <v>595</v>
      </c>
      <c r="R33" t="s">
        <v>132</v>
      </c>
    </row>
    <row r="34" spans="1:18" x14ac:dyDescent="0.3">
      <c r="A34" t="s">
        <v>471</v>
      </c>
      <c r="B34">
        <v>0</v>
      </c>
      <c r="C34" t="s">
        <v>132</v>
      </c>
      <c r="D34" t="s">
        <v>132</v>
      </c>
      <c r="E34" t="s">
        <v>132</v>
      </c>
      <c r="F34" t="s">
        <v>132</v>
      </c>
      <c r="G34" t="s">
        <v>132</v>
      </c>
      <c r="H34" t="s">
        <v>132</v>
      </c>
      <c r="I34" t="s">
        <v>132</v>
      </c>
      <c r="J34">
        <v>-20.239999999999998</v>
      </c>
      <c r="K34" t="s">
        <v>737</v>
      </c>
      <c r="L34" t="s">
        <v>595</v>
      </c>
      <c r="M34" s="74">
        <v>0.77552083333333333</v>
      </c>
      <c r="N34" t="s">
        <v>737</v>
      </c>
      <c r="O34">
        <v>3</v>
      </c>
      <c r="P34">
        <v>3</v>
      </c>
      <c r="Q34" t="s">
        <v>596</v>
      </c>
      <c r="R34" t="s">
        <v>132</v>
      </c>
    </row>
    <row r="35" spans="1:18" x14ac:dyDescent="0.3">
      <c r="A35" t="s">
        <v>472</v>
      </c>
      <c r="B35">
        <v>0</v>
      </c>
      <c r="C35" t="s">
        <v>132</v>
      </c>
      <c r="D35" t="s">
        <v>132</v>
      </c>
      <c r="E35" t="s">
        <v>132</v>
      </c>
      <c r="F35" t="s">
        <v>132</v>
      </c>
      <c r="G35" t="s">
        <v>132</v>
      </c>
      <c r="H35" t="s">
        <v>132</v>
      </c>
      <c r="I35" t="s">
        <v>132</v>
      </c>
      <c r="J35">
        <v>-21.16</v>
      </c>
      <c r="K35" t="s">
        <v>738</v>
      </c>
      <c r="L35" t="s">
        <v>595</v>
      </c>
      <c r="M35" s="74">
        <v>0.77552083333333333</v>
      </c>
      <c r="N35" t="s">
        <v>738</v>
      </c>
      <c r="O35">
        <v>0</v>
      </c>
      <c r="P35">
        <v>335</v>
      </c>
      <c r="Q35" t="s">
        <v>587</v>
      </c>
      <c r="R35" t="s">
        <v>132</v>
      </c>
    </row>
    <row r="36" spans="1:18" x14ac:dyDescent="0.3">
      <c r="A36" t="s">
        <v>465</v>
      </c>
      <c r="B36">
        <v>0</v>
      </c>
      <c r="C36" t="s">
        <v>132</v>
      </c>
      <c r="D36" t="s">
        <v>132</v>
      </c>
      <c r="E36" t="s">
        <v>132</v>
      </c>
      <c r="F36" t="s">
        <v>132</v>
      </c>
      <c r="G36" t="s">
        <v>132</v>
      </c>
      <c r="H36" t="s">
        <v>132</v>
      </c>
      <c r="I36" t="s">
        <v>132</v>
      </c>
      <c r="J36">
        <v>-22.16</v>
      </c>
      <c r="K36" t="s">
        <v>739</v>
      </c>
      <c r="L36" t="s">
        <v>595</v>
      </c>
      <c r="M36" s="74">
        <v>0.77552083333333333</v>
      </c>
      <c r="N36" t="s">
        <v>739</v>
      </c>
      <c r="O36">
        <v>0</v>
      </c>
      <c r="P36">
        <v>22</v>
      </c>
      <c r="Q36" t="s">
        <v>552</v>
      </c>
      <c r="R36" t="s">
        <v>132</v>
      </c>
    </row>
    <row r="37" spans="1:18" x14ac:dyDescent="0.3">
      <c r="A37" t="s">
        <v>247</v>
      </c>
      <c r="B37">
        <v>0</v>
      </c>
      <c r="C37" t="s">
        <v>132</v>
      </c>
      <c r="D37" t="s">
        <v>132</v>
      </c>
      <c r="E37" t="s">
        <v>132</v>
      </c>
      <c r="F37" t="s">
        <v>132</v>
      </c>
      <c r="G37" t="s">
        <v>132</v>
      </c>
      <c r="H37" t="s">
        <v>132</v>
      </c>
      <c r="I37" t="s">
        <v>132</v>
      </c>
      <c r="J37">
        <v>-23.26</v>
      </c>
      <c r="K37" t="s">
        <v>740</v>
      </c>
      <c r="L37" t="s">
        <v>595</v>
      </c>
      <c r="M37" s="74">
        <v>0.77552083333333333</v>
      </c>
      <c r="N37" t="s">
        <v>740</v>
      </c>
      <c r="O37">
        <v>3</v>
      </c>
      <c r="P37">
        <v>412</v>
      </c>
      <c r="Q37" t="s">
        <v>595</v>
      </c>
      <c r="R37" t="s">
        <v>132</v>
      </c>
    </row>
    <row r="38" spans="1:18" x14ac:dyDescent="0.3">
      <c r="A38" t="s">
        <v>466</v>
      </c>
      <c r="B38">
        <v>0</v>
      </c>
      <c r="C38" t="s">
        <v>132</v>
      </c>
      <c r="D38" t="s">
        <v>132</v>
      </c>
      <c r="E38" t="s">
        <v>132</v>
      </c>
      <c r="F38" t="s">
        <v>132</v>
      </c>
      <c r="G38" t="s">
        <v>132</v>
      </c>
      <c r="H38" t="s">
        <v>132</v>
      </c>
      <c r="I38" t="s">
        <v>132</v>
      </c>
      <c r="J38">
        <v>-24.47</v>
      </c>
      <c r="K38" t="s">
        <v>741</v>
      </c>
      <c r="L38" t="s">
        <v>595</v>
      </c>
      <c r="M38" s="74">
        <v>0.77552083333333333</v>
      </c>
      <c r="N38" t="s">
        <v>741</v>
      </c>
      <c r="O38">
        <v>0</v>
      </c>
      <c r="P38">
        <v>296</v>
      </c>
      <c r="Q38" t="s">
        <v>597</v>
      </c>
      <c r="R38" t="s">
        <v>132</v>
      </c>
    </row>
    <row r="39" spans="1:18" x14ac:dyDescent="0.3">
      <c r="A39" t="s">
        <v>467</v>
      </c>
      <c r="B39">
        <v>0</v>
      </c>
      <c r="C39" t="s">
        <v>132</v>
      </c>
      <c r="D39" t="s">
        <v>132</v>
      </c>
      <c r="E39" t="s">
        <v>132</v>
      </c>
      <c r="F39" t="s">
        <v>132</v>
      </c>
      <c r="G39" t="s">
        <v>132</v>
      </c>
      <c r="H39" t="s">
        <v>132</v>
      </c>
      <c r="I39" t="s">
        <v>132</v>
      </c>
      <c r="J39">
        <v>-25.8</v>
      </c>
      <c r="K39" t="s">
        <v>742</v>
      </c>
      <c r="L39" t="s">
        <v>595</v>
      </c>
      <c r="M39" s="74">
        <v>0.77552083333333333</v>
      </c>
      <c r="N39" t="s">
        <v>742</v>
      </c>
      <c r="O39">
        <v>0</v>
      </c>
      <c r="P39">
        <v>92</v>
      </c>
      <c r="Q39" t="s">
        <v>597</v>
      </c>
      <c r="R39" t="s">
        <v>132</v>
      </c>
    </row>
    <row r="40" spans="1:18" x14ac:dyDescent="0.3">
      <c r="A40" t="s">
        <v>468</v>
      </c>
      <c r="B40">
        <v>0</v>
      </c>
      <c r="C40" t="s">
        <v>132</v>
      </c>
      <c r="D40" t="s">
        <v>132</v>
      </c>
      <c r="E40" t="s">
        <v>132</v>
      </c>
      <c r="F40" t="s">
        <v>132</v>
      </c>
      <c r="G40" t="s">
        <v>132</v>
      </c>
      <c r="H40" t="s">
        <v>132</v>
      </c>
      <c r="I40" t="s">
        <v>132</v>
      </c>
      <c r="J40">
        <v>-27.27</v>
      </c>
      <c r="K40" t="s">
        <v>743</v>
      </c>
      <c r="L40" t="s">
        <v>595</v>
      </c>
      <c r="M40" s="74">
        <v>0.77552083333333333</v>
      </c>
      <c r="N40" t="s">
        <v>743</v>
      </c>
      <c r="O40">
        <v>0</v>
      </c>
      <c r="P40">
        <v>339</v>
      </c>
      <c r="Q40" t="s">
        <v>597</v>
      </c>
      <c r="R40" t="s">
        <v>132</v>
      </c>
    </row>
    <row r="41" spans="1:18" x14ac:dyDescent="0.3">
      <c r="A41" t="s">
        <v>248</v>
      </c>
      <c r="B41">
        <v>0</v>
      </c>
      <c r="C41" t="s">
        <v>132</v>
      </c>
      <c r="D41" t="s">
        <v>132</v>
      </c>
      <c r="E41" t="s">
        <v>132</v>
      </c>
      <c r="F41" t="s">
        <v>132</v>
      </c>
      <c r="G41" t="s">
        <v>132</v>
      </c>
      <c r="H41" t="s">
        <v>132</v>
      </c>
      <c r="I41" t="s">
        <v>132</v>
      </c>
      <c r="J41">
        <v>-28.91</v>
      </c>
      <c r="K41" t="s">
        <v>744</v>
      </c>
      <c r="L41" t="s">
        <v>595</v>
      </c>
      <c r="M41" s="74">
        <v>0.77552083333333333</v>
      </c>
      <c r="N41" t="s">
        <v>744</v>
      </c>
      <c r="O41">
        <v>79</v>
      </c>
      <c r="P41">
        <v>562</v>
      </c>
      <c r="Q41" t="s">
        <v>595</v>
      </c>
      <c r="R41" t="s">
        <v>132</v>
      </c>
    </row>
    <row r="42" spans="1:18" x14ac:dyDescent="0.3">
      <c r="A42" t="s">
        <v>461</v>
      </c>
      <c r="B42">
        <v>0</v>
      </c>
      <c r="C42" t="s">
        <v>132</v>
      </c>
      <c r="D42" t="s">
        <v>132</v>
      </c>
      <c r="E42" t="s">
        <v>132</v>
      </c>
      <c r="F42" t="s">
        <v>132</v>
      </c>
      <c r="G42" t="s">
        <v>132</v>
      </c>
      <c r="H42" t="s">
        <v>132</v>
      </c>
      <c r="I42" t="s">
        <v>132</v>
      </c>
      <c r="J42">
        <v>-30.72</v>
      </c>
      <c r="K42" t="s">
        <v>745</v>
      </c>
      <c r="L42" t="s">
        <v>595</v>
      </c>
      <c r="M42" s="74">
        <v>0.77552083333333333</v>
      </c>
      <c r="N42" t="s">
        <v>745</v>
      </c>
      <c r="O42">
        <v>6</v>
      </c>
      <c r="P42">
        <v>192</v>
      </c>
      <c r="Q42" t="s">
        <v>595</v>
      </c>
      <c r="R42" t="s">
        <v>132</v>
      </c>
    </row>
    <row r="43" spans="1:18" x14ac:dyDescent="0.3">
      <c r="A43" t="s">
        <v>249</v>
      </c>
      <c r="B43">
        <v>0</v>
      </c>
      <c r="C43" t="s">
        <v>132</v>
      </c>
      <c r="D43" t="s">
        <v>132</v>
      </c>
      <c r="E43" t="s">
        <v>132</v>
      </c>
      <c r="F43" t="s">
        <v>132</v>
      </c>
      <c r="G43" t="s">
        <v>132</v>
      </c>
      <c r="H43" t="s">
        <v>132</v>
      </c>
      <c r="I43" t="s">
        <v>132</v>
      </c>
      <c r="J43">
        <v>-32.71</v>
      </c>
      <c r="K43" t="s">
        <v>746</v>
      </c>
      <c r="L43" t="s">
        <v>595</v>
      </c>
      <c r="M43" s="74">
        <v>0.77552083333333333</v>
      </c>
      <c r="N43" t="s">
        <v>746</v>
      </c>
      <c r="O43">
        <v>126</v>
      </c>
      <c r="P43">
        <v>630</v>
      </c>
      <c r="Q43" t="s">
        <v>595</v>
      </c>
      <c r="R43" t="s">
        <v>132</v>
      </c>
    </row>
    <row r="44" spans="1:18" x14ac:dyDescent="0.3">
      <c r="A44" t="s">
        <v>459</v>
      </c>
      <c r="B44">
        <v>0</v>
      </c>
      <c r="C44" t="s">
        <v>132</v>
      </c>
      <c r="D44" t="s">
        <v>132</v>
      </c>
      <c r="E44" t="s">
        <v>132</v>
      </c>
      <c r="F44" t="s">
        <v>132</v>
      </c>
      <c r="G44" t="s">
        <v>132</v>
      </c>
      <c r="H44" t="s">
        <v>132</v>
      </c>
      <c r="I44" t="s">
        <v>132</v>
      </c>
      <c r="J44">
        <v>-34.92</v>
      </c>
      <c r="K44" t="s">
        <v>747</v>
      </c>
      <c r="L44" t="s">
        <v>595</v>
      </c>
      <c r="M44" s="74">
        <v>0.77552083333333333</v>
      </c>
      <c r="N44" t="s">
        <v>747</v>
      </c>
      <c r="O44">
        <v>0</v>
      </c>
      <c r="P44">
        <v>852</v>
      </c>
      <c r="Q44" t="s">
        <v>595</v>
      </c>
      <c r="R44" t="s">
        <v>132</v>
      </c>
    </row>
    <row r="45" spans="1:18" x14ac:dyDescent="0.3">
      <c r="A45" t="s">
        <v>250</v>
      </c>
      <c r="B45">
        <v>0</v>
      </c>
      <c r="C45" t="s">
        <v>132</v>
      </c>
      <c r="D45" t="s">
        <v>132</v>
      </c>
      <c r="E45" t="s">
        <v>132</v>
      </c>
      <c r="F45" t="s">
        <v>132</v>
      </c>
      <c r="G45" t="s">
        <v>132</v>
      </c>
      <c r="H45" t="s">
        <v>132</v>
      </c>
      <c r="I45" t="s">
        <v>132</v>
      </c>
      <c r="J45">
        <v>-37.340000000000003</v>
      </c>
      <c r="K45" t="s">
        <v>748</v>
      </c>
      <c r="L45" t="s">
        <v>595</v>
      </c>
      <c r="M45" s="74">
        <v>0.77552083333333333</v>
      </c>
      <c r="N45" t="s">
        <v>748</v>
      </c>
      <c r="O45">
        <v>55</v>
      </c>
      <c r="P45">
        <v>4.2590000000000003</v>
      </c>
      <c r="Q45" t="s">
        <v>595</v>
      </c>
      <c r="R45" t="s">
        <v>132</v>
      </c>
    </row>
    <row r="46" spans="1:18" x14ac:dyDescent="0.3">
      <c r="A46" t="s">
        <v>457</v>
      </c>
      <c r="B46">
        <v>0</v>
      </c>
      <c r="C46" t="s">
        <v>132</v>
      </c>
      <c r="D46" t="s">
        <v>132</v>
      </c>
      <c r="E46" t="s">
        <v>132</v>
      </c>
      <c r="F46" t="s">
        <v>132</v>
      </c>
      <c r="G46" t="s">
        <v>132</v>
      </c>
      <c r="H46" t="s">
        <v>132</v>
      </c>
      <c r="I46" t="s">
        <v>132</v>
      </c>
      <c r="J46">
        <v>-39.9</v>
      </c>
      <c r="K46" t="s">
        <v>749</v>
      </c>
      <c r="L46" t="s">
        <v>595</v>
      </c>
      <c r="M46" s="74">
        <v>0.77552083333333333</v>
      </c>
      <c r="N46" t="s">
        <v>749</v>
      </c>
      <c r="O46">
        <v>3</v>
      </c>
      <c r="P46">
        <v>1.7629999999999999</v>
      </c>
      <c r="Q46" t="s">
        <v>595</v>
      </c>
      <c r="R46" t="s">
        <v>132</v>
      </c>
    </row>
    <row r="47" spans="1:18" x14ac:dyDescent="0.3">
      <c r="A47" t="s">
        <v>251</v>
      </c>
      <c r="B47">
        <v>0</v>
      </c>
      <c r="C47" t="s">
        <v>132</v>
      </c>
      <c r="D47" t="s">
        <v>132</v>
      </c>
      <c r="E47" t="s">
        <v>132</v>
      </c>
      <c r="F47" t="s">
        <v>132</v>
      </c>
      <c r="G47" t="s">
        <v>132</v>
      </c>
      <c r="H47" t="s">
        <v>132</v>
      </c>
      <c r="I47" t="s">
        <v>132</v>
      </c>
      <c r="J47">
        <v>-42.65</v>
      </c>
      <c r="K47" t="s">
        <v>750</v>
      </c>
      <c r="L47" t="s">
        <v>595</v>
      </c>
      <c r="M47" s="74">
        <v>0.77552083333333333</v>
      </c>
      <c r="N47" t="s">
        <v>750</v>
      </c>
      <c r="O47">
        <v>98</v>
      </c>
      <c r="P47">
        <v>3.5550000000000002</v>
      </c>
      <c r="Q47" t="s">
        <v>595</v>
      </c>
      <c r="R47" t="s">
        <v>132</v>
      </c>
    </row>
    <row r="48" spans="1:18" x14ac:dyDescent="0.3">
      <c r="A48" t="s">
        <v>458</v>
      </c>
      <c r="B48">
        <v>0</v>
      </c>
      <c r="C48" t="s">
        <v>132</v>
      </c>
      <c r="D48" t="s">
        <v>132</v>
      </c>
      <c r="E48" t="s">
        <v>132</v>
      </c>
      <c r="F48" t="s">
        <v>132</v>
      </c>
      <c r="G48" t="s">
        <v>132</v>
      </c>
      <c r="H48" t="s">
        <v>132</v>
      </c>
      <c r="I48" t="s">
        <v>132</v>
      </c>
      <c r="J48">
        <v>-45.49</v>
      </c>
      <c r="K48" t="s">
        <v>751</v>
      </c>
      <c r="L48" t="s">
        <v>595</v>
      </c>
      <c r="M48" s="74">
        <v>0.77552083333333333</v>
      </c>
      <c r="N48" t="s">
        <v>751</v>
      </c>
      <c r="O48">
        <v>3</v>
      </c>
      <c r="P48">
        <v>1.1120000000000001</v>
      </c>
      <c r="Q48" t="s">
        <v>595</v>
      </c>
      <c r="R48" t="s">
        <v>132</v>
      </c>
    </row>
    <row r="49" spans="1:18" x14ac:dyDescent="0.3">
      <c r="A49" t="s">
        <v>252</v>
      </c>
      <c r="B49">
        <v>0</v>
      </c>
      <c r="C49" t="s">
        <v>132</v>
      </c>
      <c r="D49" t="s">
        <v>132</v>
      </c>
      <c r="E49" t="s">
        <v>132</v>
      </c>
      <c r="F49" t="s">
        <v>132</v>
      </c>
      <c r="G49" t="s">
        <v>132</v>
      </c>
      <c r="H49" t="s">
        <v>132</v>
      </c>
      <c r="I49" t="s">
        <v>132</v>
      </c>
      <c r="J49">
        <v>-48.38</v>
      </c>
      <c r="K49" t="s">
        <v>752</v>
      </c>
      <c r="L49" t="s">
        <v>595</v>
      </c>
      <c r="M49" s="74">
        <v>0.77552083333333333</v>
      </c>
      <c r="N49" t="s">
        <v>752</v>
      </c>
      <c r="O49">
        <v>840</v>
      </c>
      <c r="P49">
        <v>5.8120000000000003</v>
      </c>
      <c r="Q49" t="s">
        <v>595</v>
      </c>
      <c r="R49" t="s">
        <v>132</v>
      </c>
    </row>
    <row r="50" spans="1:18" x14ac:dyDescent="0.3">
      <c r="A50" t="s">
        <v>453</v>
      </c>
      <c r="B50">
        <v>0</v>
      </c>
      <c r="C50" t="s">
        <v>132</v>
      </c>
      <c r="D50" t="s">
        <v>132</v>
      </c>
      <c r="E50" t="s">
        <v>132</v>
      </c>
      <c r="F50" t="s">
        <v>132</v>
      </c>
      <c r="G50" t="s">
        <v>132</v>
      </c>
      <c r="H50" t="s">
        <v>132</v>
      </c>
      <c r="I50" t="s">
        <v>132</v>
      </c>
      <c r="J50">
        <v>-51.32</v>
      </c>
      <c r="K50" t="s">
        <v>753</v>
      </c>
      <c r="L50" t="s">
        <v>595</v>
      </c>
      <c r="M50" s="74">
        <v>0.77552083333333333</v>
      </c>
      <c r="N50" t="s">
        <v>753</v>
      </c>
      <c r="O50">
        <v>0</v>
      </c>
      <c r="P50">
        <v>614</v>
      </c>
      <c r="Q50" t="s">
        <v>595</v>
      </c>
      <c r="R50" t="s">
        <v>132</v>
      </c>
    </row>
    <row r="51" spans="1:18" x14ac:dyDescent="0.3">
      <c r="A51" t="s">
        <v>253</v>
      </c>
      <c r="B51">
        <v>0</v>
      </c>
      <c r="C51" t="s">
        <v>132</v>
      </c>
      <c r="D51" t="s">
        <v>132</v>
      </c>
      <c r="E51" t="s">
        <v>132</v>
      </c>
      <c r="F51" t="s">
        <v>132</v>
      </c>
      <c r="G51" t="s">
        <v>132</v>
      </c>
      <c r="H51" t="s">
        <v>132</v>
      </c>
      <c r="I51" t="s">
        <v>132</v>
      </c>
      <c r="J51">
        <v>-54.21</v>
      </c>
      <c r="K51" t="s">
        <v>754</v>
      </c>
      <c r="L51" t="s">
        <v>595</v>
      </c>
      <c r="M51" s="74">
        <v>0.77552083333333333</v>
      </c>
      <c r="N51" t="s">
        <v>754</v>
      </c>
      <c r="O51">
        <v>560</v>
      </c>
      <c r="P51">
        <v>5.5979999999999999</v>
      </c>
      <c r="Q51" t="s">
        <v>595</v>
      </c>
      <c r="R51" t="s">
        <v>132</v>
      </c>
    </row>
    <row r="52" spans="1:18" x14ac:dyDescent="0.3">
      <c r="A52" t="s">
        <v>454</v>
      </c>
      <c r="B52">
        <v>0</v>
      </c>
      <c r="C52" t="s">
        <v>132</v>
      </c>
      <c r="D52" t="s">
        <v>132</v>
      </c>
      <c r="E52" t="s">
        <v>132</v>
      </c>
      <c r="F52" t="s">
        <v>132</v>
      </c>
      <c r="G52" t="s">
        <v>132</v>
      </c>
      <c r="H52" t="s">
        <v>132</v>
      </c>
      <c r="I52" t="s">
        <v>132</v>
      </c>
      <c r="J52">
        <v>-57.04</v>
      </c>
      <c r="K52" t="s">
        <v>755</v>
      </c>
      <c r="L52" t="s">
        <v>595</v>
      </c>
      <c r="M52" s="74">
        <v>0.77552083333333333</v>
      </c>
      <c r="N52" t="s">
        <v>755</v>
      </c>
      <c r="O52">
        <v>125</v>
      </c>
      <c r="P52">
        <v>3.649</v>
      </c>
      <c r="Q52" t="s">
        <v>595</v>
      </c>
      <c r="R52" t="s">
        <v>132</v>
      </c>
    </row>
    <row r="53" spans="1:18" x14ac:dyDescent="0.3">
      <c r="A53" t="s">
        <v>254</v>
      </c>
      <c r="B53">
        <v>0</v>
      </c>
      <c r="C53" t="s">
        <v>132</v>
      </c>
      <c r="D53" t="s">
        <v>132</v>
      </c>
      <c r="E53" t="s">
        <v>132</v>
      </c>
      <c r="F53" t="s">
        <v>132</v>
      </c>
      <c r="G53" t="s">
        <v>132</v>
      </c>
      <c r="H53" t="s">
        <v>132</v>
      </c>
      <c r="I53" t="s">
        <v>132</v>
      </c>
      <c r="J53">
        <v>-59.72</v>
      </c>
      <c r="K53" t="s">
        <v>756</v>
      </c>
      <c r="L53" t="s">
        <v>595</v>
      </c>
      <c r="M53" s="74">
        <v>0.77552083333333333</v>
      </c>
      <c r="N53" t="s">
        <v>756</v>
      </c>
      <c r="O53">
        <v>641</v>
      </c>
      <c r="P53">
        <v>4.0919999999999996</v>
      </c>
      <c r="Q53" t="s">
        <v>595</v>
      </c>
      <c r="R53" t="s">
        <v>132</v>
      </c>
    </row>
    <row r="54" spans="1:18" x14ac:dyDescent="0.3">
      <c r="A54" t="s">
        <v>455</v>
      </c>
      <c r="B54">
        <v>0</v>
      </c>
      <c r="C54" t="s">
        <v>132</v>
      </c>
      <c r="D54" t="s">
        <v>132</v>
      </c>
      <c r="E54" t="s">
        <v>132</v>
      </c>
      <c r="F54" t="s">
        <v>132</v>
      </c>
      <c r="G54" t="s">
        <v>132</v>
      </c>
      <c r="H54" t="s">
        <v>132</v>
      </c>
      <c r="I54" t="s">
        <v>132</v>
      </c>
      <c r="J54">
        <v>-62.27</v>
      </c>
      <c r="K54" t="s">
        <v>757</v>
      </c>
      <c r="L54" t="s">
        <v>595</v>
      </c>
      <c r="M54" s="74">
        <v>0.77552083333333333</v>
      </c>
      <c r="N54" t="s">
        <v>757</v>
      </c>
      <c r="O54">
        <v>1.2110000000000001</v>
      </c>
      <c r="P54">
        <v>6.8680000000000003</v>
      </c>
      <c r="Q54" t="s">
        <v>595</v>
      </c>
      <c r="R54" t="s">
        <v>132</v>
      </c>
    </row>
    <row r="55" spans="1:18" x14ac:dyDescent="0.3">
      <c r="A55" t="s">
        <v>255</v>
      </c>
      <c r="B55">
        <v>0</v>
      </c>
      <c r="C55" t="s">
        <v>132</v>
      </c>
      <c r="D55" t="s">
        <v>132</v>
      </c>
      <c r="E55" t="s">
        <v>132</v>
      </c>
      <c r="F55" t="s">
        <v>132</v>
      </c>
      <c r="G55" t="s">
        <v>132</v>
      </c>
      <c r="H55" t="s">
        <v>132</v>
      </c>
      <c r="I55" t="s">
        <v>132</v>
      </c>
      <c r="J55">
        <v>-64.7</v>
      </c>
      <c r="K55" t="s">
        <v>758</v>
      </c>
      <c r="L55" t="s">
        <v>595</v>
      </c>
      <c r="M55" s="74">
        <v>0.77552083333333333</v>
      </c>
      <c r="N55" t="s">
        <v>758</v>
      </c>
      <c r="O55">
        <v>738</v>
      </c>
      <c r="P55">
        <v>8.8209999999999997</v>
      </c>
      <c r="Q55" t="s">
        <v>595</v>
      </c>
      <c r="R55" t="s">
        <v>132</v>
      </c>
    </row>
    <row r="56" spans="1:18" x14ac:dyDescent="0.3">
      <c r="A56" t="s">
        <v>456</v>
      </c>
      <c r="B56">
        <v>0</v>
      </c>
      <c r="C56" t="s">
        <v>132</v>
      </c>
      <c r="D56" t="s">
        <v>132</v>
      </c>
      <c r="E56" t="s">
        <v>132</v>
      </c>
      <c r="F56" t="s">
        <v>132</v>
      </c>
      <c r="G56" t="s">
        <v>132</v>
      </c>
      <c r="H56" t="s">
        <v>132</v>
      </c>
      <c r="I56" t="s">
        <v>132</v>
      </c>
      <c r="J56">
        <v>-66.95</v>
      </c>
      <c r="K56" t="s">
        <v>759</v>
      </c>
      <c r="L56" t="s">
        <v>595</v>
      </c>
      <c r="M56" s="74">
        <v>0.77552083333333333</v>
      </c>
      <c r="N56" t="s">
        <v>759</v>
      </c>
      <c r="O56">
        <v>17</v>
      </c>
      <c r="P56">
        <v>2.016</v>
      </c>
      <c r="Q56" t="s">
        <v>595</v>
      </c>
      <c r="R56" t="s">
        <v>132</v>
      </c>
    </row>
    <row r="57" spans="1:18" x14ac:dyDescent="0.3">
      <c r="A57" t="s">
        <v>256</v>
      </c>
      <c r="B57">
        <v>0</v>
      </c>
      <c r="C57" t="s">
        <v>132</v>
      </c>
      <c r="D57" t="s">
        <v>132</v>
      </c>
      <c r="E57" t="s">
        <v>132</v>
      </c>
      <c r="F57" t="s">
        <v>132</v>
      </c>
      <c r="G57" t="s">
        <v>132</v>
      </c>
      <c r="H57" t="s">
        <v>132</v>
      </c>
      <c r="I57" t="s">
        <v>132</v>
      </c>
      <c r="J57">
        <v>-69</v>
      </c>
      <c r="K57" t="s">
        <v>760</v>
      </c>
      <c r="L57" t="s">
        <v>595</v>
      </c>
      <c r="M57" s="74">
        <v>0.77552083333333333</v>
      </c>
      <c r="N57" t="s">
        <v>760</v>
      </c>
      <c r="O57">
        <v>1.9259999999999999</v>
      </c>
      <c r="P57">
        <v>8.3149999999999995</v>
      </c>
      <c r="Q57" t="s">
        <v>595</v>
      </c>
      <c r="R57" t="s">
        <v>132</v>
      </c>
    </row>
    <row r="58" spans="1:18" x14ac:dyDescent="0.3">
      <c r="A58" t="s">
        <v>451</v>
      </c>
      <c r="B58">
        <v>0</v>
      </c>
      <c r="C58" t="s">
        <v>132</v>
      </c>
      <c r="D58" t="s">
        <v>132</v>
      </c>
      <c r="E58" t="s">
        <v>132</v>
      </c>
      <c r="F58" t="s">
        <v>132</v>
      </c>
      <c r="G58" t="s">
        <v>132</v>
      </c>
      <c r="H58" t="s">
        <v>132</v>
      </c>
      <c r="I58" t="s">
        <v>132</v>
      </c>
      <c r="J58">
        <v>-70.95</v>
      </c>
      <c r="K58" t="s">
        <v>761</v>
      </c>
      <c r="L58" t="s">
        <v>595</v>
      </c>
      <c r="M58" s="74">
        <v>0.77552083333333333</v>
      </c>
      <c r="N58" t="s">
        <v>761</v>
      </c>
      <c r="O58">
        <v>293</v>
      </c>
      <c r="P58">
        <v>1.361</v>
      </c>
      <c r="Q58" t="s">
        <v>596</v>
      </c>
      <c r="R58" t="s">
        <v>132</v>
      </c>
    </row>
    <row r="59" spans="1:18" x14ac:dyDescent="0.3">
      <c r="A59" t="s">
        <v>257</v>
      </c>
      <c r="B59">
        <v>0</v>
      </c>
      <c r="C59" t="s">
        <v>132</v>
      </c>
      <c r="D59" t="s">
        <v>132</v>
      </c>
      <c r="E59" t="s">
        <v>132</v>
      </c>
      <c r="F59" t="s">
        <v>132</v>
      </c>
      <c r="G59" t="s">
        <v>132</v>
      </c>
      <c r="H59" t="s">
        <v>132</v>
      </c>
      <c r="I59" t="s">
        <v>132</v>
      </c>
      <c r="J59">
        <v>-72.760000000000005</v>
      </c>
      <c r="K59" t="s">
        <v>762</v>
      </c>
      <c r="L59" t="s">
        <v>595</v>
      </c>
      <c r="M59" s="74">
        <v>0.77552083333333333</v>
      </c>
      <c r="N59" t="s">
        <v>762</v>
      </c>
      <c r="O59">
        <v>527</v>
      </c>
      <c r="P59">
        <v>2.4239999999999999</v>
      </c>
      <c r="Q59" t="s">
        <v>595</v>
      </c>
      <c r="R59" t="s">
        <v>132</v>
      </c>
    </row>
    <row r="60" spans="1:18" x14ac:dyDescent="0.3">
      <c r="A60" t="s">
        <v>452</v>
      </c>
      <c r="B60">
        <v>0</v>
      </c>
      <c r="C60" t="s">
        <v>132</v>
      </c>
      <c r="D60" t="s">
        <v>132</v>
      </c>
      <c r="E60" t="s">
        <v>132</v>
      </c>
      <c r="F60" t="s">
        <v>132</v>
      </c>
      <c r="G60" t="s">
        <v>132</v>
      </c>
      <c r="H60" t="s">
        <v>132</v>
      </c>
      <c r="I60" t="s">
        <v>132</v>
      </c>
      <c r="J60">
        <v>-74.510000000000005</v>
      </c>
      <c r="K60" t="s">
        <v>593</v>
      </c>
      <c r="L60" t="s">
        <v>595</v>
      </c>
      <c r="M60" s="74">
        <v>0.77552083333333333</v>
      </c>
      <c r="N60" t="s">
        <v>593</v>
      </c>
      <c r="O60">
        <v>918</v>
      </c>
      <c r="P60">
        <v>1.5629999999999999</v>
      </c>
      <c r="Q60" t="s">
        <v>595</v>
      </c>
      <c r="R60" t="s">
        <v>132</v>
      </c>
    </row>
    <row r="61" spans="1:18" x14ac:dyDescent="0.3">
      <c r="A61" t="s">
        <v>258</v>
      </c>
      <c r="B61">
        <v>0</v>
      </c>
      <c r="C61" t="s">
        <v>132</v>
      </c>
      <c r="D61" t="s">
        <v>132</v>
      </c>
      <c r="E61" t="s">
        <v>132</v>
      </c>
      <c r="F61" t="s">
        <v>132</v>
      </c>
      <c r="G61" t="s">
        <v>132</v>
      </c>
      <c r="H61" t="s">
        <v>132</v>
      </c>
      <c r="I61" t="s">
        <v>132</v>
      </c>
      <c r="J61">
        <v>-76.010000000000005</v>
      </c>
      <c r="K61" t="s">
        <v>763</v>
      </c>
      <c r="L61" t="s">
        <v>595</v>
      </c>
      <c r="M61" s="74">
        <v>0.77552083333333333</v>
      </c>
      <c r="N61" t="s">
        <v>763</v>
      </c>
      <c r="O61">
        <v>3.585</v>
      </c>
      <c r="P61">
        <v>6.9489999999999998</v>
      </c>
      <c r="Q61" t="s">
        <v>595</v>
      </c>
      <c r="R61" t="s">
        <v>132</v>
      </c>
    </row>
    <row r="62" spans="1:18" x14ac:dyDescent="0.3">
      <c r="A62" t="s">
        <v>259</v>
      </c>
      <c r="B62">
        <v>0</v>
      </c>
      <c r="C62" t="s">
        <v>132</v>
      </c>
      <c r="D62" t="s">
        <v>132</v>
      </c>
      <c r="E62" t="s">
        <v>132</v>
      </c>
      <c r="F62" t="s">
        <v>132</v>
      </c>
      <c r="G62" t="s">
        <v>132</v>
      </c>
      <c r="H62" t="s">
        <v>132</v>
      </c>
      <c r="I62" t="s">
        <v>132</v>
      </c>
      <c r="J62">
        <v>-77.36</v>
      </c>
      <c r="K62" t="s">
        <v>764</v>
      </c>
      <c r="L62" t="s">
        <v>595</v>
      </c>
      <c r="M62" s="74">
        <v>0.77552083333333333</v>
      </c>
      <c r="N62" t="s">
        <v>764</v>
      </c>
      <c r="O62">
        <v>705</v>
      </c>
      <c r="P62">
        <v>1.788</v>
      </c>
      <c r="Q62" t="s">
        <v>595</v>
      </c>
      <c r="R62" t="s">
        <v>132</v>
      </c>
    </row>
    <row r="63" spans="1:18" x14ac:dyDescent="0.3">
      <c r="A63" t="s">
        <v>260</v>
      </c>
      <c r="B63">
        <v>0</v>
      </c>
      <c r="C63" t="s">
        <v>132</v>
      </c>
      <c r="D63" t="s">
        <v>132</v>
      </c>
      <c r="E63" t="s">
        <v>132</v>
      </c>
      <c r="F63" t="s">
        <v>132</v>
      </c>
      <c r="G63" t="s">
        <v>132</v>
      </c>
      <c r="H63" t="s">
        <v>132</v>
      </c>
      <c r="I63" t="s">
        <v>132</v>
      </c>
      <c r="J63">
        <v>-78.59</v>
      </c>
      <c r="K63" t="s">
        <v>765</v>
      </c>
      <c r="L63" t="s">
        <v>595</v>
      </c>
      <c r="M63" s="74">
        <v>0.77552083333333333</v>
      </c>
      <c r="N63" t="s">
        <v>765</v>
      </c>
      <c r="O63">
        <v>577</v>
      </c>
      <c r="P63">
        <v>2.4889999999999999</v>
      </c>
      <c r="Q63" t="s">
        <v>595</v>
      </c>
      <c r="R63" t="s">
        <v>132</v>
      </c>
    </row>
    <row r="64" spans="1:18" x14ac:dyDescent="0.3">
      <c r="A64" t="s">
        <v>261</v>
      </c>
      <c r="B64">
        <v>0</v>
      </c>
      <c r="C64" t="s">
        <v>132</v>
      </c>
      <c r="D64" t="s">
        <v>132</v>
      </c>
      <c r="E64" t="s">
        <v>132</v>
      </c>
      <c r="F64" t="s">
        <v>132</v>
      </c>
      <c r="G64" t="s">
        <v>132</v>
      </c>
      <c r="H64" t="s">
        <v>132</v>
      </c>
      <c r="I64" t="s">
        <v>132</v>
      </c>
      <c r="J64">
        <v>-79.430000000000007</v>
      </c>
      <c r="K64" t="s">
        <v>766</v>
      </c>
      <c r="L64" t="s">
        <v>595</v>
      </c>
      <c r="M64" s="74">
        <v>0.77552083333333333</v>
      </c>
      <c r="N64" t="s">
        <v>766</v>
      </c>
      <c r="O64">
        <v>293</v>
      </c>
      <c r="P64">
        <v>711</v>
      </c>
      <c r="Q64" t="s">
        <v>595</v>
      </c>
      <c r="R64" t="s">
        <v>132</v>
      </c>
    </row>
    <row r="65" spans="1:18" x14ac:dyDescent="0.3">
      <c r="A65" t="s">
        <v>262</v>
      </c>
      <c r="B65">
        <v>0</v>
      </c>
      <c r="C65" t="s">
        <v>132</v>
      </c>
      <c r="D65" t="s">
        <v>132</v>
      </c>
      <c r="E65" t="s">
        <v>132</v>
      </c>
      <c r="F65" t="s">
        <v>132</v>
      </c>
      <c r="G65" t="s">
        <v>132</v>
      </c>
      <c r="H65" t="s">
        <v>132</v>
      </c>
      <c r="I65" t="s">
        <v>132</v>
      </c>
      <c r="J65">
        <v>-80.17</v>
      </c>
      <c r="K65" t="s">
        <v>767</v>
      </c>
      <c r="L65" t="s">
        <v>595</v>
      </c>
      <c r="M65" s="74">
        <v>0.77552083333333333</v>
      </c>
      <c r="N65" t="s">
        <v>767</v>
      </c>
      <c r="O65">
        <v>2.673</v>
      </c>
      <c r="P65">
        <v>4.4349999999999996</v>
      </c>
      <c r="Q65" t="s">
        <v>595</v>
      </c>
      <c r="R65" t="s">
        <v>132</v>
      </c>
    </row>
    <row r="66" spans="1:18" x14ac:dyDescent="0.3">
      <c r="A66" t="s">
        <v>263</v>
      </c>
      <c r="B66">
        <v>0</v>
      </c>
      <c r="C66" t="s">
        <v>132</v>
      </c>
      <c r="D66" t="s">
        <v>132</v>
      </c>
      <c r="E66" t="s">
        <v>132</v>
      </c>
      <c r="F66" t="s">
        <v>132</v>
      </c>
      <c r="G66" t="s">
        <v>132</v>
      </c>
      <c r="H66" t="s">
        <v>132</v>
      </c>
      <c r="I66" t="s">
        <v>132</v>
      </c>
      <c r="J66">
        <v>-80.66</v>
      </c>
      <c r="K66" t="s">
        <v>768</v>
      </c>
      <c r="L66" t="s">
        <v>595</v>
      </c>
      <c r="M66" s="74">
        <v>0.77552083333333333</v>
      </c>
      <c r="N66" t="s">
        <v>768</v>
      </c>
      <c r="O66">
        <v>67</v>
      </c>
      <c r="P66">
        <v>874</v>
      </c>
      <c r="Q66" t="s">
        <v>595</v>
      </c>
      <c r="R66" t="s">
        <v>132</v>
      </c>
    </row>
    <row r="67" spans="1:18" x14ac:dyDescent="0.3">
      <c r="A67" t="s">
        <v>264</v>
      </c>
      <c r="B67">
        <v>0</v>
      </c>
      <c r="C67" t="s">
        <v>132</v>
      </c>
      <c r="D67" t="s">
        <v>132</v>
      </c>
      <c r="E67" t="s">
        <v>132</v>
      </c>
      <c r="F67" t="s">
        <v>132</v>
      </c>
      <c r="G67" t="s">
        <v>132</v>
      </c>
      <c r="H67" t="s">
        <v>132</v>
      </c>
      <c r="I67" t="s">
        <v>132</v>
      </c>
      <c r="J67">
        <v>-80.78</v>
      </c>
      <c r="K67" t="s">
        <v>769</v>
      </c>
      <c r="L67" t="s">
        <v>595</v>
      </c>
      <c r="M67" s="74">
        <v>0.77552083333333333</v>
      </c>
      <c r="N67" t="s">
        <v>769</v>
      </c>
      <c r="O67">
        <v>424</v>
      </c>
      <c r="P67">
        <v>12.948</v>
      </c>
      <c r="Q67" t="s">
        <v>595</v>
      </c>
      <c r="R67" t="s">
        <v>132</v>
      </c>
    </row>
    <row r="68" spans="1:18" x14ac:dyDescent="0.3">
      <c r="A68" t="s">
        <v>265</v>
      </c>
      <c r="B68">
        <v>0</v>
      </c>
      <c r="C68" t="s">
        <v>132</v>
      </c>
      <c r="D68" t="s">
        <v>132</v>
      </c>
      <c r="E68" t="s">
        <v>132</v>
      </c>
      <c r="F68" t="s">
        <v>132</v>
      </c>
      <c r="G68" t="s">
        <v>132</v>
      </c>
      <c r="H68" t="s">
        <v>132</v>
      </c>
      <c r="I68" t="s">
        <v>132</v>
      </c>
      <c r="J68">
        <v>-80.790000000000006</v>
      </c>
      <c r="K68" t="s">
        <v>770</v>
      </c>
      <c r="L68" t="s">
        <v>595</v>
      </c>
      <c r="M68" s="74">
        <v>0.77552083333333333</v>
      </c>
      <c r="N68" t="s">
        <v>770</v>
      </c>
      <c r="O68">
        <v>118</v>
      </c>
      <c r="P68">
        <v>760</v>
      </c>
      <c r="Q68" t="s">
        <v>595</v>
      </c>
      <c r="R68" t="s">
        <v>132</v>
      </c>
    </row>
    <row r="69" spans="1:18" x14ac:dyDescent="0.3">
      <c r="A69" t="s">
        <v>266</v>
      </c>
      <c r="B69">
        <v>0</v>
      </c>
      <c r="C69" t="s">
        <v>132</v>
      </c>
      <c r="D69" t="s">
        <v>132</v>
      </c>
      <c r="E69" t="s">
        <v>132</v>
      </c>
      <c r="F69" t="s">
        <v>132</v>
      </c>
      <c r="G69" t="s">
        <v>132</v>
      </c>
      <c r="H69" t="s">
        <v>132</v>
      </c>
      <c r="I69" t="s">
        <v>132</v>
      </c>
      <c r="J69">
        <v>-80.67</v>
      </c>
      <c r="K69" t="s">
        <v>594</v>
      </c>
      <c r="L69" t="s">
        <v>595</v>
      </c>
      <c r="M69" s="74">
        <v>0.77552083333333333</v>
      </c>
      <c r="N69" t="s">
        <v>594</v>
      </c>
      <c r="O69">
        <v>390</v>
      </c>
      <c r="P69">
        <v>18.606999999999999</v>
      </c>
      <c r="Q69" t="s">
        <v>595</v>
      </c>
      <c r="R69" t="s">
        <v>132</v>
      </c>
    </row>
    <row r="70" spans="1:18" x14ac:dyDescent="0.3">
      <c r="A70" t="s">
        <v>267</v>
      </c>
      <c r="B70">
        <v>0</v>
      </c>
      <c r="C70" t="s">
        <v>132</v>
      </c>
      <c r="D70" t="s">
        <v>132</v>
      </c>
      <c r="E70" t="s">
        <v>132</v>
      </c>
      <c r="F70" t="s">
        <v>132</v>
      </c>
      <c r="G70" t="s">
        <v>132</v>
      </c>
      <c r="H70" t="s">
        <v>132</v>
      </c>
      <c r="I70" t="s">
        <v>132</v>
      </c>
      <c r="J70">
        <v>-80.349999999999994</v>
      </c>
      <c r="K70" t="s">
        <v>771</v>
      </c>
      <c r="L70" t="s">
        <v>595</v>
      </c>
      <c r="M70" s="74">
        <v>0.77552083333333333</v>
      </c>
      <c r="N70" t="s">
        <v>771</v>
      </c>
      <c r="O70">
        <v>378</v>
      </c>
      <c r="P70">
        <v>1.2490000000000001</v>
      </c>
      <c r="Q70" t="s">
        <v>595</v>
      </c>
      <c r="R70" t="s">
        <v>132</v>
      </c>
    </row>
    <row r="71" spans="1:18" x14ac:dyDescent="0.3">
      <c r="A71" t="s">
        <v>268</v>
      </c>
      <c r="B71">
        <v>0</v>
      </c>
      <c r="C71" t="s">
        <v>132</v>
      </c>
      <c r="D71" t="s">
        <v>132</v>
      </c>
      <c r="E71" t="s">
        <v>132</v>
      </c>
      <c r="F71" t="s">
        <v>132</v>
      </c>
      <c r="G71" t="s">
        <v>132</v>
      </c>
      <c r="H71" t="s">
        <v>132</v>
      </c>
      <c r="I71" t="s">
        <v>132</v>
      </c>
      <c r="J71">
        <v>-79.94</v>
      </c>
      <c r="K71" t="s">
        <v>772</v>
      </c>
      <c r="L71" t="s">
        <v>595</v>
      </c>
      <c r="M71" s="74">
        <v>0.77552083333333333</v>
      </c>
      <c r="N71" t="s">
        <v>772</v>
      </c>
      <c r="O71">
        <v>44</v>
      </c>
      <c r="P71">
        <v>3.37</v>
      </c>
      <c r="Q71" t="s">
        <v>595</v>
      </c>
      <c r="R71" t="s">
        <v>132</v>
      </c>
    </row>
    <row r="72" spans="1:18" x14ac:dyDescent="0.3">
      <c r="A72" t="s">
        <v>269</v>
      </c>
      <c r="B72">
        <v>0</v>
      </c>
      <c r="C72" t="s">
        <v>132</v>
      </c>
      <c r="D72" t="s">
        <v>132</v>
      </c>
      <c r="E72" t="s">
        <v>132</v>
      </c>
      <c r="F72" t="s">
        <v>132</v>
      </c>
      <c r="G72" t="s">
        <v>132</v>
      </c>
      <c r="H72" t="s">
        <v>132</v>
      </c>
      <c r="I72" t="s">
        <v>132</v>
      </c>
      <c r="J72">
        <v>-79.5</v>
      </c>
      <c r="K72" t="s">
        <v>773</v>
      </c>
      <c r="L72" t="s">
        <v>595</v>
      </c>
      <c r="M72" s="74">
        <v>0.77552083333333333</v>
      </c>
      <c r="N72" t="s">
        <v>773</v>
      </c>
      <c r="O72">
        <v>2</v>
      </c>
      <c r="P72">
        <v>646</v>
      </c>
      <c r="Q72" t="s">
        <v>595</v>
      </c>
      <c r="R72" t="s">
        <v>132</v>
      </c>
    </row>
    <row r="73" spans="1:18" x14ac:dyDescent="0.3">
      <c r="A73" t="s">
        <v>270</v>
      </c>
      <c r="B73">
        <v>0</v>
      </c>
      <c r="C73" t="s">
        <v>132</v>
      </c>
      <c r="D73" t="s">
        <v>132</v>
      </c>
      <c r="E73" t="s">
        <v>132</v>
      </c>
      <c r="F73" t="s">
        <v>132</v>
      </c>
      <c r="G73" t="s">
        <v>132</v>
      </c>
      <c r="H73" t="s">
        <v>132</v>
      </c>
      <c r="I73" t="s">
        <v>132</v>
      </c>
      <c r="J73">
        <v>-78.97</v>
      </c>
      <c r="K73" t="s">
        <v>583</v>
      </c>
      <c r="L73" t="s">
        <v>595</v>
      </c>
      <c r="M73" s="74">
        <v>0.77552083333333333</v>
      </c>
      <c r="N73" t="s">
        <v>583</v>
      </c>
      <c r="O73">
        <v>280</v>
      </c>
      <c r="P73">
        <v>5.7039999999999997</v>
      </c>
      <c r="Q73" t="s">
        <v>595</v>
      </c>
      <c r="R73" t="s">
        <v>132</v>
      </c>
    </row>
    <row r="74" spans="1:18" x14ac:dyDescent="0.3">
      <c r="A74" t="s">
        <v>369</v>
      </c>
      <c r="B74">
        <v>0</v>
      </c>
      <c r="C74" t="s">
        <v>132</v>
      </c>
      <c r="D74" t="s">
        <v>132</v>
      </c>
      <c r="E74" t="s">
        <v>132</v>
      </c>
      <c r="F74" t="s">
        <v>132</v>
      </c>
      <c r="G74" t="s">
        <v>132</v>
      </c>
      <c r="H74" t="s">
        <v>132</v>
      </c>
      <c r="I74" t="s">
        <v>132</v>
      </c>
      <c r="J74">
        <v>-78.709999999999994</v>
      </c>
      <c r="K74" t="s">
        <v>582</v>
      </c>
      <c r="L74" t="s">
        <v>595</v>
      </c>
      <c r="M74" s="74">
        <v>0.77552083333333333</v>
      </c>
      <c r="N74" t="s">
        <v>582</v>
      </c>
      <c r="O74">
        <v>57</v>
      </c>
      <c r="P74">
        <v>1.2849999999999999</v>
      </c>
      <c r="Q74" t="s">
        <v>595</v>
      </c>
      <c r="R74" t="s">
        <v>132</v>
      </c>
    </row>
    <row r="75" spans="1:18" x14ac:dyDescent="0.3">
      <c r="A75" t="s">
        <v>271</v>
      </c>
      <c r="B75">
        <v>0</v>
      </c>
      <c r="C75" t="s">
        <v>132</v>
      </c>
      <c r="D75" t="s">
        <v>132</v>
      </c>
      <c r="E75" t="s">
        <v>132</v>
      </c>
      <c r="F75" t="s">
        <v>132</v>
      </c>
      <c r="G75" t="s">
        <v>132</v>
      </c>
      <c r="H75" t="s">
        <v>132</v>
      </c>
      <c r="I75" t="s">
        <v>132</v>
      </c>
      <c r="J75">
        <v>-78.33</v>
      </c>
      <c r="K75" t="s">
        <v>774</v>
      </c>
      <c r="L75" t="s">
        <v>595</v>
      </c>
      <c r="M75" s="74">
        <v>0.77552083333333333</v>
      </c>
      <c r="N75" t="s">
        <v>774</v>
      </c>
      <c r="O75">
        <v>84</v>
      </c>
      <c r="P75">
        <v>9.35</v>
      </c>
      <c r="Q75" t="s">
        <v>595</v>
      </c>
      <c r="R75" t="s">
        <v>132</v>
      </c>
    </row>
    <row r="76" spans="1:18" x14ac:dyDescent="0.3">
      <c r="A76" t="s">
        <v>370</v>
      </c>
      <c r="B76">
        <v>0</v>
      </c>
      <c r="C76" t="s">
        <v>132</v>
      </c>
      <c r="D76" t="s">
        <v>132</v>
      </c>
      <c r="E76" t="s">
        <v>132</v>
      </c>
      <c r="F76" t="s">
        <v>132</v>
      </c>
      <c r="G76" t="s">
        <v>132</v>
      </c>
      <c r="H76" t="s">
        <v>132</v>
      </c>
      <c r="I76" t="s">
        <v>132</v>
      </c>
      <c r="J76">
        <v>-77.83</v>
      </c>
      <c r="K76" t="s">
        <v>775</v>
      </c>
      <c r="L76" t="s">
        <v>595</v>
      </c>
      <c r="M76" s="74">
        <v>0.77552083333333333</v>
      </c>
      <c r="N76" t="s">
        <v>775</v>
      </c>
      <c r="O76">
        <v>8</v>
      </c>
      <c r="P76">
        <v>1.7050000000000001</v>
      </c>
      <c r="Q76" t="s">
        <v>595</v>
      </c>
      <c r="R76" t="s">
        <v>132</v>
      </c>
    </row>
    <row r="77" spans="1:18" x14ac:dyDescent="0.3">
      <c r="A77" t="s">
        <v>272</v>
      </c>
      <c r="B77">
        <v>0</v>
      </c>
      <c r="C77" t="s">
        <v>132</v>
      </c>
      <c r="D77" t="s">
        <v>132</v>
      </c>
      <c r="E77" t="s">
        <v>132</v>
      </c>
      <c r="F77" t="s">
        <v>132</v>
      </c>
      <c r="G77" t="s">
        <v>132</v>
      </c>
      <c r="H77" t="s">
        <v>132</v>
      </c>
      <c r="I77" t="s">
        <v>132</v>
      </c>
      <c r="J77">
        <v>-78.05</v>
      </c>
      <c r="K77" t="s">
        <v>776</v>
      </c>
      <c r="L77" t="s">
        <v>595</v>
      </c>
      <c r="M77" s="74">
        <v>0.77552083333333333</v>
      </c>
      <c r="N77" t="s">
        <v>776</v>
      </c>
      <c r="O77">
        <v>1.96</v>
      </c>
      <c r="P77">
        <v>16.228000000000002</v>
      </c>
      <c r="Q77" t="s">
        <v>595</v>
      </c>
      <c r="R77" t="s">
        <v>132</v>
      </c>
    </row>
    <row r="78" spans="1:18" x14ac:dyDescent="0.3">
      <c r="A78" t="s">
        <v>371</v>
      </c>
      <c r="B78">
        <v>0</v>
      </c>
      <c r="C78" t="s">
        <v>132</v>
      </c>
      <c r="D78" t="s">
        <v>132</v>
      </c>
      <c r="E78" t="s">
        <v>132</v>
      </c>
      <c r="F78" t="s">
        <v>132</v>
      </c>
      <c r="G78" t="s">
        <v>132</v>
      </c>
      <c r="H78" t="s">
        <v>132</v>
      </c>
      <c r="I78" t="s">
        <v>132</v>
      </c>
      <c r="J78">
        <v>-77.599999999999994</v>
      </c>
      <c r="K78" t="s">
        <v>777</v>
      </c>
      <c r="L78" t="s">
        <v>595</v>
      </c>
      <c r="M78" s="74">
        <v>0.77552083333333333</v>
      </c>
      <c r="N78" t="s">
        <v>777</v>
      </c>
      <c r="O78">
        <v>11</v>
      </c>
      <c r="P78">
        <v>1.4370000000000001</v>
      </c>
      <c r="Q78" t="s">
        <v>595</v>
      </c>
      <c r="R78" t="s">
        <v>132</v>
      </c>
    </row>
    <row r="79" spans="1:18" x14ac:dyDescent="0.3">
      <c r="A79" t="s">
        <v>273</v>
      </c>
      <c r="B79">
        <v>0</v>
      </c>
      <c r="C79" t="s">
        <v>132</v>
      </c>
      <c r="D79" t="s">
        <v>132</v>
      </c>
      <c r="E79" t="s">
        <v>132</v>
      </c>
      <c r="F79" t="s">
        <v>132</v>
      </c>
      <c r="G79" t="s">
        <v>132</v>
      </c>
      <c r="H79" t="s">
        <v>132</v>
      </c>
      <c r="I79" t="s">
        <v>132</v>
      </c>
      <c r="J79">
        <v>-77.78</v>
      </c>
      <c r="K79" t="s">
        <v>599</v>
      </c>
      <c r="L79" t="s">
        <v>595</v>
      </c>
      <c r="M79" s="74">
        <v>0.77552083333333333</v>
      </c>
      <c r="N79" t="s">
        <v>599</v>
      </c>
      <c r="O79">
        <v>181</v>
      </c>
      <c r="P79">
        <v>2.2949999999999999</v>
      </c>
      <c r="Q79" t="s">
        <v>595</v>
      </c>
      <c r="R79" t="s">
        <v>132</v>
      </c>
    </row>
    <row r="80" spans="1:18" x14ac:dyDescent="0.3">
      <c r="A80" t="s">
        <v>378</v>
      </c>
      <c r="B80">
        <v>0</v>
      </c>
      <c r="C80" t="s">
        <v>132</v>
      </c>
      <c r="D80" t="s">
        <v>132</v>
      </c>
      <c r="E80" t="s">
        <v>132</v>
      </c>
      <c r="F80" t="s">
        <v>132</v>
      </c>
      <c r="G80" t="s">
        <v>132</v>
      </c>
      <c r="H80" t="s">
        <v>132</v>
      </c>
      <c r="I80" t="s">
        <v>132</v>
      </c>
      <c r="J80">
        <v>-76.92</v>
      </c>
      <c r="K80" t="s">
        <v>778</v>
      </c>
      <c r="L80" t="s">
        <v>595</v>
      </c>
      <c r="M80" s="74">
        <v>0.77552083333333333</v>
      </c>
      <c r="N80" t="s">
        <v>778</v>
      </c>
      <c r="O80">
        <v>0</v>
      </c>
      <c r="P80">
        <v>1.0940000000000001</v>
      </c>
      <c r="Q80" t="s">
        <v>595</v>
      </c>
      <c r="R80" t="s">
        <v>132</v>
      </c>
    </row>
    <row r="81" spans="1:18" x14ac:dyDescent="0.3">
      <c r="A81" t="s">
        <v>274</v>
      </c>
      <c r="B81">
        <v>0</v>
      </c>
      <c r="C81" t="s">
        <v>132</v>
      </c>
      <c r="D81" t="s">
        <v>132</v>
      </c>
      <c r="E81" t="s">
        <v>132</v>
      </c>
      <c r="F81" t="s">
        <v>132</v>
      </c>
      <c r="G81" t="s">
        <v>132</v>
      </c>
      <c r="H81" t="s">
        <v>132</v>
      </c>
      <c r="I81" t="s">
        <v>132</v>
      </c>
      <c r="J81">
        <v>-76.73</v>
      </c>
      <c r="K81" t="s">
        <v>779</v>
      </c>
      <c r="L81" t="s">
        <v>595</v>
      </c>
      <c r="M81" s="74">
        <v>0.77552083333333333</v>
      </c>
      <c r="N81" t="s">
        <v>779</v>
      </c>
      <c r="O81">
        <v>458</v>
      </c>
      <c r="P81">
        <v>7.6180000000000003</v>
      </c>
      <c r="Q81" t="s">
        <v>595</v>
      </c>
      <c r="R81" t="s">
        <v>132</v>
      </c>
    </row>
    <row r="82" spans="1:18" x14ac:dyDescent="0.3">
      <c r="A82" t="s">
        <v>413</v>
      </c>
      <c r="B82">
        <v>0</v>
      </c>
      <c r="C82" t="s">
        <v>132</v>
      </c>
      <c r="D82" t="s">
        <v>132</v>
      </c>
      <c r="E82" t="s">
        <v>132</v>
      </c>
      <c r="F82" t="s">
        <v>132</v>
      </c>
      <c r="G82" t="s">
        <v>132</v>
      </c>
      <c r="H82" t="s">
        <v>132</v>
      </c>
      <c r="I82" t="s">
        <v>132</v>
      </c>
      <c r="J82">
        <v>-76.67</v>
      </c>
      <c r="K82" t="s">
        <v>584</v>
      </c>
      <c r="L82" t="s">
        <v>595</v>
      </c>
      <c r="M82" s="74">
        <v>0.77552083333333333</v>
      </c>
      <c r="N82" t="s">
        <v>584</v>
      </c>
      <c r="O82">
        <v>6</v>
      </c>
      <c r="P82">
        <v>1.716</v>
      </c>
      <c r="Q82" t="s">
        <v>595</v>
      </c>
      <c r="R82" t="s">
        <v>132</v>
      </c>
    </row>
    <row r="83" spans="1:18" x14ac:dyDescent="0.3">
      <c r="A83" t="s">
        <v>275</v>
      </c>
      <c r="B83">
        <v>0</v>
      </c>
      <c r="C83" t="s">
        <v>132</v>
      </c>
      <c r="D83" t="s">
        <v>132</v>
      </c>
      <c r="E83" t="s">
        <v>132</v>
      </c>
      <c r="F83" t="s">
        <v>132</v>
      </c>
      <c r="G83" t="s">
        <v>132</v>
      </c>
      <c r="H83" t="s">
        <v>132</v>
      </c>
      <c r="I83" t="s">
        <v>132</v>
      </c>
      <c r="J83">
        <v>-76.599999999999994</v>
      </c>
      <c r="K83" t="s">
        <v>780</v>
      </c>
      <c r="L83" t="s">
        <v>595</v>
      </c>
      <c r="M83" s="74">
        <v>0.77552083333333333</v>
      </c>
      <c r="N83" t="s">
        <v>780</v>
      </c>
      <c r="O83">
        <v>92</v>
      </c>
      <c r="P83">
        <v>2.9849999999999999</v>
      </c>
      <c r="Q83" t="s">
        <v>595</v>
      </c>
      <c r="R83" t="s">
        <v>132</v>
      </c>
    </row>
    <row r="84" spans="1:18" x14ac:dyDescent="0.3">
      <c r="A84" t="s">
        <v>414</v>
      </c>
      <c r="B84">
        <v>0</v>
      </c>
      <c r="C84" t="s">
        <v>132</v>
      </c>
      <c r="D84" t="s">
        <v>132</v>
      </c>
      <c r="E84" t="s">
        <v>132</v>
      </c>
      <c r="F84" t="s">
        <v>132</v>
      </c>
      <c r="G84" t="s">
        <v>132</v>
      </c>
      <c r="H84" t="s">
        <v>132</v>
      </c>
      <c r="I84" t="s">
        <v>132</v>
      </c>
      <c r="J84">
        <v>-76.69</v>
      </c>
      <c r="K84" t="s">
        <v>551</v>
      </c>
      <c r="L84" t="s">
        <v>595</v>
      </c>
      <c r="M84" s="74">
        <v>0.77552083333333333</v>
      </c>
      <c r="N84" t="s">
        <v>551</v>
      </c>
      <c r="O84">
        <v>0</v>
      </c>
      <c r="P84">
        <v>1.458</v>
      </c>
      <c r="Q84" t="s">
        <v>595</v>
      </c>
      <c r="R84" t="s">
        <v>132</v>
      </c>
    </row>
    <row r="85" spans="1:18" x14ac:dyDescent="0.3">
      <c r="A85" t="s">
        <v>276</v>
      </c>
      <c r="B85">
        <v>0</v>
      </c>
      <c r="C85" t="s">
        <v>132</v>
      </c>
      <c r="D85" t="s">
        <v>132</v>
      </c>
      <c r="E85" t="s">
        <v>132</v>
      </c>
      <c r="F85" t="s">
        <v>132</v>
      </c>
      <c r="G85" t="s">
        <v>132</v>
      </c>
      <c r="H85" t="s">
        <v>132</v>
      </c>
      <c r="I85" t="s">
        <v>132</v>
      </c>
      <c r="J85">
        <v>-76.98</v>
      </c>
      <c r="K85" t="s">
        <v>598</v>
      </c>
      <c r="L85" t="s">
        <v>595</v>
      </c>
      <c r="M85" s="74">
        <v>0.77552083333333333</v>
      </c>
      <c r="N85" t="s">
        <v>598</v>
      </c>
      <c r="O85">
        <v>819</v>
      </c>
      <c r="P85">
        <v>22.437999999999999</v>
      </c>
      <c r="Q85" t="s">
        <v>595</v>
      </c>
      <c r="R85" t="s">
        <v>132</v>
      </c>
    </row>
    <row r="86" spans="1:18" x14ac:dyDescent="0.3">
      <c r="A86" t="s">
        <v>415</v>
      </c>
      <c r="B86">
        <v>0</v>
      </c>
      <c r="C86" t="s">
        <v>132</v>
      </c>
      <c r="D86" t="s">
        <v>132</v>
      </c>
      <c r="E86" t="s">
        <v>132</v>
      </c>
      <c r="F86" t="s">
        <v>132</v>
      </c>
      <c r="G86" t="s">
        <v>132</v>
      </c>
      <c r="H86" t="s">
        <v>132</v>
      </c>
      <c r="I86" t="s">
        <v>132</v>
      </c>
      <c r="J86">
        <v>-77.5</v>
      </c>
      <c r="K86" t="s">
        <v>499</v>
      </c>
      <c r="L86" t="s">
        <v>595</v>
      </c>
      <c r="M86" s="74">
        <v>0.77552083333333333</v>
      </c>
      <c r="N86" t="s">
        <v>499</v>
      </c>
      <c r="O86">
        <v>3</v>
      </c>
      <c r="P86">
        <v>1.96</v>
      </c>
      <c r="Q86" t="s">
        <v>595</v>
      </c>
      <c r="R86" t="s">
        <v>132</v>
      </c>
    </row>
    <row r="87" spans="1:18" x14ac:dyDescent="0.3">
      <c r="A87" t="s">
        <v>277</v>
      </c>
      <c r="B87">
        <v>0</v>
      </c>
      <c r="C87" t="s">
        <v>132</v>
      </c>
      <c r="D87" t="s">
        <v>132</v>
      </c>
      <c r="E87" t="s">
        <v>132</v>
      </c>
      <c r="F87" t="s">
        <v>132</v>
      </c>
      <c r="G87" t="s">
        <v>132</v>
      </c>
      <c r="H87" t="s">
        <v>132</v>
      </c>
      <c r="I87" t="s">
        <v>132</v>
      </c>
      <c r="J87">
        <v>-78.069999999999993</v>
      </c>
      <c r="K87" t="s">
        <v>550</v>
      </c>
      <c r="L87" t="s">
        <v>595</v>
      </c>
      <c r="M87" s="74">
        <v>0.77552083333333333</v>
      </c>
      <c r="N87" t="s">
        <v>550</v>
      </c>
      <c r="O87">
        <v>302</v>
      </c>
      <c r="P87">
        <v>26.018999999999998</v>
      </c>
      <c r="Q87" t="s">
        <v>595</v>
      </c>
      <c r="R87" t="s">
        <v>132</v>
      </c>
    </row>
    <row r="88" spans="1:18" x14ac:dyDescent="0.3">
      <c r="A88" t="s">
        <v>422</v>
      </c>
      <c r="B88">
        <v>0</v>
      </c>
      <c r="C88" t="s">
        <v>132</v>
      </c>
      <c r="D88" t="s">
        <v>132</v>
      </c>
      <c r="E88" t="s">
        <v>132</v>
      </c>
      <c r="F88" t="s">
        <v>132</v>
      </c>
      <c r="G88" t="s">
        <v>132</v>
      </c>
      <c r="H88" t="s">
        <v>132</v>
      </c>
      <c r="I88" t="s">
        <v>132</v>
      </c>
      <c r="J88">
        <v>-78.7</v>
      </c>
      <c r="K88" t="s">
        <v>514</v>
      </c>
      <c r="L88" t="s">
        <v>595</v>
      </c>
      <c r="M88" s="74">
        <v>0.77552083333333333</v>
      </c>
      <c r="N88" t="s">
        <v>514</v>
      </c>
      <c r="O88">
        <v>0</v>
      </c>
      <c r="P88">
        <v>599</v>
      </c>
      <c r="Q88" t="s">
        <v>596</v>
      </c>
      <c r="R88" t="s">
        <v>132</v>
      </c>
    </row>
    <row r="89" spans="1:18" x14ac:dyDescent="0.3">
      <c r="A89" t="s">
        <v>278</v>
      </c>
      <c r="B89">
        <v>0</v>
      </c>
      <c r="C89" t="s">
        <v>132</v>
      </c>
      <c r="D89" t="s">
        <v>132</v>
      </c>
      <c r="E89" t="s">
        <v>132</v>
      </c>
      <c r="F89" t="s">
        <v>132</v>
      </c>
      <c r="G89" t="s">
        <v>132</v>
      </c>
      <c r="H89" t="s">
        <v>132</v>
      </c>
      <c r="I89" t="s">
        <v>132</v>
      </c>
      <c r="J89">
        <v>-78.64</v>
      </c>
      <c r="K89" t="s">
        <v>781</v>
      </c>
      <c r="L89" t="s">
        <v>595</v>
      </c>
      <c r="M89" s="74">
        <v>0.77552083333333333</v>
      </c>
      <c r="N89" t="s">
        <v>781</v>
      </c>
      <c r="O89">
        <v>202</v>
      </c>
      <c r="P89">
        <v>4.4980000000000002</v>
      </c>
      <c r="Q89" t="s">
        <v>595</v>
      </c>
      <c r="R89" t="s">
        <v>132</v>
      </c>
    </row>
    <row r="90" spans="1:18" x14ac:dyDescent="0.3">
      <c r="A90" t="s">
        <v>423</v>
      </c>
      <c r="B90">
        <v>0</v>
      </c>
      <c r="C90" t="s">
        <v>132</v>
      </c>
      <c r="D90" t="s">
        <v>132</v>
      </c>
      <c r="E90" t="s">
        <v>132</v>
      </c>
      <c r="F90" t="s">
        <v>132</v>
      </c>
      <c r="G90" t="s">
        <v>132</v>
      </c>
      <c r="H90" t="s">
        <v>132</v>
      </c>
      <c r="I90" t="s">
        <v>132</v>
      </c>
      <c r="J90">
        <v>-79.59</v>
      </c>
      <c r="K90" t="s">
        <v>782</v>
      </c>
      <c r="L90" t="s">
        <v>595</v>
      </c>
      <c r="M90" s="74">
        <v>0.77552083333333333</v>
      </c>
      <c r="N90" t="s">
        <v>782</v>
      </c>
      <c r="O90">
        <v>0</v>
      </c>
      <c r="P90">
        <v>1.0229999999999999</v>
      </c>
      <c r="Q90" t="s">
        <v>596</v>
      </c>
      <c r="R90" t="s">
        <v>132</v>
      </c>
    </row>
    <row r="91" spans="1:18" x14ac:dyDescent="0.3">
      <c r="A91" t="s">
        <v>279</v>
      </c>
      <c r="B91">
        <v>0</v>
      </c>
      <c r="C91" t="s">
        <v>132</v>
      </c>
      <c r="D91" t="s">
        <v>132</v>
      </c>
      <c r="E91" t="s">
        <v>132</v>
      </c>
      <c r="F91" t="s">
        <v>132</v>
      </c>
      <c r="G91" t="s">
        <v>132</v>
      </c>
      <c r="H91" t="s">
        <v>132</v>
      </c>
      <c r="I91" t="s">
        <v>132</v>
      </c>
      <c r="J91">
        <v>-79.569999999999993</v>
      </c>
      <c r="K91" t="s">
        <v>527</v>
      </c>
      <c r="L91" t="s">
        <v>595</v>
      </c>
      <c r="M91" s="74">
        <v>0.77552083333333333</v>
      </c>
      <c r="N91" t="s">
        <v>527</v>
      </c>
      <c r="O91">
        <v>176</v>
      </c>
      <c r="P91">
        <v>3.58</v>
      </c>
      <c r="Q91" t="s">
        <v>595</v>
      </c>
      <c r="R91" t="s">
        <v>132</v>
      </c>
    </row>
    <row r="92" spans="1:18" x14ac:dyDescent="0.3">
      <c r="A92" t="s">
        <v>424</v>
      </c>
      <c r="B92">
        <v>0</v>
      </c>
      <c r="C92" t="s">
        <v>132</v>
      </c>
      <c r="D92" t="s">
        <v>132</v>
      </c>
      <c r="E92" t="s">
        <v>132</v>
      </c>
      <c r="F92" t="s">
        <v>132</v>
      </c>
      <c r="G92" t="s">
        <v>132</v>
      </c>
      <c r="H92" t="s">
        <v>132</v>
      </c>
      <c r="I92" t="s">
        <v>132</v>
      </c>
      <c r="J92">
        <v>-80.900000000000006</v>
      </c>
      <c r="K92" t="s">
        <v>783</v>
      </c>
      <c r="L92" t="s">
        <v>595</v>
      </c>
      <c r="M92" s="74">
        <v>0.77552083333333333</v>
      </c>
      <c r="N92" t="s">
        <v>783</v>
      </c>
      <c r="O92">
        <v>0</v>
      </c>
      <c r="P92">
        <v>1.621</v>
      </c>
      <c r="Q92" t="s">
        <v>595</v>
      </c>
      <c r="R92" t="s">
        <v>132</v>
      </c>
    </row>
    <row r="93" spans="1:18" x14ac:dyDescent="0.3">
      <c r="A93" t="s">
        <v>280</v>
      </c>
      <c r="B93">
        <v>0</v>
      </c>
      <c r="C93" t="s">
        <v>132</v>
      </c>
      <c r="D93" t="s">
        <v>132</v>
      </c>
      <c r="E93" t="s">
        <v>132</v>
      </c>
      <c r="F93" t="s">
        <v>132</v>
      </c>
      <c r="G93" t="s">
        <v>132</v>
      </c>
      <c r="H93" t="s">
        <v>132</v>
      </c>
      <c r="I93" t="s">
        <v>132</v>
      </c>
      <c r="J93">
        <v>-81.180000000000007</v>
      </c>
      <c r="K93" t="s">
        <v>500</v>
      </c>
      <c r="L93" t="s">
        <v>595</v>
      </c>
      <c r="M93" s="74">
        <v>0.77552083333333333</v>
      </c>
      <c r="N93" t="s">
        <v>500</v>
      </c>
      <c r="O93">
        <v>1.48</v>
      </c>
      <c r="P93">
        <v>5.0350000000000001</v>
      </c>
      <c r="Q93" t="s">
        <v>595</v>
      </c>
      <c r="R93" t="s">
        <v>132</v>
      </c>
    </row>
    <row r="94" spans="1:18" x14ac:dyDescent="0.3">
      <c r="A94" t="s">
        <v>425</v>
      </c>
      <c r="B94">
        <v>0</v>
      </c>
      <c r="C94" t="s">
        <v>132</v>
      </c>
      <c r="D94" t="s">
        <v>132</v>
      </c>
      <c r="E94" t="s">
        <v>132</v>
      </c>
      <c r="F94" t="s">
        <v>132</v>
      </c>
      <c r="G94" t="s">
        <v>132</v>
      </c>
      <c r="H94" t="s">
        <v>132</v>
      </c>
      <c r="I94" t="s">
        <v>132</v>
      </c>
      <c r="J94">
        <v>-81.48</v>
      </c>
      <c r="K94" t="s">
        <v>528</v>
      </c>
      <c r="L94" t="s">
        <v>595</v>
      </c>
      <c r="M94" s="74">
        <v>0.77552083333333333</v>
      </c>
      <c r="N94" t="s">
        <v>528</v>
      </c>
      <c r="O94">
        <v>0</v>
      </c>
      <c r="P94">
        <v>889</v>
      </c>
      <c r="Q94" t="s">
        <v>595</v>
      </c>
      <c r="R94" t="s">
        <v>132</v>
      </c>
    </row>
    <row r="95" spans="1:18" x14ac:dyDescent="0.3">
      <c r="A95" t="s">
        <v>281</v>
      </c>
      <c r="B95">
        <v>0</v>
      </c>
      <c r="C95" t="s">
        <v>132</v>
      </c>
      <c r="D95" t="s">
        <v>132</v>
      </c>
      <c r="E95" t="s">
        <v>132</v>
      </c>
      <c r="F95" t="s">
        <v>132</v>
      </c>
      <c r="G95" t="s">
        <v>132</v>
      </c>
      <c r="H95" t="s">
        <v>132</v>
      </c>
      <c r="I95" t="s">
        <v>132</v>
      </c>
      <c r="J95">
        <v>-82.05</v>
      </c>
      <c r="K95" t="s">
        <v>533</v>
      </c>
      <c r="L95" t="s">
        <v>595</v>
      </c>
      <c r="M95" s="74">
        <v>0.77552083333333333</v>
      </c>
      <c r="N95" t="s">
        <v>533</v>
      </c>
      <c r="O95">
        <v>0</v>
      </c>
      <c r="P95">
        <v>1.714</v>
      </c>
      <c r="Q95" t="s">
        <v>595</v>
      </c>
      <c r="R95" t="s">
        <v>132</v>
      </c>
    </row>
    <row r="96" spans="1:18" x14ac:dyDescent="0.3">
      <c r="A96" t="s">
        <v>426</v>
      </c>
      <c r="B96">
        <v>0</v>
      </c>
      <c r="C96" t="s">
        <v>132</v>
      </c>
      <c r="D96" t="s">
        <v>132</v>
      </c>
      <c r="E96" t="s">
        <v>132</v>
      </c>
      <c r="F96" t="s">
        <v>132</v>
      </c>
      <c r="G96" t="s">
        <v>132</v>
      </c>
      <c r="H96" t="s">
        <v>132</v>
      </c>
      <c r="I96" t="s">
        <v>132</v>
      </c>
      <c r="J96">
        <v>-82.43</v>
      </c>
      <c r="K96" t="s">
        <v>579</v>
      </c>
      <c r="L96" t="s">
        <v>595</v>
      </c>
      <c r="M96" s="74">
        <v>0.77552083333333333</v>
      </c>
      <c r="N96" t="s">
        <v>579</v>
      </c>
      <c r="O96">
        <v>0</v>
      </c>
      <c r="P96">
        <v>1.004</v>
      </c>
      <c r="Q96" t="s">
        <v>595</v>
      </c>
      <c r="R96" t="s">
        <v>132</v>
      </c>
    </row>
    <row r="97" spans="1:18" x14ac:dyDescent="0.3">
      <c r="A97" t="s">
        <v>282</v>
      </c>
      <c r="B97">
        <v>0</v>
      </c>
      <c r="C97" t="s">
        <v>132</v>
      </c>
      <c r="D97" t="s">
        <v>132</v>
      </c>
      <c r="E97" t="s">
        <v>132</v>
      </c>
      <c r="F97" t="s">
        <v>132</v>
      </c>
      <c r="G97" t="s">
        <v>132</v>
      </c>
      <c r="H97" t="s">
        <v>132</v>
      </c>
      <c r="I97" t="s">
        <v>132</v>
      </c>
      <c r="J97">
        <v>-83.1</v>
      </c>
      <c r="K97" t="s">
        <v>512</v>
      </c>
      <c r="L97" t="s">
        <v>595</v>
      </c>
      <c r="M97" s="74">
        <v>0.77552083333333333</v>
      </c>
      <c r="N97" t="s">
        <v>512</v>
      </c>
      <c r="O97">
        <v>2.6030000000000002</v>
      </c>
      <c r="P97">
        <v>26.692</v>
      </c>
      <c r="Q97" t="s">
        <v>595</v>
      </c>
      <c r="R97" t="s">
        <v>132</v>
      </c>
    </row>
    <row r="98" spans="1:18" x14ac:dyDescent="0.3">
      <c r="A98" t="s">
        <v>427</v>
      </c>
      <c r="B98">
        <v>0</v>
      </c>
      <c r="C98" t="s">
        <v>132</v>
      </c>
      <c r="D98" t="s">
        <v>132</v>
      </c>
      <c r="E98" t="s">
        <v>132</v>
      </c>
      <c r="F98" t="s">
        <v>132</v>
      </c>
      <c r="G98" t="s">
        <v>132</v>
      </c>
      <c r="H98" t="s">
        <v>132</v>
      </c>
      <c r="I98" t="s">
        <v>132</v>
      </c>
      <c r="J98">
        <v>-83.82</v>
      </c>
      <c r="K98" t="s">
        <v>503</v>
      </c>
      <c r="L98" t="s">
        <v>595</v>
      </c>
      <c r="M98" s="74">
        <v>0.77552083333333333</v>
      </c>
      <c r="N98" t="s">
        <v>503</v>
      </c>
      <c r="O98">
        <v>0</v>
      </c>
      <c r="P98">
        <v>1.1739999999999999</v>
      </c>
      <c r="Q98" t="s">
        <v>595</v>
      </c>
      <c r="R98" t="s">
        <v>132</v>
      </c>
    </row>
    <row r="99" spans="1:18" x14ac:dyDescent="0.3">
      <c r="A99" t="s">
        <v>283</v>
      </c>
      <c r="B99">
        <v>0</v>
      </c>
      <c r="C99" t="s">
        <v>132</v>
      </c>
      <c r="D99" t="s">
        <v>132</v>
      </c>
      <c r="E99" t="s">
        <v>132</v>
      </c>
      <c r="F99" t="s">
        <v>132</v>
      </c>
      <c r="G99" t="s">
        <v>132</v>
      </c>
      <c r="H99" t="s">
        <v>132</v>
      </c>
      <c r="I99" t="s">
        <v>132</v>
      </c>
      <c r="J99">
        <v>-84.62</v>
      </c>
      <c r="K99" t="s">
        <v>511</v>
      </c>
      <c r="L99" t="s">
        <v>595</v>
      </c>
      <c r="M99" s="74">
        <v>0.77552083333333333</v>
      </c>
      <c r="N99" t="s">
        <v>511</v>
      </c>
      <c r="O99">
        <v>0</v>
      </c>
      <c r="P99">
        <v>2.1819999999999999</v>
      </c>
      <c r="Q99" t="s">
        <v>587</v>
      </c>
      <c r="R99" t="s">
        <v>132</v>
      </c>
    </row>
    <row r="100" spans="1:18" x14ac:dyDescent="0.3">
      <c r="A100" t="s">
        <v>428</v>
      </c>
      <c r="B100">
        <v>0</v>
      </c>
      <c r="C100" t="s">
        <v>132</v>
      </c>
      <c r="D100" t="s">
        <v>132</v>
      </c>
      <c r="E100" t="s">
        <v>132</v>
      </c>
      <c r="F100" t="s">
        <v>132</v>
      </c>
      <c r="G100" t="s">
        <v>132</v>
      </c>
      <c r="H100" t="s">
        <v>132</v>
      </c>
      <c r="I100" t="s">
        <v>132</v>
      </c>
      <c r="J100">
        <v>-84.13</v>
      </c>
      <c r="K100" t="s">
        <v>511</v>
      </c>
      <c r="L100" t="s">
        <v>595</v>
      </c>
      <c r="M100" s="74">
        <v>0.77552083333333333</v>
      </c>
      <c r="N100" t="s">
        <v>511</v>
      </c>
      <c r="O100">
        <v>0</v>
      </c>
      <c r="P100">
        <v>980</v>
      </c>
      <c r="Q100" t="s">
        <v>553</v>
      </c>
      <c r="R100" t="s">
        <v>132</v>
      </c>
    </row>
    <row r="101" spans="1:18" x14ac:dyDescent="0.3">
      <c r="A101" t="s">
        <v>284</v>
      </c>
      <c r="B101">
        <v>0</v>
      </c>
      <c r="C101" t="s">
        <v>132</v>
      </c>
      <c r="D101" t="s">
        <v>132</v>
      </c>
      <c r="E101" t="s">
        <v>132</v>
      </c>
      <c r="F101" t="s">
        <v>132</v>
      </c>
      <c r="G101" t="s">
        <v>132</v>
      </c>
      <c r="H101" t="s">
        <v>132</v>
      </c>
      <c r="I101" t="s">
        <v>132</v>
      </c>
      <c r="J101">
        <v>-85</v>
      </c>
      <c r="K101" t="s">
        <v>462</v>
      </c>
      <c r="L101" t="s">
        <v>595</v>
      </c>
      <c r="M101" s="74">
        <v>0.77552083333333333</v>
      </c>
      <c r="N101" t="s">
        <v>462</v>
      </c>
      <c r="O101">
        <v>5</v>
      </c>
      <c r="P101">
        <v>9.3130000000000006</v>
      </c>
      <c r="Q101" t="s">
        <v>595</v>
      </c>
      <c r="R101" t="s">
        <v>132</v>
      </c>
    </row>
    <row r="102" spans="1:18" x14ac:dyDescent="0.3">
      <c r="A102" t="s">
        <v>429</v>
      </c>
      <c r="B102">
        <v>0</v>
      </c>
      <c r="C102" t="s">
        <v>132</v>
      </c>
      <c r="D102" t="s">
        <v>132</v>
      </c>
      <c r="E102" t="s">
        <v>132</v>
      </c>
      <c r="F102" t="s">
        <v>132</v>
      </c>
      <c r="G102" t="s">
        <v>132</v>
      </c>
      <c r="H102" t="s">
        <v>132</v>
      </c>
      <c r="I102" t="s">
        <v>132</v>
      </c>
      <c r="J102">
        <v>-84.21</v>
      </c>
      <c r="K102" t="s">
        <v>462</v>
      </c>
      <c r="L102" t="s">
        <v>595</v>
      </c>
      <c r="M102" s="74">
        <v>0.77552083333333333</v>
      </c>
      <c r="N102" t="s">
        <v>462</v>
      </c>
      <c r="O102">
        <v>0</v>
      </c>
      <c r="P102">
        <v>1.825</v>
      </c>
      <c r="Q102" t="s">
        <v>595</v>
      </c>
      <c r="R102" t="s">
        <v>132</v>
      </c>
    </row>
    <row r="103" spans="1:18" x14ac:dyDescent="0.3">
      <c r="A103" t="s">
        <v>285</v>
      </c>
      <c r="B103">
        <v>0</v>
      </c>
      <c r="C103" t="s">
        <v>132</v>
      </c>
      <c r="D103" t="s">
        <v>132</v>
      </c>
      <c r="E103" t="s">
        <v>132</v>
      </c>
      <c r="F103" t="s">
        <v>132</v>
      </c>
      <c r="G103" t="s">
        <v>132</v>
      </c>
      <c r="H103" t="s">
        <v>132</v>
      </c>
      <c r="I103" t="s">
        <v>132</v>
      </c>
      <c r="J103">
        <v>-85.45</v>
      </c>
      <c r="K103" t="s">
        <v>510</v>
      </c>
      <c r="L103" t="s">
        <v>595</v>
      </c>
      <c r="M103" s="74">
        <v>0.77552083333333333</v>
      </c>
      <c r="N103" t="s">
        <v>510</v>
      </c>
      <c r="O103">
        <v>1</v>
      </c>
      <c r="P103">
        <v>3.2669999999999999</v>
      </c>
      <c r="Q103" t="s">
        <v>595</v>
      </c>
      <c r="R103" t="s">
        <v>132</v>
      </c>
    </row>
    <row r="104" spans="1:18" x14ac:dyDescent="0.3">
      <c r="A104" t="s">
        <v>430</v>
      </c>
      <c r="B104">
        <v>0</v>
      </c>
      <c r="C104" t="s">
        <v>132</v>
      </c>
      <c r="D104" t="s">
        <v>132</v>
      </c>
      <c r="E104" t="s">
        <v>132</v>
      </c>
      <c r="F104" t="s">
        <v>132</v>
      </c>
      <c r="G104" t="s">
        <v>132</v>
      </c>
      <c r="H104" t="s">
        <v>132</v>
      </c>
      <c r="I104" t="s">
        <v>132</v>
      </c>
      <c r="J104">
        <v>-84.91</v>
      </c>
      <c r="K104" t="s">
        <v>510</v>
      </c>
      <c r="L104" t="s">
        <v>595</v>
      </c>
      <c r="M104" s="74">
        <v>0.77552083333333333</v>
      </c>
      <c r="N104" t="s">
        <v>510</v>
      </c>
      <c r="O104">
        <v>0</v>
      </c>
      <c r="P104">
        <v>253</v>
      </c>
      <c r="Q104" t="s">
        <v>595</v>
      </c>
      <c r="R104" t="s">
        <v>132</v>
      </c>
    </row>
    <row r="105" spans="1:18" x14ac:dyDescent="0.3">
      <c r="A105" t="s">
        <v>286</v>
      </c>
      <c r="B105">
        <v>0</v>
      </c>
      <c r="C105" t="s">
        <v>132</v>
      </c>
      <c r="D105" t="s">
        <v>132</v>
      </c>
      <c r="E105" t="s">
        <v>132</v>
      </c>
      <c r="F105" t="s">
        <v>132</v>
      </c>
      <c r="G105" t="s">
        <v>132</v>
      </c>
      <c r="H105" t="s">
        <v>132</v>
      </c>
      <c r="I105" t="s">
        <v>132</v>
      </c>
      <c r="J105">
        <v>-86</v>
      </c>
      <c r="K105" t="s">
        <v>504</v>
      </c>
      <c r="L105" t="s">
        <v>595</v>
      </c>
      <c r="M105" s="74">
        <v>0.77552083333333333</v>
      </c>
      <c r="N105" t="s">
        <v>504</v>
      </c>
      <c r="O105">
        <v>0</v>
      </c>
      <c r="P105">
        <v>2.4809999999999999</v>
      </c>
      <c r="Q105" t="s">
        <v>595</v>
      </c>
      <c r="R105" t="s">
        <v>132</v>
      </c>
    </row>
    <row r="106" spans="1:18" x14ac:dyDescent="0.3">
      <c r="A106" t="s">
        <v>287</v>
      </c>
      <c r="B106">
        <v>0</v>
      </c>
      <c r="C106" t="s">
        <v>132</v>
      </c>
      <c r="D106" t="s">
        <v>132</v>
      </c>
      <c r="E106" t="s">
        <v>132</v>
      </c>
      <c r="F106" t="s">
        <v>132</v>
      </c>
      <c r="G106" t="s">
        <v>132</v>
      </c>
      <c r="H106" t="s">
        <v>132</v>
      </c>
      <c r="I106" t="s">
        <v>132</v>
      </c>
      <c r="J106">
        <v>-86.96</v>
      </c>
      <c r="K106" t="s">
        <v>464</v>
      </c>
      <c r="L106" t="s">
        <v>595</v>
      </c>
      <c r="M106" s="74">
        <v>0.77552083333333333</v>
      </c>
      <c r="N106" t="s">
        <v>464</v>
      </c>
      <c r="O106">
        <v>0</v>
      </c>
      <c r="P106">
        <v>17.989000000000001</v>
      </c>
      <c r="Q106" t="s">
        <v>595</v>
      </c>
      <c r="R106" t="s">
        <v>132</v>
      </c>
    </row>
    <row r="107" spans="1:18" x14ac:dyDescent="0.3">
      <c r="A107" t="s">
        <v>288</v>
      </c>
      <c r="B107">
        <v>0</v>
      </c>
      <c r="C107" t="s">
        <v>132</v>
      </c>
      <c r="D107" t="s">
        <v>132</v>
      </c>
      <c r="E107" t="s">
        <v>132</v>
      </c>
      <c r="F107" t="s">
        <v>132</v>
      </c>
      <c r="G107" t="s">
        <v>132</v>
      </c>
      <c r="H107" t="s">
        <v>132</v>
      </c>
      <c r="I107" t="s">
        <v>132</v>
      </c>
      <c r="J107">
        <v>-88.1</v>
      </c>
      <c r="K107" t="s">
        <v>501</v>
      </c>
      <c r="L107" t="s">
        <v>595</v>
      </c>
      <c r="M107" s="74">
        <v>0.77552083333333333</v>
      </c>
      <c r="N107" t="s">
        <v>501</v>
      </c>
      <c r="O107">
        <v>0</v>
      </c>
      <c r="P107">
        <v>7.2910000000000004</v>
      </c>
      <c r="Q107" t="s">
        <v>595</v>
      </c>
      <c r="R107" t="s">
        <v>132</v>
      </c>
    </row>
    <row r="108" spans="1:18" x14ac:dyDescent="0.3">
      <c r="A108" t="s">
        <v>556</v>
      </c>
      <c r="B108">
        <v>0</v>
      </c>
      <c r="C108" t="s">
        <v>132</v>
      </c>
      <c r="D108" t="s">
        <v>132</v>
      </c>
      <c r="E108" t="s">
        <v>132</v>
      </c>
      <c r="F108" t="s">
        <v>132</v>
      </c>
      <c r="G108" t="s">
        <v>132</v>
      </c>
      <c r="H108" t="s">
        <v>132</v>
      </c>
      <c r="I108" t="s">
        <v>132</v>
      </c>
      <c r="J108">
        <v>-87.18</v>
      </c>
      <c r="K108" t="s">
        <v>501</v>
      </c>
      <c r="L108" t="s">
        <v>595</v>
      </c>
      <c r="M108" s="74">
        <v>0.77552083333333333</v>
      </c>
      <c r="N108" t="s">
        <v>501</v>
      </c>
      <c r="O108">
        <v>0</v>
      </c>
      <c r="P108">
        <v>1.7490000000000001</v>
      </c>
      <c r="Q108" t="s">
        <v>596</v>
      </c>
      <c r="R108" t="s">
        <v>132</v>
      </c>
    </row>
    <row r="109" spans="1:18" x14ac:dyDescent="0.3">
      <c r="A109" t="s">
        <v>289</v>
      </c>
      <c r="B109">
        <v>0</v>
      </c>
      <c r="C109" t="s">
        <v>132</v>
      </c>
      <c r="D109" t="s">
        <v>132</v>
      </c>
      <c r="E109" t="s">
        <v>132</v>
      </c>
      <c r="F109" t="s">
        <v>132</v>
      </c>
      <c r="G109" t="s">
        <v>132</v>
      </c>
      <c r="H109" t="s">
        <v>132</v>
      </c>
      <c r="I109" t="s">
        <v>132</v>
      </c>
      <c r="J109">
        <v>-88.89</v>
      </c>
      <c r="K109" t="s">
        <v>580</v>
      </c>
      <c r="L109" t="s">
        <v>595</v>
      </c>
      <c r="M109" s="74">
        <v>0.77552083333333333</v>
      </c>
      <c r="N109" t="s">
        <v>580</v>
      </c>
      <c r="O109">
        <v>0</v>
      </c>
      <c r="P109">
        <v>4.5350000000000001</v>
      </c>
      <c r="Q109" t="s">
        <v>595</v>
      </c>
      <c r="R109" t="s">
        <v>132</v>
      </c>
    </row>
    <row r="110" spans="1:18" x14ac:dyDescent="0.3">
      <c r="A110" t="s">
        <v>557</v>
      </c>
      <c r="B110">
        <v>0</v>
      </c>
      <c r="C110" t="s">
        <v>132</v>
      </c>
      <c r="D110" t="s">
        <v>132</v>
      </c>
      <c r="E110" t="s">
        <v>132</v>
      </c>
      <c r="F110" t="s">
        <v>132</v>
      </c>
      <c r="G110" t="s">
        <v>132</v>
      </c>
      <c r="H110" t="s">
        <v>132</v>
      </c>
      <c r="I110" t="s">
        <v>132</v>
      </c>
      <c r="J110">
        <v>-87.88</v>
      </c>
      <c r="K110" t="s">
        <v>580</v>
      </c>
      <c r="L110" t="s">
        <v>595</v>
      </c>
      <c r="M110" s="74">
        <v>0.77552083333333333</v>
      </c>
      <c r="N110" t="s">
        <v>580</v>
      </c>
      <c r="O110">
        <v>0</v>
      </c>
      <c r="P110">
        <v>862</v>
      </c>
      <c r="Q110" t="s">
        <v>592</v>
      </c>
      <c r="R110" t="s">
        <v>132</v>
      </c>
    </row>
    <row r="111" spans="1:18" x14ac:dyDescent="0.3">
      <c r="A111" t="s">
        <v>290</v>
      </c>
      <c r="B111">
        <v>0</v>
      </c>
      <c r="C111" t="s">
        <v>132</v>
      </c>
      <c r="D111" t="s">
        <v>132</v>
      </c>
      <c r="E111" t="s">
        <v>132</v>
      </c>
      <c r="F111" t="s">
        <v>132</v>
      </c>
      <c r="G111" t="s">
        <v>132</v>
      </c>
      <c r="H111" t="s">
        <v>132</v>
      </c>
      <c r="I111" t="s">
        <v>132</v>
      </c>
      <c r="J111">
        <v>-90</v>
      </c>
      <c r="K111" t="s">
        <v>508</v>
      </c>
      <c r="L111" t="s">
        <v>595</v>
      </c>
      <c r="M111" s="74">
        <v>0.77552083333333333</v>
      </c>
      <c r="N111" t="s">
        <v>508</v>
      </c>
      <c r="O111">
        <v>2</v>
      </c>
      <c r="P111">
        <v>35.331000000000003</v>
      </c>
      <c r="Q111" t="s">
        <v>595</v>
      </c>
      <c r="R111" t="s">
        <v>132</v>
      </c>
    </row>
    <row r="112" spans="1:18" x14ac:dyDescent="0.3">
      <c r="A112" t="s">
        <v>558</v>
      </c>
      <c r="B112">
        <v>0</v>
      </c>
      <c r="C112" t="s">
        <v>132</v>
      </c>
      <c r="D112" t="s">
        <v>132</v>
      </c>
      <c r="E112" t="s">
        <v>132</v>
      </c>
      <c r="F112" t="s">
        <v>132</v>
      </c>
      <c r="G112" t="s">
        <v>132</v>
      </c>
      <c r="H112" t="s">
        <v>132</v>
      </c>
      <c r="I112" t="s">
        <v>132</v>
      </c>
      <c r="J112">
        <v>-88.89</v>
      </c>
      <c r="K112" t="s">
        <v>508</v>
      </c>
      <c r="L112" t="s">
        <v>595</v>
      </c>
      <c r="M112" s="74">
        <v>0.77552083333333333</v>
      </c>
      <c r="N112" t="s">
        <v>508</v>
      </c>
      <c r="O112">
        <v>0</v>
      </c>
      <c r="P112">
        <v>5.8040000000000003</v>
      </c>
      <c r="Q112" t="s">
        <v>592</v>
      </c>
      <c r="R112" t="s">
        <v>132</v>
      </c>
    </row>
    <row r="113" spans="1:18" x14ac:dyDescent="0.3">
      <c r="A113" t="s">
        <v>291</v>
      </c>
      <c r="B113">
        <v>0</v>
      </c>
      <c r="C113" t="s">
        <v>132</v>
      </c>
      <c r="D113" t="s">
        <v>132</v>
      </c>
      <c r="E113" t="s">
        <v>132</v>
      </c>
      <c r="F113" t="s">
        <v>132</v>
      </c>
      <c r="G113" t="s">
        <v>132</v>
      </c>
      <c r="H113" t="s">
        <v>132</v>
      </c>
      <c r="I113" t="s">
        <v>132</v>
      </c>
      <c r="J113">
        <v>-88</v>
      </c>
      <c r="K113" t="s">
        <v>508</v>
      </c>
      <c r="L113" t="s">
        <v>595</v>
      </c>
      <c r="M113" s="74">
        <v>0.77552083333333333</v>
      </c>
      <c r="N113" t="s">
        <v>508</v>
      </c>
      <c r="O113">
        <v>0</v>
      </c>
      <c r="P113">
        <v>2.4849999999999999</v>
      </c>
      <c r="Q113" t="s">
        <v>595</v>
      </c>
      <c r="R113" t="s">
        <v>132</v>
      </c>
    </row>
    <row r="114" spans="1:18" x14ac:dyDescent="0.3">
      <c r="A114" t="s">
        <v>559</v>
      </c>
      <c r="B114">
        <v>0</v>
      </c>
      <c r="C114" t="s">
        <v>132</v>
      </c>
      <c r="D114" t="s">
        <v>132</v>
      </c>
      <c r="E114" t="s">
        <v>132</v>
      </c>
      <c r="F114" t="s">
        <v>132</v>
      </c>
      <c r="G114" t="s">
        <v>132</v>
      </c>
      <c r="H114" t="s">
        <v>132</v>
      </c>
      <c r="I114" t="s">
        <v>132</v>
      </c>
      <c r="J114">
        <v>-91.3</v>
      </c>
      <c r="K114" t="s">
        <v>507</v>
      </c>
      <c r="L114" t="s">
        <v>595</v>
      </c>
      <c r="M114" s="74">
        <v>0.77552083333333333</v>
      </c>
      <c r="N114" t="s">
        <v>507</v>
      </c>
      <c r="O114">
        <v>0</v>
      </c>
      <c r="P114">
        <v>1.9910000000000001</v>
      </c>
      <c r="Q114" t="s">
        <v>591</v>
      </c>
      <c r="R114" t="s">
        <v>132</v>
      </c>
    </row>
    <row r="115" spans="1:18" x14ac:dyDescent="0.3">
      <c r="A115" t="s">
        <v>292</v>
      </c>
      <c r="B115">
        <v>0</v>
      </c>
      <c r="C115" t="s">
        <v>132</v>
      </c>
      <c r="D115" t="s">
        <v>132</v>
      </c>
      <c r="E115" t="s">
        <v>132</v>
      </c>
      <c r="F115" t="s">
        <v>132</v>
      </c>
      <c r="G115" t="s">
        <v>132</v>
      </c>
      <c r="H115" t="s">
        <v>132</v>
      </c>
      <c r="I115" t="s">
        <v>132</v>
      </c>
      <c r="J115">
        <v>-90.48</v>
      </c>
      <c r="K115" t="s">
        <v>507</v>
      </c>
      <c r="L115" t="s">
        <v>595</v>
      </c>
      <c r="M115" s="74">
        <v>0.77552083333333333</v>
      </c>
      <c r="N115" t="s">
        <v>507</v>
      </c>
      <c r="O115">
        <v>0</v>
      </c>
      <c r="P115">
        <v>3.629</v>
      </c>
      <c r="Q115" t="s">
        <v>595</v>
      </c>
      <c r="R115" t="s">
        <v>132</v>
      </c>
    </row>
    <row r="116" spans="1:18" x14ac:dyDescent="0.3">
      <c r="A116" t="s">
        <v>447</v>
      </c>
      <c r="B116">
        <v>0</v>
      </c>
      <c r="C116" t="s">
        <v>132</v>
      </c>
      <c r="D116" t="s">
        <v>132</v>
      </c>
      <c r="E116" t="s">
        <v>132</v>
      </c>
      <c r="F116" t="s">
        <v>132</v>
      </c>
      <c r="G116" t="s">
        <v>132</v>
      </c>
      <c r="H116" t="s">
        <v>132</v>
      </c>
      <c r="I116" t="s">
        <v>132</v>
      </c>
      <c r="J116">
        <v>-89.47</v>
      </c>
      <c r="K116" t="s">
        <v>507</v>
      </c>
      <c r="L116" t="s">
        <v>595</v>
      </c>
      <c r="M116" s="74">
        <v>0.77552083333333333</v>
      </c>
      <c r="N116" t="s">
        <v>507</v>
      </c>
      <c r="O116">
        <v>1</v>
      </c>
      <c r="P116">
        <v>14.305</v>
      </c>
      <c r="Q116" t="s">
        <v>591</v>
      </c>
      <c r="R116" t="s">
        <v>132</v>
      </c>
    </row>
    <row r="117" spans="1:18" x14ac:dyDescent="0.3">
      <c r="A117" t="s">
        <v>487</v>
      </c>
      <c r="B117">
        <v>0</v>
      </c>
      <c r="C117" t="s">
        <v>132</v>
      </c>
      <c r="D117" t="s">
        <v>132</v>
      </c>
      <c r="E117" t="s">
        <v>132</v>
      </c>
      <c r="F117" t="s">
        <v>132</v>
      </c>
      <c r="G117" t="s">
        <v>132</v>
      </c>
      <c r="H117" t="s">
        <v>132</v>
      </c>
      <c r="I117" t="s">
        <v>132</v>
      </c>
      <c r="J117">
        <v>-88.24</v>
      </c>
      <c r="K117" t="s">
        <v>507</v>
      </c>
      <c r="L117" t="s">
        <v>595</v>
      </c>
      <c r="M117" s="74">
        <v>0.77552083333333333</v>
      </c>
      <c r="N117" t="s">
        <v>507</v>
      </c>
      <c r="O117">
        <v>0</v>
      </c>
      <c r="P117">
        <v>3.4380000000000002</v>
      </c>
      <c r="Q117" t="s">
        <v>588</v>
      </c>
      <c r="R117" t="s">
        <v>132</v>
      </c>
    </row>
    <row r="118" spans="1:18" x14ac:dyDescent="0.3">
      <c r="A118" t="s">
        <v>560</v>
      </c>
      <c r="B118">
        <v>0</v>
      </c>
      <c r="C118" t="s">
        <v>132</v>
      </c>
      <c r="D118" t="s">
        <v>132</v>
      </c>
      <c r="E118" t="s">
        <v>132</v>
      </c>
      <c r="F118" t="s">
        <v>132</v>
      </c>
      <c r="G118" t="s">
        <v>132</v>
      </c>
      <c r="H118" t="s">
        <v>132</v>
      </c>
      <c r="I118" t="s">
        <v>132</v>
      </c>
      <c r="J118">
        <v>-93.75</v>
      </c>
      <c r="K118" t="s">
        <v>505</v>
      </c>
      <c r="L118" t="s">
        <v>595</v>
      </c>
      <c r="M118" s="74">
        <v>0.77552083333333333</v>
      </c>
      <c r="N118" t="s">
        <v>505</v>
      </c>
      <c r="O118">
        <v>0</v>
      </c>
      <c r="P118">
        <v>844</v>
      </c>
      <c r="Q118" t="s">
        <v>596</v>
      </c>
      <c r="R118" t="s">
        <v>132</v>
      </c>
    </row>
    <row r="119" spans="1:18" x14ac:dyDescent="0.3">
      <c r="A119" t="s">
        <v>488</v>
      </c>
      <c r="B119">
        <v>0</v>
      </c>
      <c r="C119" t="s">
        <v>132</v>
      </c>
      <c r="D119" t="s">
        <v>132</v>
      </c>
      <c r="E119" t="s">
        <v>132</v>
      </c>
      <c r="F119" t="s">
        <v>132</v>
      </c>
      <c r="G119" t="s">
        <v>132</v>
      </c>
      <c r="H119" t="s">
        <v>132</v>
      </c>
      <c r="I119" t="s">
        <v>132</v>
      </c>
      <c r="J119">
        <v>-92.86</v>
      </c>
      <c r="K119" t="s">
        <v>505</v>
      </c>
      <c r="L119" t="s">
        <v>595</v>
      </c>
      <c r="M119" s="74">
        <v>0.77552083333333333</v>
      </c>
      <c r="N119" t="s">
        <v>505</v>
      </c>
      <c r="O119">
        <v>0</v>
      </c>
      <c r="P119">
        <v>3.222</v>
      </c>
      <c r="Q119" t="s">
        <v>595</v>
      </c>
      <c r="R119" t="s">
        <v>132</v>
      </c>
    </row>
    <row r="120" spans="1:18" x14ac:dyDescent="0.3">
      <c r="A120" t="s">
        <v>561</v>
      </c>
      <c r="B120">
        <v>0</v>
      </c>
      <c r="C120" t="s">
        <v>132</v>
      </c>
      <c r="D120" t="s">
        <v>132</v>
      </c>
      <c r="E120" t="s">
        <v>132</v>
      </c>
      <c r="F120" t="s">
        <v>132</v>
      </c>
      <c r="G120" t="s">
        <v>132</v>
      </c>
      <c r="H120" t="s">
        <v>132</v>
      </c>
      <c r="I120" t="s">
        <v>132</v>
      </c>
      <c r="J120">
        <v>-92.31</v>
      </c>
      <c r="K120" t="s">
        <v>505</v>
      </c>
      <c r="L120" t="s">
        <v>595</v>
      </c>
      <c r="M120" s="74">
        <v>0.77552083333333333</v>
      </c>
      <c r="N120" t="s">
        <v>505</v>
      </c>
      <c r="O120">
        <v>0</v>
      </c>
      <c r="P120">
        <v>918</v>
      </c>
      <c r="Q120" t="s">
        <v>595</v>
      </c>
      <c r="R120" t="s">
        <v>132</v>
      </c>
    </row>
    <row r="121" spans="1:18" x14ac:dyDescent="0.3">
      <c r="A121" t="s">
        <v>293</v>
      </c>
      <c r="B121">
        <v>0</v>
      </c>
      <c r="C121" t="s">
        <v>132</v>
      </c>
      <c r="D121" t="s">
        <v>132</v>
      </c>
      <c r="E121" t="s">
        <v>132</v>
      </c>
      <c r="F121" t="s">
        <v>132</v>
      </c>
      <c r="G121" t="s">
        <v>132</v>
      </c>
      <c r="H121" t="s">
        <v>132</v>
      </c>
      <c r="I121" t="s">
        <v>132</v>
      </c>
      <c r="J121">
        <v>-90.91</v>
      </c>
      <c r="K121" t="s">
        <v>505</v>
      </c>
      <c r="L121" t="s">
        <v>595</v>
      </c>
      <c r="M121" s="74">
        <v>0.77552083333333333</v>
      </c>
      <c r="N121" t="s">
        <v>505</v>
      </c>
      <c r="O121">
        <v>30</v>
      </c>
      <c r="P121">
        <v>8.8930000000000007</v>
      </c>
      <c r="Q121" t="s">
        <v>595</v>
      </c>
      <c r="R121" t="s">
        <v>132</v>
      </c>
    </row>
    <row r="122" spans="1:18" x14ac:dyDescent="0.3">
      <c r="A122" t="s">
        <v>562</v>
      </c>
      <c r="B122">
        <v>0</v>
      </c>
      <c r="C122" t="s">
        <v>132</v>
      </c>
      <c r="D122" t="s">
        <v>132</v>
      </c>
      <c r="E122" t="s">
        <v>132</v>
      </c>
      <c r="F122" t="s">
        <v>132</v>
      </c>
      <c r="G122" t="s">
        <v>132</v>
      </c>
      <c r="H122" t="s">
        <v>132</v>
      </c>
      <c r="I122" t="s">
        <v>132</v>
      </c>
      <c r="J122">
        <v>-90</v>
      </c>
      <c r="K122" t="s">
        <v>505</v>
      </c>
      <c r="L122" t="s">
        <v>595</v>
      </c>
      <c r="M122" s="74">
        <v>0.77552083333333333</v>
      </c>
      <c r="N122" t="s">
        <v>505</v>
      </c>
      <c r="O122">
        <v>0</v>
      </c>
      <c r="P122">
        <v>538</v>
      </c>
      <c r="Q122" t="s">
        <v>595</v>
      </c>
      <c r="R122" t="s">
        <v>132</v>
      </c>
    </row>
    <row r="123" spans="1:18" x14ac:dyDescent="0.3">
      <c r="A123" t="s">
        <v>489</v>
      </c>
      <c r="B123">
        <v>0</v>
      </c>
      <c r="C123" t="s">
        <v>132</v>
      </c>
      <c r="D123" t="s">
        <v>132</v>
      </c>
      <c r="E123" t="s">
        <v>132</v>
      </c>
      <c r="F123" t="s">
        <v>132</v>
      </c>
      <c r="G123" t="s">
        <v>132</v>
      </c>
      <c r="H123" t="s">
        <v>132</v>
      </c>
      <c r="I123" t="s">
        <v>132</v>
      </c>
      <c r="J123">
        <v>-88.89</v>
      </c>
      <c r="K123" t="s">
        <v>505</v>
      </c>
      <c r="L123" t="s">
        <v>595</v>
      </c>
      <c r="M123" s="74">
        <v>0.77552083333333333</v>
      </c>
      <c r="N123" t="s">
        <v>505</v>
      </c>
      <c r="O123">
        <v>0</v>
      </c>
      <c r="P123">
        <v>1.2030000000000001</v>
      </c>
      <c r="Q123" t="s">
        <v>552</v>
      </c>
      <c r="R123" t="s">
        <v>132</v>
      </c>
    </row>
    <row r="124" spans="1:18" x14ac:dyDescent="0.3">
      <c r="A124" t="s">
        <v>490</v>
      </c>
      <c r="B124">
        <v>0</v>
      </c>
      <c r="C124" t="s">
        <v>132</v>
      </c>
      <c r="D124" t="s">
        <v>132</v>
      </c>
      <c r="E124" t="s">
        <v>132</v>
      </c>
      <c r="F124" t="s">
        <v>132</v>
      </c>
      <c r="G124" t="s">
        <v>132</v>
      </c>
      <c r="H124" t="s">
        <v>132</v>
      </c>
      <c r="I124" t="s">
        <v>132</v>
      </c>
      <c r="J124">
        <v>-87.5</v>
      </c>
      <c r="K124" t="s">
        <v>505</v>
      </c>
      <c r="L124" t="s">
        <v>595</v>
      </c>
      <c r="M124" s="74">
        <v>0.77552083333333333</v>
      </c>
      <c r="N124" t="s">
        <v>505</v>
      </c>
      <c r="O124">
        <v>0</v>
      </c>
      <c r="P124">
        <v>3.2719999999999998</v>
      </c>
      <c r="Q124" t="s">
        <v>595</v>
      </c>
      <c r="R124" t="s">
        <v>132</v>
      </c>
    </row>
    <row r="125" spans="1:18" x14ac:dyDescent="0.3">
      <c r="A125" t="s">
        <v>491</v>
      </c>
      <c r="B125">
        <v>0</v>
      </c>
      <c r="C125" t="s">
        <v>132</v>
      </c>
      <c r="D125" t="s">
        <v>132</v>
      </c>
      <c r="E125" t="s">
        <v>132</v>
      </c>
      <c r="F125" t="s">
        <v>132</v>
      </c>
      <c r="G125" t="s">
        <v>132</v>
      </c>
      <c r="H125" t="s">
        <v>132</v>
      </c>
      <c r="I125" t="s">
        <v>132</v>
      </c>
      <c r="J125">
        <v>-83.33</v>
      </c>
      <c r="K125" t="s">
        <v>505</v>
      </c>
      <c r="L125" t="s">
        <v>595</v>
      </c>
      <c r="M125" s="74">
        <v>0.77552083333333333</v>
      </c>
      <c r="N125" t="s">
        <v>505</v>
      </c>
      <c r="O125">
        <v>0</v>
      </c>
      <c r="P125">
        <v>1.4490000000000001</v>
      </c>
      <c r="Q125" t="s">
        <v>524</v>
      </c>
      <c r="R125" t="s">
        <v>132</v>
      </c>
    </row>
    <row r="126" spans="1:18" x14ac:dyDescent="0.3">
      <c r="A126" t="s">
        <v>492</v>
      </c>
      <c r="B126">
        <v>0</v>
      </c>
      <c r="C126" t="s">
        <v>132</v>
      </c>
      <c r="D126" t="s">
        <v>132</v>
      </c>
      <c r="E126" t="s">
        <v>132</v>
      </c>
      <c r="F126" t="s">
        <v>132</v>
      </c>
      <c r="G126" t="s">
        <v>132</v>
      </c>
      <c r="H126" t="s">
        <v>132</v>
      </c>
      <c r="I126" t="s">
        <v>132</v>
      </c>
      <c r="J126">
        <v>-80</v>
      </c>
      <c r="K126" t="s">
        <v>505</v>
      </c>
      <c r="L126" t="s">
        <v>595</v>
      </c>
      <c r="M126" s="74">
        <v>0.77552083333333333</v>
      </c>
      <c r="N126" t="s">
        <v>505</v>
      </c>
      <c r="O126">
        <v>0</v>
      </c>
      <c r="P126">
        <v>2.2440000000000002</v>
      </c>
      <c r="Q126" t="s">
        <v>588</v>
      </c>
      <c r="R126" t="s">
        <v>132</v>
      </c>
    </row>
    <row r="127" spans="1:18" x14ac:dyDescent="0.3">
      <c r="A127" t="s">
        <v>294</v>
      </c>
      <c r="B127">
        <v>0</v>
      </c>
      <c r="C127" t="s">
        <v>132</v>
      </c>
      <c r="D127" t="s">
        <v>132</v>
      </c>
      <c r="E127" t="s">
        <v>132</v>
      </c>
      <c r="F127" t="s">
        <v>132</v>
      </c>
      <c r="G127" t="s">
        <v>132</v>
      </c>
      <c r="H127" t="s">
        <v>132</v>
      </c>
      <c r="I127" t="s">
        <v>132</v>
      </c>
      <c r="J127">
        <v>-75</v>
      </c>
      <c r="K127" t="s">
        <v>505</v>
      </c>
      <c r="L127" t="s">
        <v>595</v>
      </c>
      <c r="M127" s="74">
        <v>0.77552083333333333</v>
      </c>
      <c r="N127" t="s">
        <v>505</v>
      </c>
      <c r="O127">
        <v>0</v>
      </c>
      <c r="P127">
        <v>5.26</v>
      </c>
      <c r="Q127" t="s">
        <v>595</v>
      </c>
      <c r="R127" t="s">
        <v>132</v>
      </c>
    </row>
    <row r="128" spans="1:18" x14ac:dyDescent="0.3">
      <c r="A128" t="s">
        <v>493</v>
      </c>
      <c r="B128">
        <v>0</v>
      </c>
      <c r="C128" t="s">
        <v>132</v>
      </c>
      <c r="D128" t="s">
        <v>132</v>
      </c>
      <c r="E128" t="s">
        <v>132</v>
      </c>
      <c r="F128" t="s">
        <v>132</v>
      </c>
      <c r="G128" t="s">
        <v>132</v>
      </c>
      <c r="H128" t="s">
        <v>132</v>
      </c>
      <c r="I128" t="s">
        <v>132</v>
      </c>
      <c r="J128">
        <v>-50</v>
      </c>
      <c r="K128" t="s">
        <v>505</v>
      </c>
      <c r="L128" t="s">
        <v>595</v>
      </c>
      <c r="M128" s="74">
        <v>0.77552083333333333</v>
      </c>
      <c r="N128" t="s">
        <v>505</v>
      </c>
      <c r="O128">
        <v>0</v>
      </c>
      <c r="P128">
        <v>1.4690000000000001</v>
      </c>
      <c r="Q128" t="s">
        <v>595</v>
      </c>
      <c r="R128" t="s">
        <v>132</v>
      </c>
    </row>
    <row r="129" spans="1:18" x14ac:dyDescent="0.3">
      <c r="A129" t="s">
        <v>494</v>
      </c>
      <c r="B129">
        <v>0</v>
      </c>
      <c r="C129" t="s">
        <v>132</v>
      </c>
      <c r="D129" t="s">
        <v>132</v>
      </c>
      <c r="E129" t="s">
        <v>132</v>
      </c>
      <c r="F129" t="s">
        <v>132</v>
      </c>
      <c r="G129" t="s">
        <v>132</v>
      </c>
      <c r="H129" t="s">
        <v>132</v>
      </c>
      <c r="I129" t="s">
        <v>132</v>
      </c>
      <c r="J129">
        <v>0</v>
      </c>
      <c r="K129" t="s">
        <v>505</v>
      </c>
      <c r="L129" t="s">
        <v>595</v>
      </c>
      <c r="M129" s="74">
        <v>0.77552083333333333</v>
      </c>
      <c r="N129" t="s">
        <v>505</v>
      </c>
      <c r="O129">
        <v>0</v>
      </c>
      <c r="P129">
        <v>3.0960000000000001</v>
      </c>
      <c r="Q129" t="s">
        <v>509</v>
      </c>
      <c r="R129" t="s">
        <v>132</v>
      </c>
    </row>
    <row r="130" spans="1:18" x14ac:dyDescent="0.3">
      <c r="A130" t="s">
        <v>495</v>
      </c>
      <c r="B130">
        <v>0</v>
      </c>
      <c r="C130" t="s">
        <v>132</v>
      </c>
      <c r="D130" t="s">
        <v>132</v>
      </c>
      <c r="E130" t="s">
        <v>132</v>
      </c>
      <c r="F130" t="s">
        <v>132</v>
      </c>
      <c r="G130" t="s">
        <v>132</v>
      </c>
      <c r="H130" t="s">
        <v>132</v>
      </c>
      <c r="I130" t="s">
        <v>132</v>
      </c>
      <c r="J130">
        <v>0</v>
      </c>
      <c r="K130" t="s">
        <v>505</v>
      </c>
      <c r="L130" t="s">
        <v>595</v>
      </c>
      <c r="M130" s="74">
        <v>0.77552083333333333</v>
      </c>
      <c r="N130" t="s">
        <v>505</v>
      </c>
      <c r="O130">
        <v>0</v>
      </c>
      <c r="P130">
        <v>2.694</v>
      </c>
      <c r="Q130" t="s">
        <v>595</v>
      </c>
      <c r="R130" t="s">
        <v>132</v>
      </c>
    </row>
    <row r="131" spans="1:18" x14ac:dyDescent="0.3">
      <c r="A131" t="s">
        <v>496</v>
      </c>
      <c r="B131">
        <v>0</v>
      </c>
      <c r="C131" t="s">
        <v>132</v>
      </c>
      <c r="D131" t="s">
        <v>132</v>
      </c>
      <c r="E131" t="s">
        <v>132</v>
      </c>
      <c r="F131" t="s">
        <v>132</v>
      </c>
      <c r="G131" t="s">
        <v>132</v>
      </c>
      <c r="H131" t="s">
        <v>132</v>
      </c>
      <c r="I131" t="s">
        <v>132</v>
      </c>
      <c r="J131">
        <v>0</v>
      </c>
      <c r="K131" t="s">
        <v>505</v>
      </c>
      <c r="L131" t="s">
        <v>595</v>
      </c>
      <c r="M131" s="74">
        <v>0.77552083333333333</v>
      </c>
      <c r="N131" t="s">
        <v>505</v>
      </c>
      <c r="O131">
        <v>0</v>
      </c>
      <c r="P131">
        <v>1.0780000000000001</v>
      </c>
      <c r="Q131" t="s">
        <v>595</v>
      </c>
      <c r="R131" t="s">
        <v>132</v>
      </c>
    </row>
    <row r="132" spans="1:18" x14ac:dyDescent="0.3">
      <c r="A132" t="s">
        <v>437</v>
      </c>
      <c r="B132">
        <v>0</v>
      </c>
      <c r="C132" t="s">
        <v>132</v>
      </c>
      <c r="D132" t="s">
        <v>132</v>
      </c>
      <c r="E132" t="s">
        <v>132</v>
      </c>
      <c r="F132" t="s">
        <v>132</v>
      </c>
      <c r="G132" t="s">
        <v>132</v>
      </c>
      <c r="H132" t="s">
        <v>132</v>
      </c>
      <c r="I132" t="s">
        <v>132</v>
      </c>
      <c r="J132">
        <v>0</v>
      </c>
      <c r="K132" t="s">
        <v>505</v>
      </c>
      <c r="L132" t="s">
        <v>595</v>
      </c>
      <c r="M132" s="74">
        <v>0.77552083333333333</v>
      </c>
      <c r="N132" t="s">
        <v>505</v>
      </c>
      <c r="O132">
        <v>0</v>
      </c>
      <c r="P132">
        <v>2.1829999999999998</v>
      </c>
      <c r="Q132" t="s">
        <v>578</v>
      </c>
      <c r="R132" t="s">
        <v>132</v>
      </c>
    </row>
    <row r="133" spans="1:18" x14ac:dyDescent="0.3">
      <c r="A133" t="s">
        <v>563</v>
      </c>
      <c r="B133">
        <v>0</v>
      </c>
      <c r="C133" t="s">
        <v>132</v>
      </c>
      <c r="D133" t="s">
        <v>132</v>
      </c>
      <c r="E133" t="s">
        <v>132</v>
      </c>
      <c r="F133" t="s">
        <v>132</v>
      </c>
      <c r="G133" t="s">
        <v>132</v>
      </c>
      <c r="H133" t="s">
        <v>132</v>
      </c>
      <c r="I133" t="s">
        <v>132</v>
      </c>
      <c r="J133">
        <v>0</v>
      </c>
      <c r="K133" t="s">
        <v>505</v>
      </c>
      <c r="L133" t="s">
        <v>595</v>
      </c>
      <c r="M133" s="74">
        <v>0.77552083333333333</v>
      </c>
      <c r="N133" t="s">
        <v>505</v>
      </c>
      <c r="O133">
        <v>0</v>
      </c>
      <c r="P133">
        <v>151</v>
      </c>
      <c r="Q133" t="s">
        <v>498</v>
      </c>
      <c r="R133" t="s">
        <v>132</v>
      </c>
    </row>
    <row r="134" spans="1:18" x14ac:dyDescent="0.3">
      <c r="A134" t="s">
        <v>564</v>
      </c>
      <c r="B134">
        <v>0</v>
      </c>
      <c r="C134" t="s">
        <v>132</v>
      </c>
      <c r="D134" t="s">
        <v>132</v>
      </c>
      <c r="E134" t="s">
        <v>132</v>
      </c>
      <c r="F134" t="s">
        <v>132</v>
      </c>
      <c r="G134" t="s">
        <v>132</v>
      </c>
      <c r="H134" t="s">
        <v>132</v>
      </c>
      <c r="I134" t="s">
        <v>132</v>
      </c>
      <c r="J134">
        <v>0</v>
      </c>
      <c r="K134" t="s">
        <v>505</v>
      </c>
      <c r="L134" t="s">
        <v>595</v>
      </c>
      <c r="M134" s="74">
        <v>0.77552083333333333</v>
      </c>
      <c r="N134" t="s">
        <v>505</v>
      </c>
      <c r="O134">
        <v>0</v>
      </c>
      <c r="P134">
        <v>682</v>
      </c>
      <c r="Q134" t="s">
        <v>502</v>
      </c>
      <c r="R134" t="s">
        <v>132</v>
      </c>
    </row>
    <row r="135" spans="1:18" x14ac:dyDescent="0.3">
      <c r="A135" t="s">
        <v>565</v>
      </c>
      <c r="B135">
        <v>0</v>
      </c>
      <c r="C135" t="s">
        <v>132</v>
      </c>
      <c r="D135" t="s">
        <v>132</v>
      </c>
      <c r="E135" t="s">
        <v>132</v>
      </c>
      <c r="F135" t="s">
        <v>132</v>
      </c>
      <c r="G135" t="s">
        <v>132</v>
      </c>
      <c r="H135" t="s">
        <v>132</v>
      </c>
      <c r="I135" t="s">
        <v>132</v>
      </c>
      <c r="J135">
        <v>0</v>
      </c>
      <c r="K135" t="s">
        <v>505</v>
      </c>
      <c r="L135" t="s">
        <v>595</v>
      </c>
      <c r="M135" s="74">
        <v>0.77552083333333333</v>
      </c>
      <c r="N135" t="s">
        <v>505</v>
      </c>
      <c r="O135">
        <v>0</v>
      </c>
      <c r="P135">
        <v>403</v>
      </c>
      <c r="Q135" t="s">
        <v>483</v>
      </c>
      <c r="R135" t="s">
        <v>132</v>
      </c>
    </row>
    <row r="136" spans="1:18" x14ac:dyDescent="0.3">
      <c r="A136" t="s">
        <v>566</v>
      </c>
      <c r="B136">
        <v>0</v>
      </c>
      <c r="C136" t="s">
        <v>132</v>
      </c>
      <c r="D136" t="s">
        <v>132</v>
      </c>
      <c r="E136" t="s">
        <v>132</v>
      </c>
      <c r="F136" t="s">
        <v>132</v>
      </c>
      <c r="G136" t="s">
        <v>132</v>
      </c>
      <c r="H136" t="s">
        <v>132</v>
      </c>
      <c r="I136" t="s">
        <v>132</v>
      </c>
      <c r="J136">
        <v>0</v>
      </c>
      <c r="K136" t="s">
        <v>505</v>
      </c>
      <c r="L136" t="s">
        <v>595</v>
      </c>
      <c r="M136" s="74">
        <v>0.77552083333333333</v>
      </c>
      <c r="N136" t="s">
        <v>505</v>
      </c>
      <c r="O136">
        <v>0</v>
      </c>
      <c r="P136">
        <v>1.6830000000000001</v>
      </c>
      <c r="Q136" t="s">
        <v>523</v>
      </c>
      <c r="R136" t="s">
        <v>132</v>
      </c>
    </row>
    <row r="137" spans="1:18" x14ac:dyDescent="0.3">
      <c r="A137" t="s">
        <v>567</v>
      </c>
      <c r="B137">
        <v>0</v>
      </c>
      <c r="C137" t="s">
        <v>132</v>
      </c>
      <c r="D137" t="s">
        <v>132</v>
      </c>
      <c r="E137" t="s">
        <v>132</v>
      </c>
      <c r="F137" t="s">
        <v>132</v>
      </c>
      <c r="G137" t="s">
        <v>132</v>
      </c>
      <c r="H137" t="s">
        <v>132</v>
      </c>
      <c r="I137" t="s">
        <v>132</v>
      </c>
      <c r="J137">
        <v>0</v>
      </c>
      <c r="K137" t="s">
        <v>505</v>
      </c>
      <c r="L137" t="s">
        <v>595</v>
      </c>
      <c r="M137" s="74">
        <v>0.77552083333333333</v>
      </c>
      <c r="N137" t="s">
        <v>505</v>
      </c>
      <c r="O137">
        <v>0</v>
      </c>
      <c r="P137">
        <v>1.2150000000000001</v>
      </c>
      <c r="Q137" t="s">
        <v>523</v>
      </c>
      <c r="R137" t="s">
        <v>132</v>
      </c>
    </row>
    <row r="138" spans="1:18" x14ac:dyDescent="0.3">
      <c r="A138" t="s">
        <v>568</v>
      </c>
      <c r="B138">
        <v>0</v>
      </c>
      <c r="C138" t="s">
        <v>132</v>
      </c>
      <c r="D138" t="s">
        <v>132</v>
      </c>
      <c r="E138" t="s">
        <v>132</v>
      </c>
      <c r="F138" t="s">
        <v>132</v>
      </c>
      <c r="G138" t="s">
        <v>132</v>
      </c>
      <c r="H138" t="s">
        <v>132</v>
      </c>
      <c r="I138" t="s">
        <v>132</v>
      </c>
      <c r="J138">
        <v>0</v>
      </c>
      <c r="K138" t="s">
        <v>505</v>
      </c>
      <c r="L138" t="s">
        <v>595</v>
      </c>
      <c r="M138" s="74">
        <v>0.77552083333333333</v>
      </c>
      <c r="N138" t="s">
        <v>505</v>
      </c>
      <c r="O138">
        <v>0</v>
      </c>
      <c r="P138">
        <v>177</v>
      </c>
      <c r="Q138" t="s">
        <v>506</v>
      </c>
      <c r="R138" t="s">
        <v>132</v>
      </c>
    </row>
    <row r="139" spans="1:18" x14ac:dyDescent="0.3">
      <c r="A139" t="s">
        <v>569</v>
      </c>
      <c r="B139">
        <v>0</v>
      </c>
      <c r="C139" t="s">
        <v>132</v>
      </c>
      <c r="D139" t="s">
        <v>132</v>
      </c>
      <c r="E139" t="s">
        <v>132</v>
      </c>
      <c r="F139" t="s">
        <v>132</v>
      </c>
      <c r="G139" t="s">
        <v>132</v>
      </c>
      <c r="H139" t="s">
        <v>132</v>
      </c>
      <c r="I139" t="s">
        <v>132</v>
      </c>
      <c r="J139">
        <v>0</v>
      </c>
      <c r="K139" t="s">
        <v>505</v>
      </c>
      <c r="L139" t="s">
        <v>595</v>
      </c>
      <c r="M139" s="74">
        <v>0.77552083333333333</v>
      </c>
      <c r="N139" t="s">
        <v>505</v>
      </c>
      <c r="O139">
        <v>0</v>
      </c>
      <c r="P139">
        <v>216</v>
      </c>
      <c r="Q139" t="s">
        <v>475</v>
      </c>
      <c r="R139" t="s">
        <v>132</v>
      </c>
    </row>
    <row r="140" spans="1:18" x14ac:dyDescent="0.3">
      <c r="A140" t="s">
        <v>570</v>
      </c>
      <c r="B140">
        <v>0</v>
      </c>
      <c r="C140" t="s">
        <v>132</v>
      </c>
      <c r="D140" t="s">
        <v>132</v>
      </c>
      <c r="E140" t="s">
        <v>132</v>
      </c>
      <c r="F140" t="s">
        <v>132</v>
      </c>
      <c r="G140" t="s">
        <v>132</v>
      </c>
      <c r="H140" t="s">
        <v>132</v>
      </c>
      <c r="I140" t="s">
        <v>132</v>
      </c>
      <c r="J140">
        <v>0</v>
      </c>
      <c r="K140" t="s">
        <v>505</v>
      </c>
      <c r="L140" t="s">
        <v>595</v>
      </c>
      <c r="M140" s="74">
        <v>0.77552083333333333</v>
      </c>
      <c r="N140" t="s">
        <v>505</v>
      </c>
      <c r="O140">
        <v>0</v>
      </c>
      <c r="P140">
        <v>290</v>
      </c>
      <c r="Q140" t="s">
        <v>470</v>
      </c>
      <c r="R140" t="s">
        <v>132</v>
      </c>
    </row>
    <row r="141" spans="1:18" x14ac:dyDescent="0.3">
      <c r="A141" t="s">
        <v>571</v>
      </c>
      <c r="B141">
        <v>0</v>
      </c>
      <c r="C141" t="s">
        <v>132</v>
      </c>
      <c r="D141" t="s">
        <v>132</v>
      </c>
      <c r="E141" t="s">
        <v>132</v>
      </c>
      <c r="F141" t="s">
        <v>132</v>
      </c>
      <c r="G141" t="s">
        <v>132</v>
      </c>
      <c r="H141" t="s">
        <v>132</v>
      </c>
      <c r="I141" t="s">
        <v>132</v>
      </c>
      <c r="J141">
        <v>0</v>
      </c>
      <c r="K141" t="s">
        <v>505</v>
      </c>
      <c r="L141" t="s">
        <v>595</v>
      </c>
      <c r="M141" s="74">
        <v>0.77552083333333333</v>
      </c>
      <c r="N141" t="s">
        <v>505</v>
      </c>
      <c r="O141">
        <v>0</v>
      </c>
      <c r="P141">
        <v>238</v>
      </c>
      <c r="Q141" t="s">
        <v>463</v>
      </c>
      <c r="R141" t="s">
        <v>132</v>
      </c>
    </row>
    <row r="142" spans="1:18" x14ac:dyDescent="0.3">
      <c r="A142" t="s">
        <v>572</v>
      </c>
      <c r="B142">
        <v>0</v>
      </c>
      <c r="C142" t="s">
        <v>132</v>
      </c>
      <c r="D142" t="s">
        <v>132</v>
      </c>
      <c r="E142" t="s">
        <v>132</v>
      </c>
      <c r="F142" t="s">
        <v>132</v>
      </c>
      <c r="G142" t="s">
        <v>132</v>
      </c>
      <c r="H142" t="s">
        <v>132</v>
      </c>
      <c r="I142" t="s">
        <v>132</v>
      </c>
      <c r="J142">
        <v>0</v>
      </c>
      <c r="K142" t="s">
        <v>505</v>
      </c>
      <c r="L142" t="s">
        <v>595</v>
      </c>
      <c r="M142" s="74">
        <v>0.77552083333333333</v>
      </c>
      <c r="N142" t="s">
        <v>505</v>
      </c>
      <c r="O142">
        <v>0</v>
      </c>
      <c r="P142">
        <v>773</v>
      </c>
      <c r="Q142" t="s">
        <v>470</v>
      </c>
      <c r="R142" t="s">
        <v>132</v>
      </c>
    </row>
    <row r="143" spans="1:18" x14ac:dyDescent="0.3">
      <c r="A143" t="s">
        <v>573</v>
      </c>
      <c r="B143">
        <v>0</v>
      </c>
      <c r="C143" t="s">
        <v>132</v>
      </c>
      <c r="D143" t="s">
        <v>132</v>
      </c>
      <c r="E143" t="s">
        <v>132</v>
      </c>
      <c r="F143" t="s">
        <v>132</v>
      </c>
      <c r="G143" t="s">
        <v>132</v>
      </c>
      <c r="H143" t="s">
        <v>132</v>
      </c>
      <c r="I143" t="s">
        <v>132</v>
      </c>
      <c r="J143">
        <v>0</v>
      </c>
      <c r="K143" t="s">
        <v>505</v>
      </c>
      <c r="L143" t="s">
        <v>595</v>
      </c>
      <c r="M143" s="74">
        <v>0.77552083333333333</v>
      </c>
      <c r="N143" t="s">
        <v>505</v>
      </c>
      <c r="O143">
        <v>0</v>
      </c>
      <c r="P143">
        <v>352</v>
      </c>
      <c r="Q143" t="s">
        <v>498</v>
      </c>
      <c r="R143" t="s">
        <v>132</v>
      </c>
    </row>
    <row r="144" spans="1:18" x14ac:dyDescent="0.3">
      <c r="A144" t="s">
        <v>574</v>
      </c>
      <c r="B144">
        <v>0</v>
      </c>
      <c r="C144" t="s">
        <v>132</v>
      </c>
      <c r="D144" t="s">
        <v>132</v>
      </c>
      <c r="E144" t="s">
        <v>132</v>
      </c>
      <c r="F144" t="s">
        <v>132</v>
      </c>
      <c r="G144" t="s">
        <v>132</v>
      </c>
      <c r="H144" t="s">
        <v>132</v>
      </c>
      <c r="I144" t="s">
        <v>132</v>
      </c>
      <c r="J144">
        <v>0</v>
      </c>
      <c r="K144" t="s">
        <v>505</v>
      </c>
      <c r="L144" t="s">
        <v>595</v>
      </c>
      <c r="M144" s="74">
        <v>0.77552083333333333</v>
      </c>
      <c r="N144" t="s">
        <v>505</v>
      </c>
      <c r="O144">
        <v>0</v>
      </c>
      <c r="P144">
        <v>1.506</v>
      </c>
      <c r="Q144" t="s">
        <v>486</v>
      </c>
      <c r="R144" t="s">
        <v>132</v>
      </c>
    </row>
    <row r="145" spans="1:18" x14ac:dyDescent="0.3">
      <c r="A145" t="s">
        <v>575</v>
      </c>
      <c r="B145">
        <v>0</v>
      </c>
      <c r="C145" t="s">
        <v>132</v>
      </c>
      <c r="D145" t="s">
        <v>132</v>
      </c>
      <c r="E145" t="s">
        <v>132</v>
      </c>
      <c r="F145" t="s">
        <v>132</v>
      </c>
      <c r="G145" t="s">
        <v>132</v>
      </c>
      <c r="H145" t="s">
        <v>132</v>
      </c>
      <c r="I145" t="s">
        <v>132</v>
      </c>
      <c r="J145">
        <v>0</v>
      </c>
      <c r="K145" t="s">
        <v>505</v>
      </c>
      <c r="L145" t="s">
        <v>595</v>
      </c>
      <c r="M145" s="74">
        <v>0.77552083333333333</v>
      </c>
      <c r="N145" t="s">
        <v>505</v>
      </c>
      <c r="O145">
        <v>0</v>
      </c>
      <c r="P145">
        <v>935</v>
      </c>
      <c r="Q145" t="s">
        <v>463</v>
      </c>
      <c r="R145" t="s">
        <v>132</v>
      </c>
    </row>
    <row r="146" spans="1:18" x14ac:dyDescent="0.3">
      <c r="A146" t="s">
        <v>576</v>
      </c>
      <c r="B146">
        <v>0</v>
      </c>
      <c r="C146" t="s">
        <v>132</v>
      </c>
      <c r="D146" t="s">
        <v>132</v>
      </c>
      <c r="E146" t="s">
        <v>132</v>
      </c>
      <c r="F146" t="s">
        <v>132</v>
      </c>
      <c r="G146" t="s">
        <v>132</v>
      </c>
      <c r="H146" t="s">
        <v>132</v>
      </c>
      <c r="I146" t="s">
        <v>132</v>
      </c>
      <c r="J146">
        <v>0</v>
      </c>
      <c r="K146" t="s">
        <v>505</v>
      </c>
      <c r="L146" t="s">
        <v>595</v>
      </c>
      <c r="M146" s="74">
        <v>0.77552083333333333</v>
      </c>
      <c r="N146" t="s">
        <v>505</v>
      </c>
      <c r="O146">
        <v>0</v>
      </c>
      <c r="P146">
        <v>1.518</v>
      </c>
      <c r="Q146" t="s">
        <v>463</v>
      </c>
      <c r="R146" t="s">
        <v>132</v>
      </c>
    </row>
    <row r="147" spans="1:18" x14ac:dyDescent="0.3">
      <c r="A147" t="s">
        <v>577</v>
      </c>
      <c r="B147">
        <v>0</v>
      </c>
      <c r="C147" t="s">
        <v>132</v>
      </c>
      <c r="D147" t="s">
        <v>132</v>
      </c>
      <c r="E147" t="s">
        <v>132</v>
      </c>
      <c r="F147" t="s">
        <v>132</v>
      </c>
      <c r="G147" t="s">
        <v>132</v>
      </c>
      <c r="H147" t="s">
        <v>132</v>
      </c>
      <c r="I147" t="s">
        <v>132</v>
      </c>
      <c r="J147">
        <v>0</v>
      </c>
      <c r="K147" t="s">
        <v>505</v>
      </c>
      <c r="L147" t="s">
        <v>595</v>
      </c>
      <c r="M147" s="74">
        <v>0.77552083333333333</v>
      </c>
      <c r="N147" t="s">
        <v>505</v>
      </c>
      <c r="O147">
        <v>0</v>
      </c>
      <c r="P147">
        <v>1.353</v>
      </c>
      <c r="Q147" t="s">
        <v>595</v>
      </c>
      <c r="R147" t="s">
        <v>132</v>
      </c>
    </row>
    <row r="148" spans="1:18" x14ac:dyDescent="0.3">
      <c r="A148" t="s">
        <v>90</v>
      </c>
      <c r="M148" s="74"/>
      <c r="O148">
        <v>26.193999999999999</v>
      </c>
      <c r="P148">
        <v>443.67599999999999</v>
      </c>
    </row>
  </sheetData>
  <phoneticPr fontId="19" type="noConversion"/>
  <pageMargins left="0.7" right="0.7" top="0.78740157499999996" bottom="0.78740157499999996"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456E3-CCE1-42E4-B6E6-19B4435D279F}">
  <sheetPr codeName="Tabelle43"/>
  <dimension ref="A1:R148"/>
  <sheetViews>
    <sheetView workbookViewId="0">
      <selection sqref="A1:R125"/>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0</v>
      </c>
      <c r="K2" t="s">
        <v>505</v>
      </c>
      <c r="L2" t="s">
        <v>595</v>
      </c>
      <c r="M2" s="74">
        <v>0.77552083333333333</v>
      </c>
      <c r="N2" t="s">
        <v>505</v>
      </c>
      <c r="O2">
        <v>0</v>
      </c>
      <c r="P2">
        <v>500</v>
      </c>
      <c r="Q2" t="s">
        <v>553</v>
      </c>
      <c r="R2" t="s">
        <v>132</v>
      </c>
    </row>
    <row r="3" spans="1:18" x14ac:dyDescent="0.3">
      <c r="A3" t="s">
        <v>531</v>
      </c>
      <c r="B3">
        <v>0</v>
      </c>
      <c r="C3" t="s">
        <v>132</v>
      </c>
      <c r="D3" t="s">
        <v>132</v>
      </c>
      <c r="E3" t="s">
        <v>132</v>
      </c>
      <c r="F3" t="s">
        <v>132</v>
      </c>
      <c r="G3" t="s">
        <v>132</v>
      </c>
      <c r="H3" t="s">
        <v>132</v>
      </c>
      <c r="I3" t="s">
        <v>132</v>
      </c>
      <c r="J3">
        <v>0</v>
      </c>
      <c r="K3" t="s">
        <v>505</v>
      </c>
      <c r="L3" t="s">
        <v>595</v>
      </c>
      <c r="M3" s="74">
        <v>0.77552083333333333</v>
      </c>
      <c r="N3" t="s">
        <v>505</v>
      </c>
      <c r="O3">
        <v>0</v>
      </c>
      <c r="P3">
        <v>0</v>
      </c>
      <c r="Q3" t="s">
        <v>473</v>
      </c>
      <c r="R3" t="s">
        <v>132</v>
      </c>
    </row>
    <row r="4" spans="1:18" x14ac:dyDescent="0.3">
      <c r="A4" t="s">
        <v>532</v>
      </c>
      <c r="B4">
        <v>0</v>
      </c>
      <c r="C4" t="s">
        <v>132</v>
      </c>
      <c r="D4" t="s">
        <v>132</v>
      </c>
      <c r="E4" t="s">
        <v>132</v>
      </c>
      <c r="F4" t="s">
        <v>132</v>
      </c>
      <c r="G4" t="s">
        <v>132</v>
      </c>
      <c r="H4" t="s">
        <v>132</v>
      </c>
      <c r="I4" t="s">
        <v>132</v>
      </c>
      <c r="J4">
        <v>0</v>
      </c>
      <c r="K4" t="s">
        <v>505</v>
      </c>
      <c r="L4" t="s">
        <v>595</v>
      </c>
      <c r="M4" s="74">
        <v>0.77552083333333333</v>
      </c>
      <c r="N4" t="s">
        <v>505</v>
      </c>
      <c r="O4">
        <v>0</v>
      </c>
      <c r="P4">
        <v>95</v>
      </c>
      <c r="Q4" t="s">
        <v>473</v>
      </c>
      <c r="R4" t="s">
        <v>132</v>
      </c>
    </row>
    <row r="5" spans="1:18" x14ac:dyDescent="0.3">
      <c r="A5" t="s">
        <v>534</v>
      </c>
      <c r="B5">
        <v>0</v>
      </c>
      <c r="C5" t="s">
        <v>132</v>
      </c>
      <c r="D5" t="s">
        <v>132</v>
      </c>
      <c r="E5" t="s">
        <v>132</v>
      </c>
      <c r="F5" t="s">
        <v>132</v>
      </c>
      <c r="G5" t="s">
        <v>132</v>
      </c>
      <c r="H5" t="s">
        <v>132</v>
      </c>
      <c r="I5" t="s">
        <v>132</v>
      </c>
      <c r="J5">
        <v>0</v>
      </c>
      <c r="K5" t="s">
        <v>505</v>
      </c>
      <c r="L5" t="s">
        <v>595</v>
      </c>
      <c r="M5" s="74">
        <v>0.77552083333333333</v>
      </c>
      <c r="N5" t="s">
        <v>505</v>
      </c>
      <c r="O5">
        <v>0</v>
      </c>
      <c r="P5">
        <v>2</v>
      </c>
      <c r="Q5" t="s">
        <v>473</v>
      </c>
      <c r="R5" t="s">
        <v>132</v>
      </c>
    </row>
    <row r="6" spans="1:18" x14ac:dyDescent="0.3">
      <c r="A6" t="s">
        <v>535</v>
      </c>
      <c r="B6">
        <v>0</v>
      </c>
      <c r="C6" t="s">
        <v>132</v>
      </c>
      <c r="D6" t="s">
        <v>132</v>
      </c>
      <c r="E6" t="s">
        <v>132</v>
      </c>
      <c r="F6" t="s">
        <v>132</v>
      </c>
      <c r="G6" t="s">
        <v>132</v>
      </c>
      <c r="H6" t="s">
        <v>132</v>
      </c>
      <c r="I6" t="s">
        <v>132</v>
      </c>
      <c r="J6">
        <v>0</v>
      </c>
      <c r="K6" t="s">
        <v>505</v>
      </c>
      <c r="L6" t="s">
        <v>595</v>
      </c>
      <c r="M6" s="74">
        <v>0.77552083333333333</v>
      </c>
      <c r="N6" t="s">
        <v>505</v>
      </c>
      <c r="O6">
        <v>0</v>
      </c>
      <c r="P6">
        <v>381</v>
      </c>
      <c r="Q6" t="s">
        <v>473</v>
      </c>
      <c r="R6" t="s">
        <v>132</v>
      </c>
    </row>
    <row r="7" spans="1:18" x14ac:dyDescent="0.3">
      <c r="A7" t="s">
        <v>536</v>
      </c>
      <c r="B7">
        <v>0</v>
      </c>
      <c r="C7" t="s">
        <v>132</v>
      </c>
      <c r="D7" t="s">
        <v>132</v>
      </c>
      <c r="E7" t="s">
        <v>132</v>
      </c>
      <c r="F7" t="s">
        <v>132</v>
      </c>
      <c r="G7" t="s">
        <v>132</v>
      </c>
      <c r="H7" t="s">
        <v>132</v>
      </c>
      <c r="I7" t="s">
        <v>132</v>
      </c>
      <c r="J7">
        <v>0</v>
      </c>
      <c r="K7" t="s">
        <v>505</v>
      </c>
      <c r="L7" t="s">
        <v>595</v>
      </c>
      <c r="M7" s="74">
        <v>0.77552083333333333</v>
      </c>
      <c r="N7" t="s">
        <v>505</v>
      </c>
      <c r="O7">
        <v>0</v>
      </c>
      <c r="P7">
        <v>77</v>
      </c>
      <c r="Q7" t="s">
        <v>473</v>
      </c>
      <c r="R7" t="s">
        <v>132</v>
      </c>
    </row>
    <row r="8" spans="1:18" x14ac:dyDescent="0.3">
      <c r="A8" t="s">
        <v>537</v>
      </c>
      <c r="B8">
        <v>0</v>
      </c>
      <c r="C8" t="s">
        <v>132</v>
      </c>
      <c r="D8" t="s">
        <v>132</v>
      </c>
      <c r="E8" t="s">
        <v>132</v>
      </c>
      <c r="F8" t="s">
        <v>132</v>
      </c>
      <c r="G8" t="s">
        <v>132</v>
      </c>
      <c r="H8" t="s">
        <v>132</v>
      </c>
      <c r="I8" t="s">
        <v>132</v>
      </c>
      <c r="J8">
        <v>0</v>
      </c>
      <c r="K8" t="s">
        <v>505</v>
      </c>
      <c r="L8" t="s">
        <v>595</v>
      </c>
      <c r="M8" s="74">
        <v>0.77552083333333333</v>
      </c>
      <c r="N8" t="s">
        <v>505</v>
      </c>
      <c r="O8">
        <v>0</v>
      </c>
      <c r="P8">
        <v>55</v>
      </c>
      <c r="Q8" t="s">
        <v>473</v>
      </c>
      <c r="R8" t="s">
        <v>132</v>
      </c>
    </row>
    <row r="9" spans="1:18" x14ac:dyDescent="0.3">
      <c r="A9" t="s">
        <v>538</v>
      </c>
      <c r="B9">
        <v>0</v>
      </c>
      <c r="C9" t="s">
        <v>132</v>
      </c>
      <c r="D9" t="s">
        <v>132</v>
      </c>
      <c r="E9" t="s">
        <v>132</v>
      </c>
      <c r="F9" t="s">
        <v>132</v>
      </c>
      <c r="G9" t="s">
        <v>132</v>
      </c>
      <c r="H9" t="s">
        <v>132</v>
      </c>
      <c r="I9" t="s">
        <v>132</v>
      </c>
      <c r="J9">
        <v>0</v>
      </c>
      <c r="K9" t="s">
        <v>505</v>
      </c>
      <c r="L9" t="s">
        <v>595</v>
      </c>
      <c r="M9" s="74">
        <v>0.77552083333333333</v>
      </c>
      <c r="N9" t="s">
        <v>505</v>
      </c>
      <c r="O9">
        <v>0</v>
      </c>
      <c r="P9">
        <v>100</v>
      </c>
      <c r="Q9" t="s">
        <v>473</v>
      </c>
      <c r="R9" t="s">
        <v>132</v>
      </c>
    </row>
    <row r="10" spans="1:18" x14ac:dyDescent="0.3">
      <c r="A10" t="s">
        <v>539</v>
      </c>
      <c r="B10">
        <v>0</v>
      </c>
      <c r="C10" t="s">
        <v>132</v>
      </c>
      <c r="D10" t="s">
        <v>132</v>
      </c>
      <c r="E10" t="s">
        <v>132</v>
      </c>
      <c r="F10" t="s">
        <v>132</v>
      </c>
      <c r="G10" t="s">
        <v>132</v>
      </c>
      <c r="H10" t="s">
        <v>132</v>
      </c>
      <c r="I10" t="s">
        <v>132</v>
      </c>
      <c r="J10">
        <v>0</v>
      </c>
      <c r="K10" t="s">
        <v>505</v>
      </c>
      <c r="L10" t="s">
        <v>595</v>
      </c>
      <c r="M10" s="74">
        <v>0.77552083333333333</v>
      </c>
      <c r="N10" t="s">
        <v>505</v>
      </c>
      <c r="O10">
        <v>0</v>
      </c>
      <c r="P10">
        <v>20</v>
      </c>
      <c r="Q10" t="s">
        <v>473</v>
      </c>
      <c r="R10" t="s">
        <v>132</v>
      </c>
    </row>
    <row r="11" spans="1:18" x14ac:dyDescent="0.3">
      <c r="A11" t="s">
        <v>540</v>
      </c>
      <c r="B11">
        <v>0</v>
      </c>
      <c r="C11" t="s">
        <v>132</v>
      </c>
      <c r="D11" t="s">
        <v>132</v>
      </c>
      <c r="E11" t="s">
        <v>132</v>
      </c>
      <c r="F11" t="s">
        <v>132</v>
      </c>
      <c r="G11" t="s">
        <v>132</v>
      </c>
      <c r="H11" t="s">
        <v>132</v>
      </c>
      <c r="I11" t="s">
        <v>132</v>
      </c>
      <c r="J11">
        <v>0</v>
      </c>
      <c r="K11" t="s">
        <v>505</v>
      </c>
      <c r="L11" t="s">
        <v>595</v>
      </c>
      <c r="M11" s="74">
        <v>0.77552083333333333</v>
      </c>
      <c r="N11" t="s">
        <v>505</v>
      </c>
      <c r="O11">
        <v>0</v>
      </c>
      <c r="P11">
        <v>2.6949999999999998</v>
      </c>
      <c r="Q11" t="s">
        <v>473</v>
      </c>
      <c r="R11" t="s">
        <v>132</v>
      </c>
    </row>
    <row r="12" spans="1:18" x14ac:dyDescent="0.3">
      <c r="A12" t="s">
        <v>541</v>
      </c>
      <c r="B12">
        <v>0</v>
      </c>
      <c r="C12" t="s">
        <v>132</v>
      </c>
      <c r="D12" t="s">
        <v>132</v>
      </c>
      <c r="E12" t="s">
        <v>132</v>
      </c>
      <c r="F12" t="s">
        <v>132</v>
      </c>
      <c r="G12" t="s">
        <v>132</v>
      </c>
      <c r="H12" t="s">
        <v>132</v>
      </c>
      <c r="I12" t="s">
        <v>132</v>
      </c>
      <c r="J12">
        <v>0</v>
      </c>
      <c r="K12" t="s">
        <v>505</v>
      </c>
      <c r="L12" t="s">
        <v>595</v>
      </c>
      <c r="M12" s="74">
        <v>0.77552083333333333</v>
      </c>
      <c r="N12" t="s">
        <v>505</v>
      </c>
      <c r="O12">
        <v>0</v>
      </c>
      <c r="P12">
        <v>264</v>
      </c>
      <c r="Q12" t="s">
        <v>485</v>
      </c>
      <c r="R12" t="s">
        <v>132</v>
      </c>
    </row>
    <row r="13" spans="1:18" x14ac:dyDescent="0.3">
      <c r="A13" t="s">
        <v>542</v>
      </c>
      <c r="B13">
        <v>0</v>
      </c>
      <c r="C13" t="s">
        <v>132</v>
      </c>
      <c r="D13" t="s">
        <v>132</v>
      </c>
      <c r="E13" t="s">
        <v>132</v>
      </c>
      <c r="F13" t="s">
        <v>132</v>
      </c>
      <c r="G13" t="s">
        <v>132</v>
      </c>
      <c r="H13" t="s">
        <v>132</v>
      </c>
      <c r="I13" t="s">
        <v>132</v>
      </c>
      <c r="J13">
        <v>0</v>
      </c>
      <c r="K13" t="s">
        <v>505</v>
      </c>
      <c r="L13" t="s">
        <v>595</v>
      </c>
      <c r="M13" s="74">
        <v>0.77552083333333333</v>
      </c>
      <c r="N13" t="s">
        <v>505</v>
      </c>
      <c r="O13">
        <v>0</v>
      </c>
      <c r="P13">
        <v>599</v>
      </c>
      <c r="Q13" t="s">
        <v>525</v>
      </c>
      <c r="R13" t="s">
        <v>132</v>
      </c>
    </row>
    <row r="14" spans="1:18" x14ac:dyDescent="0.3">
      <c r="A14" t="s">
        <v>543</v>
      </c>
      <c r="B14">
        <v>0</v>
      </c>
      <c r="C14" t="s">
        <v>132</v>
      </c>
      <c r="D14" t="s">
        <v>132</v>
      </c>
      <c r="E14" t="s">
        <v>132</v>
      </c>
      <c r="F14" t="s">
        <v>132</v>
      </c>
      <c r="G14" t="s">
        <v>132</v>
      </c>
      <c r="H14" t="s">
        <v>132</v>
      </c>
      <c r="I14" t="s">
        <v>132</v>
      </c>
      <c r="J14">
        <v>0</v>
      </c>
      <c r="K14" t="s">
        <v>505</v>
      </c>
      <c r="L14" t="s">
        <v>595</v>
      </c>
      <c r="M14" s="74">
        <v>0.77552083333333333</v>
      </c>
      <c r="N14" t="s">
        <v>505</v>
      </c>
      <c r="O14">
        <v>0</v>
      </c>
      <c r="P14">
        <v>1.734</v>
      </c>
      <c r="Q14" t="s">
        <v>516</v>
      </c>
      <c r="R14" t="s">
        <v>132</v>
      </c>
    </row>
    <row r="15" spans="1:18" x14ac:dyDescent="0.3">
      <c r="A15" t="s">
        <v>544</v>
      </c>
      <c r="B15">
        <v>0</v>
      </c>
      <c r="C15" t="s">
        <v>132</v>
      </c>
      <c r="D15" t="s">
        <v>132</v>
      </c>
      <c r="E15" t="s">
        <v>132</v>
      </c>
      <c r="F15" t="s">
        <v>132</v>
      </c>
      <c r="G15" t="s">
        <v>132</v>
      </c>
      <c r="H15" t="s">
        <v>132</v>
      </c>
      <c r="I15" t="s">
        <v>132</v>
      </c>
      <c r="J15">
        <v>0</v>
      </c>
      <c r="K15" t="s">
        <v>505</v>
      </c>
      <c r="L15" t="s">
        <v>595</v>
      </c>
      <c r="M15" s="74">
        <v>0.77552083333333333</v>
      </c>
      <c r="N15" t="s">
        <v>505</v>
      </c>
      <c r="O15">
        <v>0</v>
      </c>
      <c r="P15">
        <v>917</v>
      </c>
      <c r="Q15" t="s">
        <v>473</v>
      </c>
      <c r="R15" t="s">
        <v>132</v>
      </c>
    </row>
    <row r="16" spans="1:18" x14ac:dyDescent="0.3">
      <c r="A16" t="s">
        <v>545</v>
      </c>
      <c r="B16">
        <v>0</v>
      </c>
      <c r="C16" t="s">
        <v>132</v>
      </c>
      <c r="D16" t="s">
        <v>132</v>
      </c>
      <c r="E16" t="s">
        <v>132</v>
      </c>
      <c r="F16" t="s">
        <v>132</v>
      </c>
      <c r="G16" t="s">
        <v>132</v>
      </c>
      <c r="H16" t="s">
        <v>132</v>
      </c>
      <c r="I16" t="s">
        <v>132</v>
      </c>
      <c r="J16">
        <v>0</v>
      </c>
      <c r="K16" t="s">
        <v>505</v>
      </c>
      <c r="L16" t="s">
        <v>595</v>
      </c>
      <c r="M16" s="74">
        <v>0.77552083333333333</v>
      </c>
      <c r="N16" t="s">
        <v>505</v>
      </c>
      <c r="O16">
        <v>0</v>
      </c>
      <c r="P16">
        <v>26</v>
      </c>
      <c r="Q16" t="s">
        <v>513</v>
      </c>
      <c r="R16" t="s">
        <v>132</v>
      </c>
    </row>
    <row r="17" spans="1:18" x14ac:dyDescent="0.3">
      <c r="A17" t="s">
        <v>546</v>
      </c>
      <c r="B17">
        <v>0</v>
      </c>
      <c r="C17" t="s">
        <v>132</v>
      </c>
      <c r="D17" t="s">
        <v>132</v>
      </c>
      <c r="E17" t="s">
        <v>132</v>
      </c>
      <c r="F17" t="s">
        <v>132</v>
      </c>
      <c r="G17" t="s">
        <v>132</v>
      </c>
      <c r="H17" t="s">
        <v>132</v>
      </c>
      <c r="I17" t="s">
        <v>132</v>
      </c>
      <c r="J17">
        <v>0</v>
      </c>
      <c r="K17" t="s">
        <v>505</v>
      </c>
      <c r="L17" t="s">
        <v>595</v>
      </c>
      <c r="M17" s="74">
        <v>0.77552083333333333</v>
      </c>
      <c r="N17" t="s">
        <v>505</v>
      </c>
      <c r="O17">
        <v>0</v>
      </c>
      <c r="P17">
        <v>943</v>
      </c>
      <c r="Q17" t="s">
        <v>547</v>
      </c>
      <c r="R17" t="s">
        <v>132</v>
      </c>
    </row>
    <row r="18" spans="1:18" x14ac:dyDescent="0.3">
      <c r="A18" t="s">
        <v>474</v>
      </c>
      <c r="B18">
        <v>0</v>
      </c>
      <c r="C18" t="s">
        <v>132</v>
      </c>
      <c r="D18" t="s">
        <v>132</v>
      </c>
      <c r="E18" t="s">
        <v>132</v>
      </c>
      <c r="F18" t="s">
        <v>132</v>
      </c>
      <c r="G18" t="s">
        <v>132</v>
      </c>
      <c r="H18" t="s">
        <v>132</v>
      </c>
      <c r="I18" t="s">
        <v>132</v>
      </c>
      <c r="J18">
        <v>0</v>
      </c>
      <c r="K18" t="s">
        <v>505</v>
      </c>
      <c r="L18" t="s">
        <v>595</v>
      </c>
      <c r="M18" s="74">
        <v>0.77552083333333333</v>
      </c>
      <c r="N18" t="s">
        <v>505</v>
      </c>
      <c r="O18">
        <v>0</v>
      </c>
      <c r="P18">
        <v>4.984</v>
      </c>
      <c r="Q18" t="s">
        <v>596</v>
      </c>
      <c r="R18" t="s">
        <v>132</v>
      </c>
    </row>
    <row r="19" spans="1:18" x14ac:dyDescent="0.3">
      <c r="A19" t="s">
        <v>549</v>
      </c>
      <c r="B19">
        <v>0</v>
      </c>
      <c r="C19" t="s">
        <v>132</v>
      </c>
      <c r="D19" t="s">
        <v>132</v>
      </c>
      <c r="E19" t="s">
        <v>132</v>
      </c>
      <c r="F19" t="s">
        <v>132</v>
      </c>
      <c r="G19" t="s">
        <v>132</v>
      </c>
      <c r="H19" t="s">
        <v>132</v>
      </c>
      <c r="I19" t="s">
        <v>132</v>
      </c>
      <c r="J19">
        <v>0</v>
      </c>
      <c r="K19" t="s">
        <v>505</v>
      </c>
      <c r="L19" t="s">
        <v>595</v>
      </c>
      <c r="M19" s="74">
        <v>0.77552083333333333</v>
      </c>
      <c r="N19" t="s">
        <v>505</v>
      </c>
      <c r="O19">
        <v>0</v>
      </c>
      <c r="P19">
        <v>646</v>
      </c>
      <c r="Q19" t="s">
        <v>596</v>
      </c>
      <c r="R19" t="s">
        <v>132</v>
      </c>
    </row>
    <row r="20" spans="1:18" x14ac:dyDescent="0.3">
      <c r="A20" t="s">
        <v>589</v>
      </c>
      <c r="B20">
        <v>0</v>
      </c>
      <c r="C20" t="s">
        <v>132</v>
      </c>
      <c r="D20" t="s">
        <v>132</v>
      </c>
      <c r="E20" t="s">
        <v>132</v>
      </c>
      <c r="F20" t="s">
        <v>132</v>
      </c>
      <c r="G20" t="s">
        <v>132</v>
      </c>
      <c r="H20" t="s">
        <v>132</v>
      </c>
      <c r="I20" t="s">
        <v>132</v>
      </c>
      <c r="J20">
        <v>0</v>
      </c>
      <c r="K20" t="s">
        <v>505</v>
      </c>
      <c r="L20" t="s">
        <v>595</v>
      </c>
      <c r="M20" s="74">
        <v>0.77552083333333333</v>
      </c>
      <c r="N20" t="s">
        <v>505</v>
      </c>
      <c r="O20">
        <v>0</v>
      </c>
      <c r="P20">
        <v>0</v>
      </c>
      <c r="Q20" t="s">
        <v>590</v>
      </c>
      <c r="R20" t="s">
        <v>132</v>
      </c>
    </row>
    <row r="21" spans="1:18" x14ac:dyDescent="0.3">
      <c r="A21" t="s">
        <v>476</v>
      </c>
      <c r="B21">
        <v>0</v>
      </c>
      <c r="C21" t="s">
        <v>132</v>
      </c>
      <c r="D21" t="s">
        <v>132</v>
      </c>
      <c r="E21" t="s">
        <v>132</v>
      </c>
      <c r="F21" t="s">
        <v>132</v>
      </c>
      <c r="G21" t="s">
        <v>132</v>
      </c>
      <c r="H21" t="s">
        <v>132</v>
      </c>
      <c r="I21" t="s">
        <v>132</v>
      </c>
      <c r="J21">
        <v>0</v>
      </c>
      <c r="K21" t="s">
        <v>505</v>
      </c>
      <c r="L21" t="s">
        <v>595</v>
      </c>
      <c r="M21" s="74">
        <v>0.77552083333333333</v>
      </c>
      <c r="N21" t="s">
        <v>505</v>
      </c>
      <c r="O21">
        <v>0</v>
      </c>
      <c r="P21">
        <v>272</v>
      </c>
      <c r="Q21" t="s">
        <v>597</v>
      </c>
      <c r="R21" t="s">
        <v>132</v>
      </c>
    </row>
    <row r="22" spans="1:18" x14ac:dyDescent="0.3">
      <c r="A22" t="s">
        <v>518</v>
      </c>
      <c r="B22">
        <v>0</v>
      </c>
      <c r="C22" t="s">
        <v>132</v>
      </c>
      <c r="D22" t="s">
        <v>132</v>
      </c>
      <c r="E22" t="s">
        <v>132</v>
      </c>
      <c r="F22" t="s">
        <v>132</v>
      </c>
      <c r="G22" t="s">
        <v>132</v>
      </c>
      <c r="H22" t="s">
        <v>132</v>
      </c>
      <c r="I22" t="s">
        <v>132</v>
      </c>
      <c r="J22">
        <v>0</v>
      </c>
      <c r="K22" t="s">
        <v>505</v>
      </c>
      <c r="L22" t="s">
        <v>595</v>
      </c>
      <c r="M22" s="74">
        <v>0.77552083333333333</v>
      </c>
      <c r="N22" t="s">
        <v>505</v>
      </c>
      <c r="O22">
        <v>0</v>
      </c>
      <c r="P22">
        <v>181</v>
      </c>
      <c r="Q22" t="s">
        <v>524</v>
      </c>
      <c r="R22" t="s">
        <v>132</v>
      </c>
    </row>
    <row r="23" spans="1:18" x14ac:dyDescent="0.3">
      <c r="A23" t="s">
        <v>519</v>
      </c>
      <c r="B23">
        <v>0</v>
      </c>
      <c r="C23" t="s">
        <v>132</v>
      </c>
      <c r="D23" t="s">
        <v>132</v>
      </c>
      <c r="E23" t="s">
        <v>132</v>
      </c>
      <c r="F23" t="s">
        <v>132</v>
      </c>
      <c r="G23" t="s">
        <v>132</v>
      </c>
      <c r="H23" t="s">
        <v>132</v>
      </c>
      <c r="I23" t="s">
        <v>132</v>
      </c>
      <c r="J23">
        <v>-50</v>
      </c>
      <c r="K23" t="s">
        <v>505</v>
      </c>
      <c r="L23" t="s">
        <v>595</v>
      </c>
      <c r="M23" s="74">
        <v>0.77552083333333333</v>
      </c>
      <c r="N23" t="s">
        <v>505</v>
      </c>
      <c r="O23">
        <v>2</v>
      </c>
      <c r="P23">
        <v>639</v>
      </c>
      <c r="Q23" t="s">
        <v>595</v>
      </c>
      <c r="R23" t="s">
        <v>132</v>
      </c>
    </row>
    <row r="24" spans="1:18" x14ac:dyDescent="0.3">
      <c r="A24" t="s">
        <v>520</v>
      </c>
      <c r="B24">
        <v>0</v>
      </c>
      <c r="C24" t="s">
        <v>132</v>
      </c>
      <c r="D24" t="s">
        <v>132</v>
      </c>
      <c r="E24" t="s">
        <v>132</v>
      </c>
      <c r="F24" t="s">
        <v>132</v>
      </c>
      <c r="G24" t="s">
        <v>132</v>
      </c>
      <c r="H24" t="s">
        <v>132</v>
      </c>
      <c r="I24" t="s">
        <v>132</v>
      </c>
      <c r="J24">
        <v>-66.67</v>
      </c>
      <c r="K24" t="s">
        <v>505</v>
      </c>
      <c r="L24" t="s">
        <v>595</v>
      </c>
      <c r="M24" s="74">
        <v>0.77552083333333333</v>
      </c>
      <c r="N24" t="s">
        <v>505</v>
      </c>
      <c r="O24">
        <v>0</v>
      </c>
      <c r="P24">
        <v>239</v>
      </c>
      <c r="Q24" t="s">
        <v>552</v>
      </c>
      <c r="R24" t="s">
        <v>132</v>
      </c>
    </row>
    <row r="25" spans="1:18" x14ac:dyDescent="0.3">
      <c r="A25" t="s">
        <v>477</v>
      </c>
      <c r="B25">
        <v>0</v>
      </c>
      <c r="C25" t="s">
        <v>132</v>
      </c>
      <c r="D25" t="s">
        <v>132</v>
      </c>
      <c r="E25" t="s">
        <v>132</v>
      </c>
      <c r="F25" t="s">
        <v>132</v>
      </c>
      <c r="G25" t="s">
        <v>132</v>
      </c>
      <c r="H25" t="s">
        <v>132</v>
      </c>
      <c r="I25" t="s">
        <v>132</v>
      </c>
      <c r="J25">
        <v>-66.67</v>
      </c>
      <c r="K25" t="s">
        <v>505</v>
      </c>
      <c r="L25" t="s">
        <v>595</v>
      </c>
      <c r="M25" s="74">
        <v>0.77552083333333333</v>
      </c>
      <c r="N25" t="s">
        <v>505</v>
      </c>
      <c r="O25">
        <v>0</v>
      </c>
      <c r="P25">
        <v>841</v>
      </c>
      <c r="Q25" t="s">
        <v>592</v>
      </c>
      <c r="R25" t="s">
        <v>132</v>
      </c>
    </row>
    <row r="26" spans="1:18" x14ac:dyDescent="0.3">
      <c r="A26" t="s">
        <v>521</v>
      </c>
      <c r="B26">
        <v>0</v>
      </c>
      <c r="C26" t="s">
        <v>132</v>
      </c>
      <c r="D26" t="s">
        <v>132</v>
      </c>
      <c r="E26" t="s">
        <v>132</v>
      </c>
      <c r="F26" t="s">
        <v>132</v>
      </c>
      <c r="G26" t="s">
        <v>132</v>
      </c>
      <c r="H26" t="s">
        <v>132</v>
      </c>
      <c r="I26" t="s">
        <v>132</v>
      </c>
      <c r="J26">
        <v>-75</v>
      </c>
      <c r="K26" t="s">
        <v>505</v>
      </c>
      <c r="L26" t="s">
        <v>595</v>
      </c>
      <c r="M26" s="74">
        <v>0.77552083333333333</v>
      </c>
      <c r="N26" t="s">
        <v>505</v>
      </c>
      <c r="O26">
        <v>0</v>
      </c>
      <c r="P26">
        <v>52</v>
      </c>
      <c r="Q26" t="s">
        <v>524</v>
      </c>
      <c r="R26" t="s">
        <v>132</v>
      </c>
    </row>
    <row r="27" spans="1:18" x14ac:dyDescent="0.3">
      <c r="A27" t="s">
        <v>522</v>
      </c>
      <c r="B27">
        <v>0</v>
      </c>
      <c r="C27" t="s">
        <v>132</v>
      </c>
      <c r="D27" t="s">
        <v>132</v>
      </c>
      <c r="E27" t="s">
        <v>132</v>
      </c>
      <c r="F27" t="s">
        <v>132</v>
      </c>
      <c r="G27" t="s">
        <v>132</v>
      </c>
      <c r="H27" t="s">
        <v>132</v>
      </c>
      <c r="I27" t="s">
        <v>132</v>
      </c>
      <c r="J27">
        <v>-80</v>
      </c>
      <c r="K27" t="s">
        <v>505</v>
      </c>
      <c r="L27" t="s">
        <v>595</v>
      </c>
      <c r="M27" s="74">
        <v>0.77552083333333333</v>
      </c>
      <c r="N27" t="s">
        <v>505</v>
      </c>
      <c r="O27">
        <v>26</v>
      </c>
      <c r="P27">
        <v>2.0750000000000002</v>
      </c>
      <c r="Q27" t="s">
        <v>595</v>
      </c>
      <c r="R27" t="s">
        <v>132</v>
      </c>
    </row>
    <row r="28" spans="1:18" x14ac:dyDescent="0.3">
      <c r="A28" t="s">
        <v>484</v>
      </c>
      <c r="B28">
        <v>0</v>
      </c>
      <c r="C28" t="s">
        <v>132</v>
      </c>
      <c r="D28" t="s">
        <v>132</v>
      </c>
      <c r="E28" t="s">
        <v>132</v>
      </c>
      <c r="F28" t="s">
        <v>132</v>
      </c>
      <c r="G28" t="s">
        <v>132</v>
      </c>
      <c r="H28" t="s">
        <v>132</v>
      </c>
      <c r="I28" t="s">
        <v>132</v>
      </c>
      <c r="J28">
        <v>-83.33</v>
      </c>
      <c r="K28" t="s">
        <v>505</v>
      </c>
      <c r="L28" t="s">
        <v>595</v>
      </c>
      <c r="M28" s="74">
        <v>0.77552083333333333</v>
      </c>
      <c r="N28" t="s">
        <v>505</v>
      </c>
      <c r="O28">
        <v>0</v>
      </c>
      <c r="P28">
        <v>130</v>
      </c>
      <c r="Q28" t="s">
        <v>596</v>
      </c>
      <c r="R28" t="s">
        <v>132</v>
      </c>
    </row>
    <row r="29" spans="1:18" x14ac:dyDescent="0.3">
      <c r="A29" t="s">
        <v>478</v>
      </c>
      <c r="B29">
        <v>0</v>
      </c>
      <c r="C29" t="s">
        <v>132</v>
      </c>
      <c r="D29" t="s">
        <v>132</v>
      </c>
      <c r="E29" t="s">
        <v>132</v>
      </c>
      <c r="F29" t="s">
        <v>132</v>
      </c>
      <c r="G29" t="s">
        <v>132</v>
      </c>
      <c r="H29" t="s">
        <v>132</v>
      </c>
      <c r="I29" t="s">
        <v>132</v>
      </c>
      <c r="J29">
        <v>-85.71</v>
      </c>
      <c r="K29" t="s">
        <v>505</v>
      </c>
      <c r="L29" t="s">
        <v>595</v>
      </c>
      <c r="M29" s="74">
        <v>0.77552083333333333</v>
      </c>
      <c r="N29" t="s">
        <v>505</v>
      </c>
      <c r="O29">
        <v>0</v>
      </c>
      <c r="P29">
        <v>6.5880000000000001</v>
      </c>
      <c r="Q29" t="s">
        <v>596</v>
      </c>
      <c r="R29" t="s">
        <v>132</v>
      </c>
    </row>
    <row r="30" spans="1:18" x14ac:dyDescent="0.3">
      <c r="A30" t="s">
        <v>482</v>
      </c>
      <c r="B30">
        <v>0</v>
      </c>
      <c r="C30" t="s">
        <v>132</v>
      </c>
      <c r="D30" t="s">
        <v>132</v>
      </c>
      <c r="E30" t="s">
        <v>132</v>
      </c>
      <c r="F30" t="s">
        <v>132</v>
      </c>
      <c r="G30" t="s">
        <v>132</v>
      </c>
      <c r="H30" t="s">
        <v>132</v>
      </c>
      <c r="I30" t="s">
        <v>132</v>
      </c>
      <c r="J30">
        <v>-75</v>
      </c>
      <c r="K30" t="s">
        <v>507</v>
      </c>
      <c r="L30" t="s">
        <v>595</v>
      </c>
      <c r="M30" s="74">
        <v>0.77552083333333333</v>
      </c>
      <c r="N30" t="s">
        <v>507</v>
      </c>
      <c r="O30">
        <v>0</v>
      </c>
      <c r="P30">
        <v>142</v>
      </c>
      <c r="Q30" t="s">
        <v>595</v>
      </c>
      <c r="R30" t="s">
        <v>132</v>
      </c>
    </row>
    <row r="31" spans="1:18" x14ac:dyDescent="0.3">
      <c r="A31" t="s">
        <v>479</v>
      </c>
      <c r="B31">
        <v>0</v>
      </c>
      <c r="C31" t="s">
        <v>132</v>
      </c>
      <c r="D31" t="s">
        <v>132</v>
      </c>
      <c r="E31" t="s">
        <v>132</v>
      </c>
      <c r="F31" t="s">
        <v>132</v>
      </c>
      <c r="G31" t="s">
        <v>132</v>
      </c>
      <c r="H31" t="s">
        <v>132</v>
      </c>
      <c r="I31" t="s">
        <v>132</v>
      </c>
      <c r="J31">
        <v>-77.78</v>
      </c>
      <c r="K31" t="s">
        <v>507</v>
      </c>
      <c r="L31" t="s">
        <v>595</v>
      </c>
      <c r="M31" s="74">
        <v>0.77552083333333333</v>
      </c>
      <c r="N31" t="s">
        <v>507</v>
      </c>
      <c r="O31">
        <v>2.8540000000000001</v>
      </c>
      <c r="P31">
        <v>4.2069999999999999</v>
      </c>
      <c r="Q31" t="s">
        <v>595</v>
      </c>
      <c r="R31" t="s">
        <v>132</v>
      </c>
    </row>
    <row r="32" spans="1:18" x14ac:dyDescent="0.3">
      <c r="A32" t="s">
        <v>480</v>
      </c>
      <c r="B32">
        <v>0</v>
      </c>
      <c r="C32" t="s">
        <v>132</v>
      </c>
      <c r="D32" t="s">
        <v>132</v>
      </c>
      <c r="E32" t="s">
        <v>132</v>
      </c>
      <c r="F32" t="s">
        <v>132</v>
      </c>
      <c r="G32" t="s">
        <v>132</v>
      </c>
      <c r="H32" t="s">
        <v>132</v>
      </c>
      <c r="I32" t="s">
        <v>132</v>
      </c>
      <c r="J32">
        <v>-72.73</v>
      </c>
      <c r="K32" t="s">
        <v>508</v>
      </c>
      <c r="L32" t="s">
        <v>595</v>
      </c>
      <c r="M32" s="74">
        <v>0.77552083333333333</v>
      </c>
      <c r="N32" t="s">
        <v>508</v>
      </c>
      <c r="O32">
        <v>0</v>
      </c>
      <c r="P32">
        <v>1.345</v>
      </c>
      <c r="Q32" t="s">
        <v>596</v>
      </c>
      <c r="R32" t="s">
        <v>132</v>
      </c>
    </row>
    <row r="33" spans="1:18" x14ac:dyDescent="0.3">
      <c r="A33" t="s">
        <v>469</v>
      </c>
      <c r="B33">
        <v>0</v>
      </c>
      <c r="C33" t="s">
        <v>132</v>
      </c>
      <c r="D33" t="s">
        <v>132</v>
      </c>
      <c r="E33" t="s">
        <v>132</v>
      </c>
      <c r="F33" t="s">
        <v>132</v>
      </c>
      <c r="G33" t="s">
        <v>132</v>
      </c>
      <c r="H33" t="s">
        <v>132</v>
      </c>
      <c r="I33" t="s">
        <v>132</v>
      </c>
      <c r="J33">
        <v>-76.92</v>
      </c>
      <c r="K33" t="s">
        <v>508</v>
      </c>
      <c r="L33" t="s">
        <v>595</v>
      </c>
      <c r="M33" s="74">
        <v>0.77552083333333333</v>
      </c>
      <c r="N33" t="s">
        <v>508</v>
      </c>
      <c r="O33">
        <v>0</v>
      </c>
      <c r="P33">
        <v>6.33</v>
      </c>
      <c r="Q33" t="s">
        <v>595</v>
      </c>
      <c r="R33" t="s">
        <v>132</v>
      </c>
    </row>
    <row r="34" spans="1:18" x14ac:dyDescent="0.3">
      <c r="A34" t="s">
        <v>471</v>
      </c>
      <c r="B34">
        <v>0</v>
      </c>
      <c r="C34" t="s">
        <v>132</v>
      </c>
      <c r="D34" t="s">
        <v>132</v>
      </c>
      <c r="E34" t="s">
        <v>132</v>
      </c>
      <c r="F34" t="s">
        <v>132</v>
      </c>
      <c r="G34" t="s">
        <v>132</v>
      </c>
      <c r="H34" t="s">
        <v>132</v>
      </c>
      <c r="I34" t="s">
        <v>132</v>
      </c>
      <c r="J34">
        <v>-68.75</v>
      </c>
      <c r="K34" t="s">
        <v>501</v>
      </c>
      <c r="L34" t="s">
        <v>595</v>
      </c>
      <c r="M34" s="74">
        <v>0.77552083333333333</v>
      </c>
      <c r="N34" t="s">
        <v>501</v>
      </c>
      <c r="O34">
        <v>54</v>
      </c>
      <c r="P34">
        <v>1.401</v>
      </c>
      <c r="Q34" t="s">
        <v>595</v>
      </c>
      <c r="R34" t="s">
        <v>132</v>
      </c>
    </row>
    <row r="35" spans="1:18" x14ac:dyDescent="0.3">
      <c r="A35" t="s">
        <v>472</v>
      </c>
      <c r="B35">
        <v>0</v>
      </c>
      <c r="C35" t="s">
        <v>132</v>
      </c>
      <c r="D35" t="s">
        <v>132</v>
      </c>
      <c r="E35" t="s">
        <v>132</v>
      </c>
      <c r="F35" t="s">
        <v>132</v>
      </c>
      <c r="G35" t="s">
        <v>132</v>
      </c>
      <c r="H35" t="s">
        <v>132</v>
      </c>
      <c r="I35" t="s">
        <v>132</v>
      </c>
      <c r="J35">
        <v>-68.42</v>
      </c>
      <c r="K35" t="s">
        <v>464</v>
      </c>
      <c r="L35" t="s">
        <v>595</v>
      </c>
      <c r="M35" s="74">
        <v>0.77552083333333333</v>
      </c>
      <c r="N35" t="s">
        <v>464</v>
      </c>
      <c r="O35">
        <v>757</v>
      </c>
      <c r="P35">
        <v>8.6859999999999999</v>
      </c>
      <c r="Q35" t="s">
        <v>595</v>
      </c>
      <c r="R35" t="s">
        <v>132</v>
      </c>
    </row>
    <row r="36" spans="1:18" x14ac:dyDescent="0.3">
      <c r="A36" t="s">
        <v>465</v>
      </c>
      <c r="B36">
        <v>0</v>
      </c>
      <c r="C36" t="s">
        <v>132</v>
      </c>
      <c r="D36" t="s">
        <v>132</v>
      </c>
      <c r="E36" t="s">
        <v>132</v>
      </c>
      <c r="F36" t="s">
        <v>132</v>
      </c>
      <c r="G36" t="s">
        <v>132</v>
      </c>
      <c r="H36" t="s">
        <v>132</v>
      </c>
      <c r="I36" t="s">
        <v>132</v>
      </c>
      <c r="J36">
        <v>-65.22</v>
      </c>
      <c r="K36" t="s">
        <v>510</v>
      </c>
      <c r="L36" t="s">
        <v>595</v>
      </c>
      <c r="M36" s="74">
        <v>0.77552083333333333</v>
      </c>
      <c r="N36" t="s">
        <v>510</v>
      </c>
      <c r="O36">
        <v>30</v>
      </c>
      <c r="P36">
        <v>1.179</v>
      </c>
      <c r="Q36" t="s">
        <v>596</v>
      </c>
      <c r="R36" t="s">
        <v>132</v>
      </c>
    </row>
    <row r="37" spans="1:18" x14ac:dyDescent="0.3">
      <c r="A37" t="s">
        <v>247</v>
      </c>
      <c r="B37">
        <v>0</v>
      </c>
      <c r="C37" t="s">
        <v>132</v>
      </c>
      <c r="D37" t="s">
        <v>132</v>
      </c>
      <c r="E37" t="s">
        <v>132</v>
      </c>
      <c r="F37" t="s">
        <v>132</v>
      </c>
      <c r="G37" t="s">
        <v>132</v>
      </c>
      <c r="H37" t="s">
        <v>132</v>
      </c>
      <c r="I37" t="s">
        <v>132</v>
      </c>
      <c r="J37">
        <v>-59.26</v>
      </c>
      <c r="K37" t="s">
        <v>503</v>
      </c>
      <c r="L37" t="s">
        <v>595</v>
      </c>
      <c r="M37" s="74">
        <v>0.77552083333333333</v>
      </c>
      <c r="N37" t="s">
        <v>503</v>
      </c>
      <c r="O37">
        <v>339</v>
      </c>
      <c r="P37">
        <v>9.0510000000000002</v>
      </c>
      <c r="Q37" t="s">
        <v>595</v>
      </c>
      <c r="R37" t="s">
        <v>132</v>
      </c>
    </row>
    <row r="38" spans="1:18" x14ac:dyDescent="0.3">
      <c r="A38" t="s">
        <v>466</v>
      </c>
      <c r="B38">
        <v>0</v>
      </c>
      <c r="C38" t="s">
        <v>132</v>
      </c>
      <c r="D38" t="s">
        <v>132</v>
      </c>
      <c r="E38" t="s">
        <v>132</v>
      </c>
      <c r="F38" t="s">
        <v>132</v>
      </c>
      <c r="G38" t="s">
        <v>132</v>
      </c>
      <c r="H38" t="s">
        <v>132</v>
      </c>
      <c r="I38" t="s">
        <v>132</v>
      </c>
      <c r="J38">
        <v>-54.55</v>
      </c>
      <c r="K38" t="s">
        <v>528</v>
      </c>
      <c r="L38" t="s">
        <v>595</v>
      </c>
      <c r="M38" s="74">
        <v>0.77552083333333333</v>
      </c>
      <c r="N38" t="s">
        <v>528</v>
      </c>
      <c r="O38">
        <v>22</v>
      </c>
      <c r="P38">
        <v>1.53</v>
      </c>
      <c r="Q38" t="s">
        <v>595</v>
      </c>
      <c r="R38" t="s">
        <v>132</v>
      </c>
    </row>
    <row r="39" spans="1:18" x14ac:dyDescent="0.3">
      <c r="A39" t="s">
        <v>467</v>
      </c>
      <c r="B39">
        <v>0</v>
      </c>
      <c r="C39" t="s">
        <v>132</v>
      </c>
      <c r="D39" t="s">
        <v>132</v>
      </c>
      <c r="E39" t="s">
        <v>132</v>
      </c>
      <c r="F39" t="s">
        <v>132</v>
      </c>
      <c r="G39" t="s">
        <v>132</v>
      </c>
      <c r="H39" t="s">
        <v>132</v>
      </c>
      <c r="I39" t="s">
        <v>132</v>
      </c>
      <c r="J39">
        <v>-47.5</v>
      </c>
      <c r="K39" t="s">
        <v>585</v>
      </c>
      <c r="L39" t="s">
        <v>595</v>
      </c>
      <c r="M39" s="74">
        <v>0.77552083333333333</v>
      </c>
      <c r="N39" t="s">
        <v>585</v>
      </c>
      <c r="O39">
        <v>607</v>
      </c>
      <c r="P39">
        <v>2.8010000000000002</v>
      </c>
      <c r="Q39" t="s">
        <v>595</v>
      </c>
      <c r="R39" t="s">
        <v>132</v>
      </c>
    </row>
    <row r="40" spans="1:18" x14ac:dyDescent="0.3">
      <c r="A40" t="s">
        <v>468</v>
      </c>
      <c r="B40">
        <v>0</v>
      </c>
      <c r="C40" t="s">
        <v>132</v>
      </c>
      <c r="D40" t="s">
        <v>132</v>
      </c>
      <c r="E40" t="s">
        <v>132</v>
      </c>
      <c r="F40" t="s">
        <v>132</v>
      </c>
      <c r="G40" t="s">
        <v>132</v>
      </c>
      <c r="H40" t="s">
        <v>132</v>
      </c>
      <c r="I40" t="s">
        <v>132</v>
      </c>
      <c r="J40">
        <v>-39.58</v>
      </c>
      <c r="K40" t="s">
        <v>598</v>
      </c>
      <c r="L40" t="s">
        <v>595</v>
      </c>
      <c r="M40" s="74">
        <v>0.77552083333333333</v>
      </c>
      <c r="N40" t="s">
        <v>598</v>
      </c>
      <c r="O40">
        <v>159</v>
      </c>
      <c r="P40">
        <v>2.2029999999999998</v>
      </c>
      <c r="Q40" t="s">
        <v>595</v>
      </c>
      <c r="R40" t="s">
        <v>132</v>
      </c>
    </row>
    <row r="41" spans="1:18" x14ac:dyDescent="0.3">
      <c r="A41" t="s">
        <v>248</v>
      </c>
      <c r="B41">
        <v>0</v>
      </c>
      <c r="C41" t="s">
        <v>132</v>
      </c>
      <c r="D41" t="s">
        <v>132</v>
      </c>
      <c r="E41" t="s">
        <v>132</v>
      </c>
      <c r="F41" t="s">
        <v>132</v>
      </c>
      <c r="G41" t="s">
        <v>132</v>
      </c>
      <c r="H41" t="s">
        <v>132</v>
      </c>
      <c r="I41" t="s">
        <v>132</v>
      </c>
      <c r="J41">
        <v>-32.200000000000003</v>
      </c>
      <c r="K41" t="s">
        <v>599</v>
      </c>
      <c r="L41" t="s">
        <v>595</v>
      </c>
      <c r="M41" s="74">
        <v>0.77552083333333333</v>
      </c>
      <c r="N41" t="s">
        <v>599</v>
      </c>
      <c r="O41">
        <v>224</v>
      </c>
      <c r="P41">
        <v>7.7069999999999999</v>
      </c>
      <c r="Q41" t="s">
        <v>595</v>
      </c>
      <c r="R41" t="s">
        <v>132</v>
      </c>
    </row>
    <row r="42" spans="1:18" x14ac:dyDescent="0.3">
      <c r="A42" t="s">
        <v>461</v>
      </c>
      <c r="B42">
        <v>0</v>
      </c>
      <c r="C42" t="s">
        <v>132</v>
      </c>
      <c r="D42" t="s">
        <v>132</v>
      </c>
      <c r="E42" t="s">
        <v>132</v>
      </c>
      <c r="F42" t="s">
        <v>132</v>
      </c>
      <c r="G42" t="s">
        <v>132</v>
      </c>
      <c r="H42" t="s">
        <v>132</v>
      </c>
      <c r="I42" t="s">
        <v>132</v>
      </c>
      <c r="J42">
        <v>-23.61</v>
      </c>
      <c r="K42" t="s">
        <v>600</v>
      </c>
      <c r="L42" t="s">
        <v>595</v>
      </c>
      <c r="M42" s="74">
        <v>0.77552083333333333</v>
      </c>
      <c r="N42" t="s">
        <v>600</v>
      </c>
      <c r="O42">
        <v>11.865</v>
      </c>
      <c r="P42">
        <v>2.0499999999999998</v>
      </c>
      <c r="Q42" t="s">
        <v>595</v>
      </c>
      <c r="R42" t="s">
        <v>132</v>
      </c>
    </row>
    <row r="43" spans="1:18" x14ac:dyDescent="0.3">
      <c r="A43" t="s">
        <v>249</v>
      </c>
      <c r="B43">
        <v>0</v>
      </c>
      <c r="C43" t="s">
        <v>132</v>
      </c>
      <c r="D43" t="s">
        <v>132</v>
      </c>
      <c r="E43" t="s">
        <v>132</v>
      </c>
      <c r="F43" t="s">
        <v>132</v>
      </c>
      <c r="G43" t="s">
        <v>132</v>
      </c>
      <c r="H43" t="s">
        <v>132</v>
      </c>
      <c r="I43" t="s">
        <v>132</v>
      </c>
      <c r="J43">
        <v>-13.48</v>
      </c>
      <c r="K43" t="s">
        <v>601</v>
      </c>
      <c r="L43" t="s">
        <v>595</v>
      </c>
      <c r="M43" s="74">
        <v>0.77552083333333333</v>
      </c>
      <c r="N43" t="s">
        <v>601</v>
      </c>
      <c r="O43">
        <v>644</v>
      </c>
      <c r="P43">
        <v>3.7090000000000001</v>
      </c>
      <c r="Q43" t="s">
        <v>595</v>
      </c>
      <c r="R43" t="s">
        <v>132</v>
      </c>
    </row>
    <row r="44" spans="1:18" x14ac:dyDescent="0.3">
      <c r="A44" t="s">
        <v>459</v>
      </c>
      <c r="B44">
        <v>0</v>
      </c>
      <c r="C44" t="s">
        <v>132</v>
      </c>
      <c r="D44" t="s">
        <v>132</v>
      </c>
      <c r="E44" t="s">
        <v>132</v>
      </c>
      <c r="F44" t="s">
        <v>132</v>
      </c>
      <c r="G44" t="s">
        <v>132</v>
      </c>
      <c r="H44" t="s">
        <v>132</v>
      </c>
      <c r="I44" t="s">
        <v>132</v>
      </c>
      <c r="J44">
        <v>-3.6</v>
      </c>
      <c r="K44" t="s">
        <v>602</v>
      </c>
      <c r="L44" t="s">
        <v>595</v>
      </c>
      <c r="M44" s="74">
        <v>0.77552083333333333</v>
      </c>
      <c r="N44" t="s">
        <v>602</v>
      </c>
      <c r="O44">
        <v>639</v>
      </c>
      <c r="P44">
        <v>2.5830000000000002</v>
      </c>
      <c r="Q44" t="s">
        <v>595</v>
      </c>
      <c r="R44" t="s">
        <v>132</v>
      </c>
    </row>
    <row r="45" spans="1:18" x14ac:dyDescent="0.3">
      <c r="A45" t="s">
        <v>250</v>
      </c>
      <c r="B45">
        <v>0</v>
      </c>
      <c r="C45" t="s">
        <v>132</v>
      </c>
      <c r="D45" t="s">
        <v>132</v>
      </c>
      <c r="E45" t="s">
        <v>132</v>
      </c>
      <c r="F45" t="s">
        <v>132</v>
      </c>
      <c r="G45" t="s">
        <v>132</v>
      </c>
      <c r="H45" t="s">
        <v>132</v>
      </c>
      <c r="I45" t="s">
        <v>132</v>
      </c>
      <c r="J45">
        <v>7.91</v>
      </c>
      <c r="K45" t="s">
        <v>603</v>
      </c>
      <c r="L45" t="s">
        <v>595</v>
      </c>
      <c r="M45" s="74">
        <v>0.77552083333333333</v>
      </c>
      <c r="N45" t="s">
        <v>603</v>
      </c>
      <c r="O45">
        <v>1.242</v>
      </c>
      <c r="P45">
        <v>6.774</v>
      </c>
      <c r="Q45" t="s">
        <v>595</v>
      </c>
      <c r="R45" t="s">
        <v>132</v>
      </c>
    </row>
    <row r="46" spans="1:18" x14ac:dyDescent="0.3">
      <c r="A46" t="s">
        <v>457</v>
      </c>
      <c r="B46">
        <v>0</v>
      </c>
      <c r="C46" t="s">
        <v>132</v>
      </c>
      <c r="D46" t="s">
        <v>132</v>
      </c>
      <c r="E46" t="s">
        <v>132</v>
      </c>
      <c r="F46" t="s">
        <v>132</v>
      </c>
      <c r="G46" t="s">
        <v>132</v>
      </c>
      <c r="H46" t="s">
        <v>132</v>
      </c>
      <c r="I46" t="s">
        <v>132</v>
      </c>
      <c r="J46">
        <v>19.32</v>
      </c>
      <c r="K46" t="s">
        <v>604</v>
      </c>
      <c r="L46" t="s">
        <v>595</v>
      </c>
      <c r="M46" s="74">
        <v>0.77552083333333333</v>
      </c>
      <c r="N46" t="s">
        <v>604</v>
      </c>
      <c r="O46">
        <v>2.0409999999999999</v>
      </c>
      <c r="P46">
        <v>2.532</v>
      </c>
      <c r="Q46" t="s">
        <v>595</v>
      </c>
      <c r="R46" t="s">
        <v>132</v>
      </c>
    </row>
    <row r="47" spans="1:18" x14ac:dyDescent="0.3">
      <c r="A47" t="s">
        <v>251</v>
      </c>
      <c r="B47">
        <v>0</v>
      </c>
      <c r="C47" t="s">
        <v>132</v>
      </c>
      <c r="D47" t="s">
        <v>132</v>
      </c>
      <c r="E47" t="s">
        <v>132</v>
      </c>
      <c r="F47" t="s">
        <v>132</v>
      </c>
      <c r="G47" t="s">
        <v>132</v>
      </c>
      <c r="H47" t="s">
        <v>132</v>
      </c>
      <c r="I47" t="s">
        <v>132</v>
      </c>
      <c r="J47">
        <v>31.39</v>
      </c>
      <c r="K47" t="s">
        <v>605</v>
      </c>
      <c r="L47" t="s">
        <v>595</v>
      </c>
      <c r="M47" s="74">
        <v>0.77552083333333333</v>
      </c>
      <c r="N47" t="s">
        <v>605</v>
      </c>
      <c r="O47">
        <v>1.3240000000000001</v>
      </c>
      <c r="P47">
        <v>9.7469999999999999</v>
      </c>
      <c r="Q47" t="s">
        <v>595</v>
      </c>
      <c r="R47" t="s">
        <v>132</v>
      </c>
    </row>
    <row r="48" spans="1:18" x14ac:dyDescent="0.3">
      <c r="A48" t="s">
        <v>458</v>
      </c>
      <c r="B48">
        <v>0</v>
      </c>
      <c r="C48" t="s">
        <v>132</v>
      </c>
      <c r="D48" t="s">
        <v>132</v>
      </c>
      <c r="E48" t="s">
        <v>132</v>
      </c>
      <c r="F48" t="s">
        <v>132</v>
      </c>
      <c r="G48" t="s">
        <v>132</v>
      </c>
      <c r="H48" t="s">
        <v>132</v>
      </c>
      <c r="I48" t="s">
        <v>132</v>
      </c>
      <c r="J48">
        <v>42.05</v>
      </c>
      <c r="K48" t="s">
        <v>606</v>
      </c>
      <c r="L48" t="s">
        <v>595</v>
      </c>
      <c r="M48" s="74">
        <v>0.77552083333333333</v>
      </c>
      <c r="N48" t="s">
        <v>606</v>
      </c>
      <c r="O48">
        <v>1.9119999999999999</v>
      </c>
      <c r="P48">
        <v>3.6360000000000001</v>
      </c>
      <c r="Q48" t="s">
        <v>595</v>
      </c>
      <c r="R48" t="s">
        <v>132</v>
      </c>
    </row>
    <row r="49" spans="1:18" x14ac:dyDescent="0.3">
      <c r="A49" t="s">
        <v>252</v>
      </c>
      <c r="B49">
        <v>0</v>
      </c>
      <c r="C49" t="s">
        <v>132</v>
      </c>
      <c r="D49" t="s">
        <v>132</v>
      </c>
      <c r="E49" t="s">
        <v>132</v>
      </c>
      <c r="F49" t="s">
        <v>132</v>
      </c>
      <c r="G49" t="s">
        <v>132</v>
      </c>
      <c r="H49" t="s">
        <v>132</v>
      </c>
      <c r="I49" t="s">
        <v>132</v>
      </c>
      <c r="J49">
        <v>50.7</v>
      </c>
      <c r="K49" t="s">
        <v>607</v>
      </c>
      <c r="L49" t="s">
        <v>595</v>
      </c>
      <c r="M49" s="74">
        <v>0.77552083333333333</v>
      </c>
      <c r="N49" t="s">
        <v>607</v>
      </c>
      <c r="O49">
        <v>1.153</v>
      </c>
      <c r="P49">
        <v>6.87</v>
      </c>
      <c r="Q49" t="s">
        <v>595</v>
      </c>
      <c r="R49" t="s">
        <v>132</v>
      </c>
    </row>
    <row r="50" spans="1:18" x14ac:dyDescent="0.3">
      <c r="A50" t="s">
        <v>453</v>
      </c>
      <c r="B50">
        <v>0</v>
      </c>
      <c r="C50" t="s">
        <v>132</v>
      </c>
      <c r="D50" t="s">
        <v>132</v>
      </c>
      <c r="E50" t="s">
        <v>132</v>
      </c>
      <c r="F50" t="s">
        <v>132</v>
      </c>
      <c r="G50" t="s">
        <v>132</v>
      </c>
      <c r="H50" t="s">
        <v>132</v>
      </c>
      <c r="I50" t="s">
        <v>132</v>
      </c>
      <c r="J50">
        <v>57.05</v>
      </c>
      <c r="K50" t="s">
        <v>608</v>
      </c>
      <c r="L50" t="s">
        <v>595</v>
      </c>
      <c r="M50" s="74">
        <v>0.77552083333333333</v>
      </c>
      <c r="N50" t="s">
        <v>608</v>
      </c>
      <c r="O50">
        <v>391</v>
      </c>
      <c r="P50">
        <v>1.6859999999999999</v>
      </c>
      <c r="Q50" t="s">
        <v>595</v>
      </c>
      <c r="R50" t="s">
        <v>132</v>
      </c>
    </row>
    <row r="51" spans="1:18" x14ac:dyDescent="0.3">
      <c r="A51" t="s">
        <v>253</v>
      </c>
      <c r="B51">
        <v>0</v>
      </c>
      <c r="C51" t="s">
        <v>132</v>
      </c>
      <c r="D51" t="s">
        <v>132</v>
      </c>
      <c r="E51" t="s">
        <v>132</v>
      </c>
      <c r="F51" t="s">
        <v>132</v>
      </c>
      <c r="G51" t="s">
        <v>132</v>
      </c>
      <c r="H51" t="s">
        <v>132</v>
      </c>
      <c r="I51" t="s">
        <v>132</v>
      </c>
      <c r="J51">
        <v>61.4</v>
      </c>
      <c r="K51" t="s">
        <v>609</v>
      </c>
      <c r="L51" t="s">
        <v>595</v>
      </c>
      <c r="M51" s="74">
        <v>0.77552083333333333</v>
      </c>
      <c r="N51" t="s">
        <v>609</v>
      </c>
      <c r="O51">
        <v>8.3889999999999993</v>
      </c>
      <c r="P51">
        <v>3.1819999999999999</v>
      </c>
      <c r="Q51" t="s">
        <v>595</v>
      </c>
      <c r="R51" t="s">
        <v>132</v>
      </c>
    </row>
    <row r="52" spans="1:18" x14ac:dyDescent="0.3">
      <c r="A52" t="s">
        <v>454</v>
      </c>
      <c r="B52">
        <v>0</v>
      </c>
      <c r="C52" t="s">
        <v>132</v>
      </c>
      <c r="D52" t="s">
        <v>132</v>
      </c>
      <c r="E52" t="s">
        <v>132</v>
      </c>
      <c r="F52" t="s">
        <v>132</v>
      </c>
      <c r="G52" t="s">
        <v>132</v>
      </c>
      <c r="H52" t="s">
        <v>132</v>
      </c>
      <c r="I52" t="s">
        <v>132</v>
      </c>
      <c r="J52">
        <v>63.75</v>
      </c>
      <c r="K52" t="s">
        <v>610</v>
      </c>
      <c r="L52" t="s">
        <v>595</v>
      </c>
      <c r="M52" s="74">
        <v>0.77552083333333333</v>
      </c>
      <c r="N52" t="s">
        <v>610</v>
      </c>
      <c r="O52">
        <v>660</v>
      </c>
      <c r="P52">
        <v>3.5910000000000002</v>
      </c>
      <c r="Q52" t="s">
        <v>595</v>
      </c>
      <c r="R52" t="s">
        <v>132</v>
      </c>
    </row>
    <row r="53" spans="1:18" x14ac:dyDescent="0.3">
      <c r="A53" t="s">
        <v>254</v>
      </c>
      <c r="B53">
        <v>0</v>
      </c>
      <c r="C53" t="s">
        <v>132</v>
      </c>
      <c r="D53" t="s">
        <v>132</v>
      </c>
      <c r="E53" t="s">
        <v>132</v>
      </c>
      <c r="F53" t="s">
        <v>132</v>
      </c>
      <c r="G53" t="s">
        <v>132</v>
      </c>
      <c r="H53" t="s">
        <v>132</v>
      </c>
      <c r="I53" t="s">
        <v>132</v>
      </c>
      <c r="J53">
        <v>64.599999999999994</v>
      </c>
      <c r="K53" t="s">
        <v>611</v>
      </c>
      <c r="L53" t="s">
        <v>595</v>
      </c>
      <c r="M53" s="74">
        <v>0.77552083333333333</v>
      </c>
      <c r="N53" t="s">
        <v>611</v>
      </c>
      <c r="O53">
        <v>1.087</v>
      </c>
      <c r="P53">
        <v>4.6029999999999998</v>
      </c>
      <c r="Q53" t="s">
        <v>595</v>
      </c>
      <c r="R53" t="s">
        <v>132</v>
      </c>
    </row>
    <row r="54" spans="1:18" x14ac:dyDescent="0.3">
      <c r="A54" t="s">
        <v>455</v>
      </c>
      <c r="B54">
        <v>0</v>
      </c>
      <c r="C54" t="s">
        <v>132</v>
      </c>
      <c r="D54" t="s">
        <v>132</v>
      </c>
      <c r="E54" t="s">
        <v>132</v>
      </c>
      <c r="F54" t="s">
        <v>132</v>
      </c>
      <c r="G54" t="s">
        <v>132</v>
      </c>
      <c r="H54" t="s">
        <v>132</v>
      </c>
      <c r="I54" t="s">
        <v>132</v>
      </c>
      <c r="J54">
        <v>64.12</v>
      </c>
      <c r="K54" t="s">
        <v>612</v>
      </c>
      <c r="L54" t="s">
        <v>595</v>
      </c>
      <c r="M54" s="74">
        <v>0.77552083333333333</v>
      </c>
      <c r="N54" t="s">
        <v>612</v>
      </c>
      <c r="O54">
        <v>16</v>
      </c>
      <c r="P54">
        <v>927</v>
      </c>
      <c r="Q54" t="s">
        <v>595</v>
      </c>
      <c r="R54" t="s">
        <v>132</v>
      </c>
    </row>
    <row r="55" spans="1:18" x14ac:dyDescent="0.3">
      <c r="A55" t="s">
        <v>255</v>
      </c>
      <c r="B55">
        <v>0</v>
      </c>
      <c r="C55" t="s">
        <v>132</v>
      </c>
      <c r="D55" t="s">
        <v>132</v>
      </c>
      <c r="E55" t="s">
        <v>132</v>
      </c>
      <c r="F55" t="s">
        <v>132</v>
      </c>
      <c r="G55" t="s">
        <v>132</v>
      </c>
      <c r="H55" t="s">
        <v>132</v>
      </c>
      <c r="I55" t="s">
        <v>132</v>
      </c>
      <c r="J55">
        <v>62.8</v>
      </c>
      <c r="K55" t="s">
        <v>613</v>
      </c>
      <c r="L55" t="s">
        <v>595</v>
      </c>
      <c r="M55" s="74">
        <v>0.77552083333333333</v>
      </c>
      <c r="N55" t="s">
        <v>613</v>
      </c>
      <c r="O55">
        <v>1.071</v>
      </c>
      <c r="P55">
        <v>5.5629999999999997</v>
      </c>
      <c r="Q55" t="s">
        <v>595</v>
      </c>
      <c r="R55" t="s">
        <v>132</v>
      </c>
    </row>
    <row r="56" spans="1:18" x14ac:dyDescent="0.3">
      <c r="A56" t="s">
        <v>456</v>
      </c>
      <c r="B56">
        <v>0</v>
      </c>
      <c r="C56" t="s">
        <v>132</v>
      </c>
      <c r="D56" t="s">
        <v>132</v>
      </c>
      <c r="E56" t="s">
        <v>132</v>
      </c>
      <c r="F56" t="s">
        <v>132</v>
      </c>
      <c r="G56" t="s">
        <v>132</v>
      </c>
      <c r="H56" t="s">
        <v>132</v>
      </c>
      <c r="I56" t="s">
        <v>132</v>
      </c>
      <c r="J56">
        <v>60.74</v>
      </c>
      <c r="K56" t="s">
        <v>614</v>
      </c>
      <c r="L56" t="s">
        <v>595</v>
      </c>
      <c r="M56" s="74">
        <v>0.77552083333333333</v>
      </c>
      <c r="N56" t="s">
        <v>614</v>
      </c>
      <c r="O56">
        <v>776</v>
      </c>
      <c r="P56">
        <v>1.0580000000000001</v>
      </c>
      <c r="Q56" t="s">
        <v>595</v>
      </c>
      <c r="R56" t="s">
        <v>132</v>
      </c>
    </row>
    <row r="57" spans="1:18" x14ac:dyDescent="0.3">
      <c r="A57" t="s">
        <v>256</v>
      </c>
      <c r="B57">
        <v>0</v>
      </c>
      <c r="C57" t="s">
        <v>132</v>
      </c>
      <c r="D57" t="s">
        <v>132</v>
      </c>
      <c r="E57" t="s">
        <v>132</v>
      </c>
      <c r="F57" t="s">
        <v>132</v>
      </c>
      <c r="G57" t="s">
        <v>132</v>
      </c>
      <c r="H57" t="s">
        <v>132</v>
      </c>
      <c r="I57" t="s">
        <v>132</v>
      </c>
      <c r="J57">
        <v>58.24</v>
      </c>
      <c r="K57" t="s">
        <v>615</v>
      </c>
      <c r="L57" t="s">
        <v>595</v>
      </c>
      <c r="M57" s="74">
        <v>0.77552083333333333</v>
      </c>
      <c r="N57" t="s">
        <v>615</v>
      </c>
      <c r="O57">
        <v>218</v>
      </c>
      <c r="P57">
        <v>8.391</v>
      </c>
      <c r="Q57" t="s">
        <v>595</v>
      </c>
      <c r="R57" t="s">
        <v>132</v>
      </c>
    </row>
    <row r="58" spans="1:18" x14ac:dyDescent="0.3">
      <c r="A58" t="s">
        <v>451</v>
      </c>
      <c r="B58">
        <v>0</v>
      </c>
      <c r="C58" t="s">
        <v>132</v>
      </c>
      <c r="D58" t="s">
        <v>132</v>
      </c>
      <c r="E58" t="s">
        <v>132</v>
      </c>
      <c r="F58" t="s">
        <v>132</v>
      </c>
      <c r="G58" t="s">
        <v>132</v>
      </c>
      <c r="H58" t="s">
        <v>132</v>
      </c>
      <c r="I58" t="s">
        <v>132</v>
      </c>
      <c r="J58">
        <v>55.57</v>
      </c>
      <c r="K58" t="s">
        <v>616</v>
      </c>
      <c r="L58" t="s">
        <v>595</v>
      </c>
      <c r="M58" s="74">
        <v>0.77552083333333333</v>
      </c>
      <c r="N58" t="s">
        <v>616</v>
      </c>
      <c r="O58">
        <v>0</v>
      </c>
      <c r="P58">
        <v>805</v>
      </c>
      <c r="Q58" t="s">
        <v>595</v>
      </c>
      <c r="R58" t="s">
        <v>132</v>
      </c>
    </row>
    <row r="59" spans="1:18" x14ac:dyDescent="0.3">
      <c r="A59" t="s">
        <v>257</v>
      </c>
      <c r="B59">
        <v>0</v>
      </c>
      <c r="C59" t="s">
        <v>132</v>
      </c>
      <c r="D59" t="s">
        <v>132</v>
      </c>
      <c r="E59" t="s">
        <v>132</v>
      </c>
      <c r="F59" t="s">
        <v>132</v>
      </c>
      <c r="G59" t="s">
        <v>132</v>
      </c>
      <c r="H59" t="s">
        <v>132</v>
      </c>
      <c r="I59" t="s">
        <v>132</v>
      </c>
      <c r="J59">
        <v>52.87</v>
      </c>
      <c r="K59" t="s">
        <v>617</v>
      </c>
      <c r="L59" t="s">
        <v>595</v>
      </c>
      <c r="M59" s="74">
        <v>0.77552083333333333</v>
      </c>
      <c r="N59" t="s">
        <v>617</v>
      </c>
      <c r="O59">
        <v>15</v>
      </c>
      <c r="P59">
        <v>2.113</v>
      </c>
      <c r="Q59" t="s">
        <v>595</v>
      </c>
      <c r="R59" t="s">
        <v>132</v>
      </c>
    </row>
    <row r="60" spans="1:18" x14ac:dyDescent="0.3">
      <c r="A60" t="s">
        <v>452</v>
      </c>
      <c r="B60">
        <v>0</v>
      </c>
      <c r="C60" t="s">
        <v>132</v>
      </c>
      <c r="D60" t="s">
        <v>132</v>
      </c>
      <c r="E60" t="s">
        <v>132</v>
      </c>
      <c r="F60" t="s">
        <v>132</v>
      </c>
      <c r="G60" t="s">
        <v>132</v>
      </c>
      <c r="H60" t="s">
        <v>132</v>
      </c>
      <c r="I60" t="s">
        <v>132</v>
      </c>
      <c r="J60">
        <v>50.17</v>
      </c>
      <c r="K60" t="s">
        <v>618</v>
      </c>
      <c r="L60" t="s">
        <v>595</v>
      </c>
      <c r="M60" s="74">
        <v>0.77552083333333333</v>
      </c>
      <c r="N60" t="s">
        <v>618</v>
      </c>
      <c r="O60">
        <v>57</v>
      </c>
      <c r="P60">
        <v>558</v>
      </c>
      <c r="Q60" t="s">
        <v>595</v>
      </c>
      <c r="R60" t="s">
        <v>132</v>
      </c>
    </row>
    <row r="61" spans="1:18" x14ac:dyDescent="0.3">
      <c r="A61" t="s">
        <v>258</v>
      </c>
      <c r="B61">
        <v>0</v>
      </c>
      <c r="C61" t="s">
        <v>132</v>
      </c>
      <c r="D61" t="s">
        <v>132</v>
      </c>
      <c r="E61" t="s">
        <v>132</v>
      </c>
      <c r="F61" t="s">
        <v>132</v>
      </c>
      <c r="G61" t="s">
        <v>132</v>
      </c>
      <c r="H61" t="s">
        <v>132</v>
      </c>
      <c r="I61" t="s">
        <v>132</v>
      </c>
      <c r="J61">
        <v>47.55</v>
      </c>
      <c r="K61" t="s">
        <v>619</v>
      </c>
      <c r="L61" t="s">
        <v>595</v>
      </c>
      <c r="M61" s="74">
        <v>0.77552083333333333</v>
      </c>
      <c r="N61" t="s">
        <v>619</v>
      </c>
      <c r="O61">
        <v>68</v>
      </c>
      <c r="P61">
        <v>3.4790000000000001</v>
      </c>
      <c r="Q61" t="s">
        <v>595</v>
      </c>
      <c r="R61" t="s">
        <v>132</v>
      </c>
    </row>
    <row r="62" spans="1:18" x14ac:dyDescent="0.3">
      <c r="A62" t="s">
        <v>259</v>
      </c>
      <c r="B62">
        <v>0</v>
      </c>
      <c r="C62" t="s">
        <v>132</v>
      </c>
      <c r="D62" t="s">
        <v>132</v>
      </c>
      <c r="E62" t="s">
        <v>132</v>
      </c>
      <c r="F62" t="s">
        <v>132</v>
      </c>
      <c r="G62" t="s">
        <v>132</v>
      </c>
      <c r="H62" t="s">
        <v>132</v>
      </c>
      <c r="I62" t="s">
        <v>132</v>
      </c>
      <c r="J62">
        <v>45</v>
      </c>
      <c r="K62" t="s">
        <v>620</v>
      </c>
      <c r="L62" t="s">
        <v>595</v>
      </c>
      <c r="M62" s="74">
        <v>0.77552083333333333</v>
      </c>
      <c r="N62" t="s">
        <v>620</v>
      </c>
      <c r="O62">
        <v>66</v>
      </c>
      <c r="P62">
        <v>1.014</v>
      </c>
      <c r="Q62" t="s">
        <v>595</v>
      </c>
      <c r="R62" t="s">
        <v>132</v>
      </c>
    </row>
    <row r="63" spans="1:18" x14ac:dyDescent="0.3">
      <c r="A63" t="s">
        <v>260</v>
      </c>
      <c r="B63">
        <v>0</v>
      </c>
      <c r="C63" t="s">
        <v>132</v>
      </c>
      <c r="D63" t="s">
        <v>132</v>
      </c>
      <c r="E63" t="s">
        <v>132</v>
      </c>
      <c r="F63" t="s">
        <v>132</v>
      </c>
      <c r="G63" t="s">
        <v>132</v>
      </c>
      <c r="H63" t="s">
        <v>132</v>
      </c>
      <c r="I63" t="s">
        <v>132</v>
      </c>
      <c r="J63">
        <v>42.62</v>
      </c>
      <c r="K63" t="s">
        <v>621</v>
      </c>
      <c r="L63" t="s">
        <v>595</v>
      </c>
      <c r="M63" s="74">
        <v>0.77552083333333333</v>
      </c>
      <c r="N63" t="s">
        <v>621</v>
      </c>
      <c r="O63">
        <v>21</v>
      </c>
      <c r="P63">
        <v>1.1779999999999999</v>
      </c>
      <c r="Q63" t="s">
        <v>596</v>
      </c>
      <c r="R63" t="s">
        <v>132</v>
      </c>
    </row>
    <row r="64" spans="1:18" x14ac:dyDescent="0.3">
      <c r="A64" t="s">
        <v>261</v>
      </c>
      <c r="B64">
        <v>0</v>
      </c>
      <c r="C64" t="s">
        <v>132</v>
      </c>
      <c r="D64" t="s">
        <v>132</v>
      </c>
      <c r="E64" t="s">
        <v>132</v>
      </c>
      <c r="F64" t="s">
        <v>132</v>
      </c>
      <c r="G64" t="s">
        <v>132</v>
      </c>
      <c r="H64" t="s">
        <v>132</v>
      </c>
      <c r="I64" t="s">
        <v>132</v>
      </c>
      <c r="J64">
        <v>40.369999999999997</v>
      </c>
      <c r="K64" t="s">
        <v>622</v>
      </c>
      <c r="L64" t="s">
        <v>595</v>
      </c>
      <c r="M64" s="74">
        <v>0.77552083333333333</v>
      </c>
      <c r="N64" t="s">
        <v>622</v>
      </c>
      <c r="O64">
        <v>0</v>
      </c>
      <c r="P64">
        <v>293</v>
      </c>
      <c r="Q64" t="s">
        <v>595</v>
      </c>
      <c r="R64" t="s">
        <v>132</v>
      </c>
    </row>
    <row r="65" spans="1:18" x14ac:dyDescent="0.3">
      <c r="A65" t="s">
        <v>262</v>
      </c>
      <c r="B65">
        <v>0</v>
      </c>
      <c r="C65" t="s">
        <v>132</v>
      </c>
      <c r="D65" t="s">
        <v>132</v>
      </c>
      <c r="E65" t="s">
        <v>132</v>
      </c>
      <c r="F65" t="s">
        <v>132</v>
      </c>
      <c r="G65" t="s">
        <v>132</v>
      </c>
      <c r="H65" t="s">
        <v>132</v>
      </c>
      <c r="I65" t="s">
        <v>132</v>
      </c>
      <c r="J65">
        <v>38.270000000000003</v>
      </c>
      <c r="K65" t="s">
        <v>623</v>
      </c>
      <c r="L65" t="s">
        <v>595</v>
      </c>
      <c r="M65" s="74">
        <v>0.77552083333333333</v>
      </c>
      <c r="N65" t="s">
        <v>623</v>
      </c>
      <c r="O65">
        <v>259</v>
      </c>
      <c r="P65">
        <v>2.5819999999999999</v>
      </c>
      <c r="Q65" t="s">
        <v>596</v>
      </c>
      <c r="R65" t="s">
        <v>132</v>
      </c>
    </row>
    <row r="66" spans="1:18" x14ac:dyDescent="0.3">
      <c r="A66" t="s">
        <v>263</v>
      </c>
      <c r="B66">
        <v>0</v>
      </c>
      <c r="C66" t="s">
        <v>132</v>
      </c>
      <c r="D66" t="s">
        <v>132</v>
      </c>
      <c r="E66" t="s">
        <v>132</v>
      </c>
      <c r="F66" t="s">
        <v>132</v>
      </c>
      <c r="G66" t="s">
        <v>132</v>
      </c>
      <c r="H66" t="s">
        <v>132</v>
      </c>
      <c r="I66" t="s">
        <v>132</v>
      </c>
      <c r="J66">
        <v>36.29</v>
      </c>
      <c r="K66" t="s">
        <v>624</v>
      </c>
      <c r="L66" t="s">
        <v>595</v>
      </c>
      <c r="M66" s="74">
        <v>0.77552083333333333</v>
      </c>
      <c r="N66" t="s">
        <v>624</v>
      </c>
      <c r="O66">
        <v>0</v>
      </c>
      <c r="P66">
        <v>135</v>
      </c>
      <c r="Q66" t="s">
        <v>473</v>
      </c>
      <c r="R66" t="s">
        <v>132</v>
      </c>
    </row>
    <row r="67" spans="1:18" x14ac:dyDescent="0.3">
      <c r="A67" t="s">
        <v>264</v>
      </c>
      <c r="B67">
        <v>0</v>
      </c>
      <c r="C67" t="s">
        <v>132</v>
      </c>
      <c r="D67" t="s">
        <v>132</v>
      </c>
      <c r="E67" t="s">
        <v>132</v>
      </c>
      <c r="F67" t="s">
        <v>132</v>
      </c>
      <c r="G67" t="s">
        <v>132</v>
      </c>
      <c r="H67" t="s">
        <v>132</v>
      </c>
      <c r="I67" t="s">
        <v>132</v>
      </c>
      <c r="J67">
        <v>34.44</v>
      </c>
      <c r="K67" t="s">
        <v>625</v>
      </c>
      <c r="L67" t="s">
        <v>595</v>
      </c>
      <c r="M67" s="74">
        <v>0.77552083333333333</v>
      </c>
      <c r="N67" t="s">
        <v>625</v>
      </c>
      <c r="O67">
        <v>27</v>
      </c>
      <c r="P67">
        <v>6.9059999999999997</v>
      </c>
      <c r="Q67" t="s">
        <v>595</v>
      </c>
      <c r="R67" t="s">
        <v>132</v>
      </c>
    </row>
    <row r="68" spans="1:18" x14ac:dyDescent="0.3">
      <c r="A68" t="s">
        <v>265</v>
      </c>
      <c r="B68">
        <v>0</v>
      </c>
      <c r="C68" t="s">
        <v>132</v>
      </c>
      <c r="D68" t="s">
        <v>132</v>
      </c>
      <c r="E68" t="s">
        <v>132</v>
      </c>
      <c r="F68" t="s">
        <v>132</v>
      </c>
      <c r="G68" t="s">
        <v>132</v>
      </c>
      <c r="H68" t="s">
        <v>132</v>
      </c>
      <c r="I68" t="s">
        <v>132</v>
      </c>
      <c r="J68">
        <v>32.72</v>
      </c>
      <c r="K68" t="s">
        <v>626</v>
      </c>
      <c r="L68" t="s">
        <v>595</v>
      </c>
      <c r="M68" s="74">
        <v>0.77552083333333333</v>
      </c>
      <c r="N68" t="s">
        <v>626</v>
      </c>
      <c r="O68">
        <v>0</v>
      </c>
      <c r="P68">
        <v>75</v>
      </c>
      <c r="Q68" t="s">
        <v>596</v>
      </c>
      <c r="R68" t="s">
        <v>132</v>
      </c>
    </row>
    <row r="69" spans="1:18" x14ac:dyDescent="0.3">
      <c r="A69" t="s">
        <v>266</v>
      </c>
      <c r="B69">
        <v>0</v>
      </c>
      <c r="C69" t="s">
        <v>132</v>
      </c>
      <c r="D69" t="s">
        <v>132</v>
      </c>
      <c r="E69" t="s">
        <v>132</v>
      </c>
      <c r="F69" t="s">
        <v>132</v>
      </c>
      <c r="G69" t="s">
        <v>132</v>
      </c>
      <c r="H69" t="s">
        <v>132</v>
      </c>
      <c r="I69" t="s">
        <v>132</v>
      </c>
      <c r="J69">
        <v>31.14</v>
      </c>
      <c r="K69" t="s">
        <v>627</v>
      </c>
      <c r="L69" t="s">
        <v>595</v>
      </c>
      <c r="M69" s="74">
        <v>0.77552083333333333</v>
      </c>
      <c r="N69" t="s">
        <v>627</v>
      </c>
      <c r="O69">
        <v>6</v>
      </c>
      <c r="P69">
        <v>8.4550000000000001</v>
      </c>
      <c r="Q69" t="s">
        <v>595</v>
      </c>
      <c r="R69" t="s">
        <v>132</v>
      </c>
    </row>
    <row r="70" spans="1:18" x14ac:dyDescent="0.3">
      <c r="A70" t="s">
        <v>267</v>
      </c>
      <c r="B70">
        <v>0</v>
      </c>
      <c r="C70" t="s">
        <v>132</v>
      </c>
      <c r="D70" t="s">
        <v>132</v>
      </c>
      <c r="E70" t="s">
        <v>132</v>
      </c>
      <c r="F70" t="s">
        <v>132</v>
      </c>
      <c r="G70" t="s">
        <v>132</v>
      </c>
      <c r="H70" t="s">
        <v>132</v>
      </c>
      <c r="I70" t="s">
        <v>132</v>
      </c>
      <c r="J70">
        <v>29.66</v>
      </c>
      <c r="K70" t="s">
        <v>628</v>
      </c>
      <c r="L70" t="s">
        <v>595</v>
      </c>
      <c r="M70" s="74">
        <v>0.77552083333333333</v>
      </c>
      <c r="N70" t="s">
        <v>628</v>
      </c>
      <c r="O70">
        <v>0</v>
      </c>
      <c r="P70">
        <v>136</v>
      </c>
      <c r="Q70" t="s">
        <v>555</v>
      </c>
      <c r="R70" t="s">
        <v>132</v>
      </c>
    </row>
    <row r="71" spans="1:18" x14ac:dyDescent="0.3">
      <c r="A71" t="s">
        <v>268</v>
      </c>
      <c r="B71">
        <v>0</v>
      </c>
      <c r="C71" t="s">
        <v>132</v>
      </c>
      <c r="D71" t="s">
        <v>132</v>
      </c>
      <c r="E71" t="s">
        <v>132</v>
      </c>
      <c r="F71" t="s">
        <v>132</v>
      </c>
      <c r="G71" t="s">
        <v>132</v>
      </c>
      <c r="H71" t="s">
        <v>132</v>
      </c>
      <c r="I71" t="s">
        <v>132</v>
      </c>
      <c r="J71">
        <v>28.29</v>
      </c>
      <c r="K71" t="s">
        <v>629</v>
      </c>
      <c r="L71" t="s">
        <v>595</v>
      </c>
      <c r="M71" s="74">
        <v>0.77552083333333333</v>
      </c>
      <c r="N71" t="s">
        <v>629</v>
      </c>
      <c r="O71">
        <v>12</v>
      </c>
      <c r="P71">
        <v>1.829</v>
      </c>
      <c r="Q71" t="s">
        <v>595</v>
      </c>
      <c r="R71" t="s">
        <v>132</v>
      </c>
    </row>
    <row r="72" spans="1:18" x14ac:dyDescent="0.3">
      <c r="A72" t="s">
        <v>269</v>
      </c>
      <c r="B72">
        <v>0</v>
      </c>
      <c r="C72" t="s">
        <v>132</v>
      </c>
      <c r="D72" t="s">
        <v>132</v>
      </c>
      <c r="E72" t="s">
        <v>132</v>
      </c>
      <c r="F72" t="s">
        <v>132</v>
      </c>
      <c r="G72" t="s">
        <v>132</v>
      </c>
      <c r="H72" t="s">
        <v>132</v>
      </c>
      <c r="I72" t="s">
        <v>132</v>
      </c>
      <c r="J72">
        <v>26.99</v>
      </c>
      <c r="K72" t="s">
        <v>630</v>
      </c>
      <c r="L72" t="s">
        <v>595</v>
      </c>
      <c r="M72" s="74">
        <v>0.77552083333333333</v>
      </c>
      <c r="N72" t="s">
        <v>630</v>
      </c>
      <c r="O72">
        <v>5</v>
      </c>
      <c r="P72">
        <v>244</v>
      </c>
      <c r="Q72" t="s">
        <v>596</v>
      </c>
      <c r="R72" t="s">
        <v>132</v>
      </c>
    </row>
    <row r="73" spans="1:18" x14ac:dyDescent="0.3">
      <c r="A73" t="s">
        <v>270</v>
      </c>
      <c r="B73">
        <v>0</v>
      </c>
      <c r="C73" t="s">
        <v>132</v>
      </c>
      <c r="D73" t="s">
        <v>132</v>
      </c>
      <c r="E73" t="s">
        <v>132</v>
      </c>
      <c r="F73" t="s">
        <v>132</v>
      </c>
      <c r="G73" t="s">
        <v>132</v>
      </c>
      <c r="H73" t="s">
        <v>132</v>
      </c>
      <c r="I73" t="s">
        <v>132</v>
      </c>
      <c r="J73">
        <v>25.78</v>
      </c>
      <c r="K73" t="s">
        <v>631</v>
      </c>
      <c r="L73" t="s">
        <v>595</v>
      </c>
      <c r="M73" s="74">
        <v>0.77552083333333333</v>
      </c>
      <c r="N73" t="s">
        <v>631</v>
      </c>
      <c r="O73">
        <v>3</v>
      </c>
      <c r="P73">
        <v>3.1360000000000001</v>
      </c>
      <c r="Q73" t="s">
        <v>595</v>
      </c>
      <c r="R73" t="s">
        <v>132</v>
      </c>
    </row>
    <row r="74" spans="1:18" x14ac:dyDescent="0.3">
      <c r="A74" t="s">
        <v>369</v>
      </c>
      <c r="B74">
        <v>0</v>
      </c>
      <c r="C74" t="s">
        <v>132</v>
      </c>
      <c r="D74" t="s">
        <v>132</v>
      </c>
      <c r="E74" t="s">
        <v>132</v>
      </c>
      <c r="F74" t="s">
        <v>132</v>
      </c>
      <c r="G74" t="s">
        <v>132</v>
      </c>
      <c r="H74" t="s">
        <v>132</v>
      </c>
      <c r="I74" t="s">
        <v>132</v>
      </c>
      <c r="J74">
        <v>24.63</v>
      </c>
      <c r="K74" t="s">
        <v>632</v>
      </c>
      <c r="L74" t="s">
        <v>595</v>
      </c>
      <c r="M74" s="74">
        <v>0.77552083333333333</v>
      </c>
      <c r="N74" t="s">
        <v>632</v>
      </c>
      <c r="O74">
        <v>2</v>
      </c>
      <c r="P74">
        <v>224</v>
      </c>
      <c r="Q74" t="s">
        <v>586</v>
      </c>
      <c r="R74" t="s">
        <v>132</v>
      </c>
    </row>
    <row r="75" spans="1:18" x14ac:dyDescent="0.3">
      <c r="A75" t="s">
        <v>271</v>
      </c>
      <c r="B75">
        <v>0</v>
      </c>
      <c r="C75" t="s">
        <v>132</v>
      </c>
      <c r="D75" t="s">
        <v>132</v>
      </c>
      <c r="E75" t="s">
        <v>132</v>
      </c>
      <c r="F75" t="s">
        <v>132</v>
      </c>
      <c r="G75" t="s">
        <v>132</v>
      </c>
      <c r="H75" t="s">
        <v>132</v>
      </c>
      <c r="I75" t="s">
        <v>132</v>
      </c>
      <c r="J75">
        <v>23.56</v>
      </c>
      <c r="K75" t="s">
        <v>633</v>
      </c>
      <c r="L75" t="s">
        <v>595</v>
      </c>
      <c r="M75" s="74">
        <v>0.77552083333333333</v>
      </c>
      <c r="N75" t="s">
        <v>633</v>
      </c>
      <c r="O75">
        <v>0</v>
      </c>
      <c r="P75">
        <v>952</v>
      </c>
      <c r="Q75" t="s">
        <v>595</v>
      </c>
      <c r="R75" t="s">
        <v>132</v>
      </c>
    </row>
    <row r="76" spans="1:18" x14ac:dyDescent="0.3">
      <c r="A76" t="s">
        <v>370</v>
      </c>
      <c r="B76">
        <v>0</v>
      </c>
      <c r="C76" t="s">
        <v>132</v>
      </c>
      <c r="D76" t="s">
        <v>132</v>
      </c>
      <c r="E76" t="s">
        <v>132</v>
      </c>
      <c r="F76" t="s">
        <v>132</v>
      </c>
      <c r="G76" t="s">
        <v>132</v>
      </c>
      <c r="H76" t="s">
        <v>132</v>
      </c>
      <c r="I76" t="s">
        <v>132</v>
      </c>
      <c r="J76">
        <v>22.54</v>
      </c>
      <c r="K76" t="s">
        <v>634</v>
      </c>
      <c r="L76" t="s">
        <v>595</v>
      </c>
      <c r="M76" s="74">
        <v>0.77552083333333333</v>
      </c>
      <c r="N76" t="s">
        <v>634</v>
      </c>
      <c r="O76">
        <v>0</v>
      </c>
      <c r="P76">
        <v>185</v>
      </c>
      <c r="Q76" t="s">
        <v>526</v>
      </c>
      <c r="R76" t="s">
        <v>132</v>
      </c>
    </row>
    <row r="77" spans="1:18" x14ac:dyDescent="0.3">
      <c r="A77" t="s">
        <v>272</v>
      </c>
      <c r="B77">
        <v>0</v>
      </c>
      <c r="C77" t="s">
        <v>132</v>
      </c>
      <c r="D77" t="s">
        <v>132</v>
      </c>
      <c r="E77" t="s">
        <v>132</v>
      </c>
      <c r="F77" t="s">
        <v>132</v>
      </c>
      <c r="G77" t="s">
        <v>132</v>
      </c>
      <c r="H77" t="s">
        <v>132</v>
      </c>
      <c r="I77" t="s">
        <v>132</v>
      </c>
      <c r="J77">
        <v>21.59</v>
      </c>
      <c r="K77" t="s">
        <v>635</v>
      </c>
      <c r="L77" t="s">
        <v>595</v>
      </c>
      <c r="M77" s="74">
        <v>0.77552083333333333</v>
      </c>
      <c r="N77" t="s">
        <v>635</v>
      </c>
      <c r="O77">
        <v>270</v>
      </c>
      <c r="P77">
        <v>5.6120000000000001</v>
      </c>
      <c r="Q77" t="s">
        <v>595</v>
      </c>
      <c r="R77" t="s">
        <v>132</v>
      </c>
    </row>
    <row r="78" spans="1:18" x14ac:dyDescent="0.3">
      <c r="A78" t="s">
        <v>371</v>
      </c>
      <c r="B78">
        <v>0</v>
      </c>
      <c r="C78" t="s">
        <v>132</v>
      </c>
      <c r="D78" t="s">
        <v>132</v>
      </c>
      <c r="E78" t="s">
        <v>132</v>
      </c>
      <c r="F78" t="s">
        <v>132</v>
      </c>
      <c r="G78" t="s">
        <v>132</v>
      </c>
      <c r="H78" t="s">
        <v>132</v>
      </c>
      <c r="I78" t="s">
        <v>132</v>
      </c>
      <c r="J78">
        <v>20.69</v>
      </c>
      <c r="K78" t="s">
        <v>636</v>
      </c>
      <c r="L78" t="s">
        <v>595</v>
      </c>
      <c r="M78" s="74">
        <v>0.77552083333333333</v>
      </c>
      <c r="N78" t="s">
        <v>636</v>
      </c>
      <c r="O78">
        <v>0</v>
      </c>
      <c r="P78">
        <v>60</v>
      </c>
      <c r="Q78" t="s">
        <v>548</v>
      </c>
      <c r="R78" t="s">
        <v>132</v>
      </c>
    </row>
    <row r="79" spans="1:18" x14ac:dyDescent="0.3">
      <c r="A79" t="s">
        <v>273</v>
      </c>
      <c r="B79">
        <v>0</v>
      </c>
      <c r="C79" t="s">
        <v>132</v>
      </c>
      <c r="D79" t="s">
        <v>132</v>
      </c>
      <c r="E79" t="s">
        <v>132</v>
      </c>
      <c r="F79" t="s">
        <v>132</v>
      </c>
      <c r="G79" t="s">
        <v>132</v>
      </c>
      <c r="H79" t="s">
        <v>132</v>
      </c>
      <c r="I79" t="s">
        <v>132</v>
      </c>
      <c r="J79">
        <v>19.87</v>
      </c>
      <c r="K79" t="s">
        <v>637</v>
      </c>
      <c r="L79" t="s">
        <v>595</v>
      </c>
      <c r="M79" s="74">
        <v>0.77552083333333333</v>
      </c>
      <c r="N79" t="s">
        <v>637</v>
      </c>
      <c r="O79">
        <v>0</v>
      </c>
      <c r="P79">
        <v>1.4850000000000001</v>
      </c>
      <c r="Q79" t="s">
        <v>595</v>
      </c>
      <c r="R79" t="s">
        <v>132</v>
      </c>
    </row>
    <row r="80" spans="1:18" x14ac:dyDescent="0.3">
      <c r="A80" t="s">
        <v>378</v>
      </c>
      <c r="B80">
        <v>0</v>
      </c>
      <c r="C80" t="s">
        <v>132</v>
      </c>
      <c r="D80" t="s">
        <v>132</v>
      </c>
      <c r="E80" t="s">
        <v>132</v>
      </c>
      <c r="F80" t="s">
        <v>132</v>
      </c>
      <c r="G80" t="s">
        <v>132</v>
      </c>
      <c r="H80" t="s">
        <v>132</v>
      </c>
      <c r="I80" t="s">
        <v>132</v>
      </c>
      <c r="J80">
        <v>19.11</v>
      </c>
      <c r="K80" t="s">
        <v>638</v>
      </c>
      <c r="L80" t="s">
        <v>595</v>
      </c>
      <c r="M80" s="74">
        <v>0.77552083333333333</v>
      </c>
      <c r="N80" t="s">
        <v>638</v>
      </c>
      <c r="O80">
        <v>0</v>
      </c>
      <c r="P80">
        <v>176</v>
      </c>
      <c r="Q80" t="s">
        <v>524</v>
      </c>
      <c r="R80" t="s">
        <v>132</v>
      </c>
    </row>
    <row r="81" spans="1:18" x14ac:dyDescent="0.3">
      <c r="A81" t="s">
        <v>274</v>
      </c>
      <c r="B81">
        <v>0</v>
      </c>
      <c r="C81" t="s">
        <v>132</v>
      </c>
      <c r="D81" t="s">
        <v>132</v>
      </c>
      <c r="E81" t="s">
        <v>132</v>
      </c>
      <c r="F81" t="s">
        <v>132</v>
      </c>
      <c r="G81" t="s">
        <v>132</v>
      </c>
      <c r="H81" t="s">
        <v>132</v>
      </c>
      <c r="I81" t="s">
        <v>132</v>
      </c>
      <c r="J81">
        <v>18.41</v>
      </c>
      <c r="K81" t="s">
        <v>639</v>
      </c>
      <c r="L81" t="s">
        <v>595</v>
      </c>
      <c r="M81" s="74">
        <v>0.77552083333333333</v>
      </c>
      <c r="N81" t="s">
        <v>639</v>
      </c>
      <c r="O81">
        <v>0</v>
      </c>
      <c r="P81">
        <v>4.2320000000000002</v>
      </c>
      <c r="Q81" t="s">
        <v>515</v>
      </c>
      <c r="R81" t="s">
        <v>132</v>
      </c>
    </row>
    <row r="82" spans="1:18" x14ac:dyDescent="0.3">
      <c r="A82" t="s">
        <v>413</v>
      </c>
      <c r="B82">
        <v>0</v>
      </c>
      <c r="C82" t="s">
        <v>132</v>
      </c>
      <c r="D82" t="s">
        <v>132</v>
      </c>
      <c r="E82" t="s">
        <v>132</v>
      </c>
      <c r="F82" t="s">
        <v>132</v>
      </c>
      <c r="G82" t="s">
        <v>132</v>
      </c>
      <c r="H82" t="s">
        <v>132</v>
      </c>
      <c r="I82" t="s">
        <v>132</v>
      </c>
      <c r="J82">
        <v>17.739999999999998</v>
      </c>
      <c r="K82" t="s">
        <v>640</v>
      </c>
      <c r="L82" t="s">
        <v>595</v>
      </c>
      <c r="M82" s="74">
        <v>0.77552083333333333</v>
      </c>
      <c r="N82" t="s">
        <v>640</v>
      </c>
      <c r="O82">
        <v>5</v>
      </c>
      <c r="P82">
        <v>10</v>
      </c>
      <c r="Q82" t="s">
        <v>587</v>
      </c>
      <c r="R82" t="s">
        <v>132</v>
      </c>
    </row>
    <row r="83" spans="1:18" x14ac:dyDescent="0.3">
      <c r="A83" t="s">
        <v>275</v>
      </c>
      <c r="B83">
        <v>0</v>
      </c>
      <c r="C83" t="s">
        <v>132</v>
      </c>
      <c r="D83" t="s">
        <v>132</v>
      </c>
      <c r="E83" t="s">
        <v>132</v>
      </c>
      <c r="F83" t="s">
        <v>132</v>
      </c>
      <c r="G83" t="s">
        <v>132</v>
      </c>
      <c r="H83" t="s">
        <v>132</v>
      </c>
      <c r="I83" t="s">
        <v>132</v>
      </c>
      <c r="J83">
        <v>17.12</v>
      </c>
      <c r="K83" t="s">
        <v>641</v>
      </c>
      <c r="L83" t="s">
        <v>595</v>
      </c>
      <c r="M83" s="74">
        <v>0.77552083333333333</v>
      </c>
      <c r="N83" t="s">
        <v>641</v>
      </c>
      <c r="O83">
        <v>0</v>
      </c>
      <c r="P83">
        <v>1.24</v>
      </c>
      <c r="Q83" t="s">
        <v>595</v>
      </c>
      <c r="R83" t="s">
        <v>132</v>
      </c>
    </row>
    <row r="84" spans="1:18" x14ac:dyDescent="0.3">
      <c r="A84" t="s">
        <v>414</v>
      </c>
      <c r="B84">
        <v>0</v>
      </c>
      <c r="C84" t="s">
        <v>132</v>
      </c>
      <c r="D84" t="s">
        <v>132</v>
      </c>
      <c r="E84" t="s">
        <v>132</v>
      </c>
      <c r="F84" t="s">
        <v>132</v>
      </c>
      <c r="G84" t="s">
        <v>132</v>
      </c>
      <c r="H84" t="s">
        <v>132</v>
      </c>
      <c r="I84" t="s">
        <v>132</v>
      </c>
      <c r="J84">
        <v>16.54</v>
      </c>
      <c r="K84" t="s">
        <v>642</v>
      </c>
      <c r="L84" t="s">
        <v>595</v>
      </c>
      <c r="M84" s="74">
        <v>0.77552083333333333</v>
      </c>
      <c r="N84" t="s">
        <v>642</v>
      </c>
      <c r="O84">
        <v>0</v>
      </c>
      <c r="P84">
        <v>36</v>
      </c>
      <c r="Q84" t="s">
        <v>596</v>
      </c>
      <c r="R84" t="s">
        <v>132</v>
      </c>
    </row>
    <row r="85" spans="1:18" x14ac:dyDescent="0.3">
      <c r="A85" t="s">
        <v>276</v>
      </c>
      <c r="B85">
        <v>0</v>
      </c>
      <c r="C85" t="s">
        <v>132</v>
      </c>
      <c r="D85" t="s">
        <v>132</v>
      </c>
      <c r="E85" t="s">
        <v>132</v>
      </c>
      <c r="F85" t="s">
        <v>132</v>
      </c>
      <c r="G85" t="s">
        <v>132</v>
      </c>
      <c r="H85" t="s">
        <v>132</v>
      </c>
      <c r="I85" t="s">
        <v>132</v>
      </c>
      <c r="J85">
        <v>16</v>
      </c>
      <c r="K85" t="s">
        <v>643</v>
      </c>
      <c r="L85" t="s">
        <v>595</v>
      </c>
      <c r="M85" s="74">
        <v>0.77552083333333333</v>
      </c>
      <c r="N85" t="s">
        <v>643</v>
      </c>
      <c r="O85">
        <v>0</v>
      </c>
      <c r="P85">
        <v>363</v>
      </c>
      <c r="Q85" t="s">
        <v>595</v>
      </c>
      <c r="R85" t="s">
        <v>132</v>
      </c>
    </row>
    <row r="86" spans="1:18" x14ac:dyDescent="0.3">
      <c r="A86" t="s">
        <v>415</v>
      </c>
      <c r="B86">
        <v>0</v>
      </c>
      <c r="C86" t="s">
        <v>132</v>
      </c>
      <c r="D86" t="s">
        <v>132</v>
      </c>
      <c r="E86" t="s">
        <v>132</v>
      </c>
      <c r="F86" t="s">
        <v>132</v>
      </c>
      <c r="G86" t="s">
        <v>132</v>
      </c>
      <c r="H86" t="s">
        <v>132</v>
      </c>
      <c r="I86" t="s">
        <v>132</v>
      </c>
      <c r="J86">
        <v>15.49</v>
      </c>
      <c r="K86" t="s">
        <v>644</v>
      </c>
      <c r="L86" t="s">
        <v>595</v>
      </c>
      <c r="M86" s="74">
        <v>0.77552083333333333</v>
      </c>
      <c r="N86" t="s">
        <v>644</v>
      </c>
      <c r="O86">
        <v>10</v>
      </c>
      <c r="P86">
        <v>15</v>
      </c>
      <c r="Q86" t="s">
        <v>517</v>
      </c>
      <c r="R86" t="s">
        <v>132</v>
      </c>
    </row>
    <row r="87" spans="1:18" x14ac:dyDescent="0.3">
      <c r="A87" t="s">
        <v>277</v>
      </c>
      <c r="B87">
        <v>0</v>
      </c>
      <c r="C87" t="s">
        <v>132</v>
      </c>
      <c r="D87" t="s">
        <v>132</v>
      </c>
      <c r="E87" t="s">
        <v>132</v>
      </c>
      <c r="F87" t="s">
        <v>132</v>
      </c>
      <c r="G87" t="s">
        <v>132</v>
      </c>
      <c r="H87" t="s">
        <v>132</v>
      </c>
      <c r="I87" t="s">
        <v>132</v>
      </c>
      <c r="J87">
        <v>15</v>
      </c>
      <c r="K87" t="s">
        <v>645</v>
      </c>
      <c r="L87" t="s">
        <v>595</v>
      </c>
      <c r="M87" s="74">
        <v>0.77552083333333333</v>
      </c>
      <c r="N87" t="s">
        <v>645</v>
      </c>
      <c r="O87">
        <v>102</v>
      </c>
      <c r="P87">
        <v>2.0920000000000001</v>
      </c>
      <c r="Q87" t="s">
        <v>595</v>
      </c>
      <c r="R87" t="s">
        <v>132</v>
      </c>
    </row>
    <row r="88" spans="1:18" x14ac:dyDescent="0.3">
      <c r="A88" t="s">
        <v>422</v>
      </c>
      <c r="B88">
        <v>0</v>
      </c>
      <c r="C88" t="s">
        <v>132</v>
      </c>
      <c r="D88" t="s">
        <v>132</v>
      </c>
      <c r="E88" t="s">
        <v>132</v>
      </c>
      <c r="F88" t="s">
        <v>132</v>
      </c>
      <c r="G88" t="s">
        <v>132</v>
      </c>
      <c r="H88" t="s">
        <v>132</v>
      </c>
      <c r="I88" t="s">
        <v>132</v>
      </c>
      <c r="J88">
        <v>14.55</v>
      </c>
      <c r="K88" t="s">
        <v>646</v>
      </c>
      <c r="L88" t="s">
        <v>595</v>
      </c>
      <c r="M88" s="74">
        <v>0.77552083333333333</v>
      </c>
      <c r="N88" t="s">
        <v>646</v>
      </c>
      <c r="O88">
        <v>0</v>
      </c>
      <c r="P88">
        <v>85</v>
      </c>
      <c r="Q88" t="s">
        <v>592</v>
      </c>
      <c r="R88" t="s">
        <v>132</v>
      </c>
    </row>
    <row r="89" spans="1:18" x14ac:dyDescent="0.3">
      <c r="A89" t="s">
        <v>278</v>
      </c>
      <c r="B89">
        <v>0</v>
      </c>
      <c r="C89" t="s">
        <v>132</v>
      </c>
      <c r="D89" t="s">
        <v>132</v>
      </c>
      <c r="E89" t="s">
        <v>132</v>
      </c>
      <c r="F89" t="s">
        <v>132</v>
      </c>
      <c r="G89" t="s">
        <v>132</v>
      </c>
      <c r="H89" t="s">
        <v>132</v>
      </c>
      <c r="I89" t="s">
        <v>132</v>
      </c>
      <c r="J89">
        <v>14.13</v>
      </c>
      <c r="K89" t="s">
        <v>647</v>
      </c>
      <c r="L89" t="s">
        <v>595</v>
      </c>
      <c r="M89" s="74">
        <v>0.77552083333333333</v>
      </c>
      <c r="N89" t="s">
        <v>647</v>
      </c>
      <c r="O89">
        <v>0</v>
      </c>
      <c r="P89">
        <v>1.819</v>
      </c>
      <c r="Q89" t="s">
        <v>595</v>
      </c>
      <c r="R89" t="s">
        <v>132</v>
      </c>
    </row>
    <row r="90" spans="1:18" x14ac:dyDescent="0.3">
      <c r="A90" t="s">
        <v>423</v>
      </c>
      <c r="B90">
        <v>0</v>
      </c>
      <c r="C90" t="s">
        <v>132</v>
      </c>
      <c r="D90" t="s">
        <v>132</v>
      </c>
      <c r="E90" t="s">
        <v>132</v>
      </c>
      <c r="F90" t="s">
        <v>132</v>
      </c>
      <c r="G90" t="s">
        <v>132</v>
      </c>
      <c r="H90" t="s">
        <v>132</v>
      </c>
      <c r="I90" t="s">
        <v>132</v>
      </c>
      <c r="J90">
        <v>13.72</v>
      </c>
      <c r="K90" t="s">
        <v>648</v>
      </c>
      <c r="L90" t="s">
        <v>595</v>
      </c>
      <c r="M90" s="74">
        <v>0.77552083333333333</v>
      </c>
      <c r="N90" t="s">
        <v>648</v>
      </c>
      <c r="O90">
        <v>0</v>
      </c>
      <c r="P90">
        <v>75</v>
      </c>
      <c r="Q90" t="s">
        <v>498</v>
      </c>
      <c r="R90" t="s">
        <v>132</v>
      </c>
    </row>
    <row r="91" spans="1:18" x14ac:dyDescent="0.3">
      <c r="A91" t="s">
        <v>279</v>
      </c>
      <c r="B91">
        <v>0</v>
      </c>
      <c r="C91" t="s">
        <v>132</v>
      </c>
      <c r="D91" t="s">
        <v>132</v>
      </c>
      <c r="E91" t="s">
        <v>132</v>
      </c>
      <c r="F91" t="s">
        <v>132</v>
      </c>
      <c r="G91" t="s">
        <v>132</v>
      </c>
      <c r="H91" t="s">
        <v>132</v>
      </c>
      <c r="I91" t="s">
        <v>132</v>
      </c>
      <c r="J91">
        <v>13.34</v>
      </c>
      <c r="K91" t="s">
        <v>649</v>
      </c>
      <c r="L91" t="s">
        <v>595</v>
      </c>
      <c r="M91" s="74">
        <v>0.77552083333333333</v>
      </c>
      <c r="N91" t="s">
        <v>649</v>
      </c>
      <c r="O91">
        <v>1</v>
      </c>
      <c r="P91">
        <v>260</v>
      </c>
      <c r="Q91" t="s">
        <v>595</v>
      </c>
      <c r="R91" t="s">
        <v>132</v>
      </c>
    </row>
    <row r="92" spans="1:18" x14ac:dyDescent="0.3">
      <c r="A92" t="s">
        <v>424</v>
      </c>
      <c r="B92">
        <v>0</v>
      </c>
      <c r="C92" t="s">
        <v>132</v>
      </c>
      <c r="D92" t="s">
        <v>132</v>
      </c>
      <c r="E92" t="s">
        <v>132</v>
      </c>
      <c r="F92" t="s">
        <v>132</v>
      </c>
      <c r="G92" t="s">
        <v>132</v>
      </c>
      <c r="H92" t="s">
        <v>132</v>
      </c>
      <c r="I92" t="s">
        <v>132</v>
      </c>
      <c r="J92">
        <v>12.98</v>
      </c>
      <c r="K92" t="s">
        <v>650</v>
      </c>
      <c r="L92" t="s">
        <v>595</v>
      </c>
      <c r="M92" s="74">
        <v>0.77552083333333333</v>
      </c>
      <c r="N92" t="s">
        <v>650</v>
      </c>
      <c r="O92">
        <v>0</v>
      </c>
      <c r="P92">
        <v>0</v>
      </c>
      <c r="Q92" t="s">
        <v>516</v>
      </c>
      <c r="R92" t="s">
        <v>132</v>
      </c>
    </row>
    <row r="93" spans="1:18" x14ac:dyDescent="0.3">
      <c r="A93" t="s">
        <v>280</v>
      </c>
      <c r="B93">
        <v>0</v>
      </c>
      <c r="C93" t="s">
        <v>132</v>
      </c>
      <c r="D93" t="s">
        <v>132</v>
      </c>
      <c r="E93" t="s">
        <v>132</v>
      </c>
      <c r="F93" t="s">
        <v>132</v>
      </c>
      <c r="G93" t="s">
        <v>132</v>
      </c>
      <c r="H93" t="s">
        <v>132</v>
      </c>
      <c r="I93" t="s">
        <v>132</v>
      </c>
      <c r="J93">
        <v>12.64</v>
      </c>
      <c r="K93" t="s">
        <v>651</v>
      </c>
      <c r="L93" t="s">
        <v>595</v>
      </c>
      <c r="M93" s="74">
        <v>0.77552083333333333</v>
      </c>
      <c r="N93" t="s">
        <v>651</v>
      </c>
      <c r="O93">
        <v>0</v>
      </c>
      <c r="P93">
        <v>1.0289999999999999</v>
      </c>
      <c r="Q93" t="s">
        <v>595</v>
      </c>
      <c r="R93" t="s">
        <v>132</v>
      </c>
    </row>
    <row r="94" spans="1:18" x14ac:dyDescent="0.3">
      <c r="A94" t="s">
        <v>425</v>
      </c>
      <c r="B94">
        <v>0</v>
      </c>
      <c r="C94" t="s">
        <v>132</v>
      </c>
      <c r="D94" t="s">
        <v>132</v>
      </c>
      <c r="E94" t="s">
        <v>132</v>
      </c>
      <c r="F94" t="s">
        <v>132</v>
      </c>
      <c r="G94" t="s">
        <v>132</v>
      </c>
      <c r="H94" t="s">
        <v>132</v>
      </c>
      <c r="I94" t="s">
        <v>132</v>
      </c>
      <c r="J94">
        <v>12.31</v>
      </c>
      <c r="K94" t="s">
        <v>652</v>
      </c>
      <c r="L94" t="s">
        <v>595</v>
      </c>
      <c r="M94" s="74">
        <v>0.77552083333333333</v>
      </c>
      <c r="N94" t="s">
        <v>652</v>
      </c>
      <c r="O94">
        <v>0</v>
      </c>
      <c r="P94">
        <v>0</v>
      </c>
      <c r="Q94" t="s">
        <v>473</v>
      </c>
      <c r="R94" t="s">
        <v>132</v>
      </c>
    </row>
    <row r="95" spans="1:18" x14ac:dyDescent="0.3">
      <c r="A95" t="s">
        <v>281</v>
      </c>
      <c r="B95">
        <v>0</v>
      </c>
      <c r="C95" t="s">
        <v>132</v>
      </c>
      <c r="D95" t="s">
        <v>132</v>
      </c>
      <c r="E95" t="s">
        <v>132</v>
      </c>
      <c r="F95" t="s">
        <v>132</v>
      </c>
      <c r="G95" t="s">
        <v>132</v>
      </c>
      <c r="H95" t="s">
        <v>132</v>
      </c>
      <c r="I95" t="s">
        <v>132</v>
      </c>
      <c r="J95">
        <v>12.01</v>
      </c>
      <c r="K95" t="s">
        <v>653</v>
      </c>
      <c r="L95" t="s">
        <v>595</v>
      </c>
      <c r="M95" s="74">
        <v>0.77552083333333333</v>
      </c>
      <c r="N95" t="s">
        <v>653</v>
      </c>
      <c r="O95">
        <v>0</v>
      </c>
      <c r="P95">
        <v>893</v>
      </c>
      <c r="Q95" t="s">
        <v>595</v>
      </c>
      <c r="R95" t="s">
        <v>132</v>
      </c>
    </row>
    <row r="96" spans="1:18" x14ac:dyDescent="0.3">
      <c r="A96" t="s">
        <v>426</v>
      </c>
      <c r="B96">
        <v>0</v>
      </c>
      <c r="C96" t="s">
        <v>132</v>
      </c>
      <c r="D96" t="s">
        <v>132</v>
      </c>
      <c r="E96" t="s">
        <v>132</v>
      </c>
      <c r="F96" t="s">
        <v>132</v>
      </c>
      <c r="G96" t="s">
        <v>132</v>
      </c>
      <c r="H96" t="s">
        <v>132</v>
      </c>
      <c r="I96" t="s">
        <v>132</v>
      </c>
      <c r="J96">
        <v>11.71</v>
      </c>
      <c r="K96" t="s">
        <v>654</v>
      </c>
      <c r="L96" t="s">
        <v>595</v>
      </c>
      <c r="M96" s="74">
        <v>0.77552083333333333</v>
      </c>
      <c r="N96" t="s">
        <v>654</v>
      </c>
      <c r="O96">
        <v>0</v>
      </c>
      <c r="P96">
        <v>0</v>
      </c>
      <c r="Q96" t="s">
        <v>513</v>
      </c>
      <c r="R96" t="s">
        <v>132</v>
      </c>
    </row>
    <row r="97" spans="1:18" x14ac:dyDescent="0.3">
      <c r="A97" t="s">
        <v>282</v>
      </c>
      <c r="B97">
        <v>0</v>
      </c>
      <c r="C97" t="s">
        <v>132</v>
      </c>
      <c r="D97" t="s">
        <v>132</v>
      </c>
      <c r="E97" t="s">
        <v>132</v>
      </c>
      <c r="F97" t="s">
        <v>132</v>
      </c>
      <c r="G97" t="s">
        <v>132</v>
      </c>
      <c r="H97" t="s">
        <v>132</v>
      </c>
      <c r="I97" t="s">
        <v>132</v>
      </c>
      <c r="J97">
        <v>11.42</v>
      </c>
      <c r="K97" t="s">
        <v>655</v>
      </c>
      <c r="L97" t="s">
        <v>595</v>
      </c>
      <c r="M97" s="74">
        <v>0.77552083333333333</v>
      </c>
      <c r="N97" t="s">
        <v>655</v>
      </c>
      <c r="O97">
        <v>0</v>
      </c>
      <c r="P97">
        <v>3.1269999999999998</v>
      </c>
      <c r="Q97" t="s">
        <v>595</v>
      </c>
      <c r="R97" t="s">
        <v>132</v>
      </c>
    </row>
    <row r="98" spans="1:18" x14ac:dyDescent="0.3">
      <c r="A98" t="s">
        <v>427</v>
      </c>
      <c r="B98">
        <v>0</v>
      </c>
      <c r="C98" t="s">
        <v>132</v>
      </c>
      <c r="D98" t="s">
        <v>132</v>
      </c>
      <c r="E98" t="s">
        <v>132</v>
      </c>
      <c r="F98" t="s">
        <v>132</v>
      </c>
      <c r="G98" t="s">
        <v>132</v>
      </c>
      <c r="H98" t="s">
        <v>132</v>
      </c>
      <c r="I98" t="s">
        <v>132</v>
      </c>
      <c r="J98">
        <v>11.16</v>
      </c>
      <c r="K98" t="s">
        <v>656</v>
      </c>
      <c r="L98" t="s">
        <v>595</v>
      </c>
      <c r="M98" s="74">
        <v>0.77552083333333333</v>
      </c>
      <c r="N98" t="s">
        <v>656</v>
      </c>
      <c r="O98">
        <v>0</v>
      </c>
      <c r="P98">
        <v>0</v>
      </c>
      <c r="Q98" t="s">
        <v>473</v>
      </c>
      <c r="R98" t="s">
        <v>132</v>
      </c>
    </row>
    <row r="99" spans="1:18" x14ac:dyDescent="0.3">
      <c r="A99" t="s">
        <v>283</v>
      </c>
      <c r="B99">
        <v>0</v>
      </c>
      <c r="C99" t="s">
        <v>132</v>
      </c>
      <c r="D99" t="s">
        <v>132</v>
      </c>
      <c r="E99" t="s">
        <v>132</v>
      </c>
      <c r="F99" t="s">
        <v>132</v>
      </c>
      <c r="G99" t="s">
        <v>132</v>
      </c>
      <c r="H99" t="s">
        <v>132</v>
      </c>
      <c r="I99" t="s">
        <v>132</v>
      </c>
      <c r="J99">
        <v>10.91</v>
      </c>
      <c r="K99" t="s">
        <v>657</v>
      </c>
      <c r="L99" t="s">
        <v>595</v>
      </c>
      <c r="M99" s="74">
        <v>0.77552083333333333</v>
      </c>
      <c r="N99" t="s">
        <v>657</v>
      </c>
      <c r="O99">
        <v>2</v>
      </c>
      <c r="P99">
        <v>156</v>
      </c>
      <c r="Q99" t="s">
        <v>596</v>
      </c>
      <c r="R99" t="s">
        <v>132</v>
      </c>
    </row>
    <row r="100" spans="1:18" x14ac:dyDescent="0.3">
      <c r="A100" t="s">
        <v>428</v>
      </c>
      <c r="B100">
        <v>0</v>
      </c>
      <c r="C100" t="s">
        <v>132</v>
      </c>
      <c r="D100" t="s">
        <v>132</v>
      </c>
      <c r="E100" t="s">
        <v>132</v>
      </c>
      <c r="F100" t="s">
        <v>132</v>
      </c>
      <c r="G100" t="s">
        <v>132</v>
      </c>
      <c r="H100" t="s">
        <v>132</v>
      </c>
      <c r="I100" t="s">
        <v>132</v>
      </c>
      <c r="J100">
        <v>10.66</v>
      </c>
      <c r="K100" t="s">
        <v>658</v>
      </c>
      <c r="L100" t="s">
        <v>595</v>
      </c>
      <c r="M100" s="74">
        <v>0.77552083333333333</v>
      </c>
      <c r="N100" t="s">
        <v>658</v>
      </c>
      <c r="O100">
        <v>0</v>
      </c>
      <c r="P100">
        <v>0</v>
      </c>
      <c r="Q100" t="s">
        <v>473</v>
      </c>
      <c r="R100" t="s">
        <v>132</v>
      </c>
    </row>
    <row r="101" spans="1:18" x14ac:dyDescent="0.3">
      <c r="A101" t="s">
        <v>284</v>
      </c>
      <c r="B101">
        <v>0</v>
      </c>
      <c r="C101" t="s">
        <v>132</v>
      </c>
      <c r="D101" t="s">
        <v>132</v>
      </c>
      <c r="E101" t="s">
        <v>132</v>
      </c>
      <c r="F101" t="s">
        <v>132</v>
      </c>
      <c r="G101" t="s">
        <v>132</v>
      </c>
      <c r="H101" t="s">
        <v>132</v>
      </c>
      <c r="I101" t="s">
        <v>132</v>
      </c>
      <c r="J101">
        <v>10.43</v>
      </c>
      <c r="K101" t="s">
        <v>659</v>
      </c>
      <c r="L101" t="s">
        <v>595</v>
      </c>
      <c r="M101" s="74">
        <v>0.77552083333333333</v>
      </c>
      <c r="N101" t="s">
        <v>659</v>
      </c>
      <c r="O101">
        <v>0</v>
      </c>
      <c r="P101">
        <v>438</v>
      </c>
      <c r="Q101" t="s">
        <v>530</v>
      </c>
      <c r="R101" t="s">
        <v>132</v>
      </c>
    </row>
    <row r="102" spans="1:18" x14ac:dyDescent="0.3">
      <c r="A102" t="s">
        <v>429</v>
      </c>
      <c r="B102">
        <v>0</v>
      </c>
      <c r="C102" t="s">
        <v>132</v>
      </c>
      <c r="D102" t="s">
        <v>132</v>
      </c>
      <c r="E102" t="s">
        <v>132</v>
      </c>
      <c r="F102" t="s">
        <v>132</v>
      </c>
      <c r="G102" t="s">
        <v>132</v>
      </c>
      <c r="H102" t="s">
        <v>132</v>
      </c>
      <c r="I102" t="s">
        <v>132</v>
      </c>
      <c r="J102">
        <v>10.210000000000001</v>
      </c>
      <c r="K102" t="s">
        <v>660</v>
      </c>
      <c r="L102" t="s">
        <v>595</v>
      </c>
      <c r="M102" s="74">
        <v>0.77552083333333333</v>
      </c>
      <c r="N102" t="s">
        <v>660</v>
      </c>
      <c r="O102">
        <v>0</v>
      </c>
      <c r="P102">
        <v>0</v>
      </c>
      <c r="Q102" t="s">
        <v>473</v>
      </c>
      <c r="R102" t="s">
        <v>132</v>
      </c>
    </row>
    <row r="103" spans="1:18" x14ac:dyDescent="0.3">
      <c r="A103" t="s">
        <v>285</v>
      </c>
      <c r="B103">
        <v>0</v>
      </c>
      <c r="C103" t="s">
        <v>132</v>
      </c>
      <c r="D103" t="s">
        <v>132</v>
      </c>
      <c r="E103" t="s">
        <v>132</v>
      </c>
      <c r="F103" t="s">
        <v>132</v>
      </c>
      <c r="G103" t="s">
        <v>132</v>
      </c>
      <c r="H103" t="s">
        <v>132</v>
      </c>
      <c r="I103" t="s">
        <v>132</v>
      </c>
      <c r="J103">
        <v>10</v>
      </c>
      <c r="K103" t="s">
        <v>661</v>
      </c>
      <c r="L103" t="s">
        <v>595</v>
      </c>
      <c r="M103" s="74">
        <v>0.77552083333333333</v>
      </c>
      <c r="N103" t="s">
        <v>661</v>
      </c>
      <c r="O103">
        <v>0</v>
      </c>
      <c r="P103">
        <v>195</v>
      </c>
      <c r="Q103" t="s">
        <v>590</v>
      </c>
      <c r="R103" t="s">
        <v>132</v>
      </c>
    </row>
    <row r="104" spans="1:18" x14ac:dyDescent="0.3">
      <c r="A104" t="s">
        <v>430</v>
      </c>
      <c r="B104">
        <v>0</v>
      </c>
      <c r="C104" t="s">
        <v>132</v>
      </c>
      <c r="D104" t="s">
        <v>132</v>
      </c>
      <c r="E104" t="s">
        <v>132</v>
      </c>
      <c r="F104" t="s">
        <v>132</v>
      </c>
      <c r="G104" t="s">
        <v>132</v>
      </c>
      <c r="H104" t="s">
        <v>132</v>
      </c>
      <c r="I104" t="s">
        <v>132</v>
      </c>
      <c r="J104">
        <v>9.7899999999999991</v>
      </c>
      <c r="K104" t="s">
        <v>662</v>
      </c>
      <c r="L104" t="s">
        <v>595</v>
      </c>
      <c r="M104" s="74">
        <v>0.77552083333333333</v>
      </c>
      <c r="N104" t="s">
        <v>662</v>
      </c>
      <c r="O104">
        <v>0</v>
      </c>
      <c r="P104">
        <v>71</v>
      </c>
      <c r="Q104" t="s">
        <v>553</v>
      </c>
      <c r="R104" t="s">
        <v>132</v>
      </c>
    </row>
    <row r="105" spans="1:18" x14ac:dyDescent="0.3">
      <c r="A105" t="s">
        <v>286</v>
      </c>
      <c r="B105">
        <v>0</v>
      </c>
      <c r="C105" t="s">
        <v>132</v>
      </c>
      <c r="D105" t="s">
        <v>132</v>
      </c>
      <c r="E105" t="s">
        <v>132</v>
      </c>
      <c r="F105" t="s">
        <v>132</v>
      </c>
      <c r="G105" t="s">
        <v>132</v>
      </c>
      <c r="H105" t="s">
        <v>132</v>
      </c>
      <c r="I105" t="s">
        <v>132</v>
      </c>
      <c r="J105">
        <v>9.6</v>
      </c>
      <c r="K105" t="s">
        <v>663</v>
      </c>
      <c r="L105" t="s">
        <v>595</v>
      </c>
      <c r="M105" s="74">
        <v>0.77552083333333333</v>
      </c>
      <c r="N105" t="s">
        <v>663</v>
      </c>
      <c r="O105">
        <v>0</v>
      </c>
      <c r="P105">
        <v>800</v>
      </c>
      <c r="Q105" t="s">
        <v>595</v>
      </c>
      <c r="R105" t="s">
        <v>132</v>
      </c>
    </row>
    <row r="106" spans="1:18" x14ac:dyDescent="0.3">
      <c r="A106" t="s">
        <v>287</v>
      </c>
      <c r="B106">
        <v>0</v>
      </c>
      <c r="C106" t="s">
        <v>132</v>
      </c>
      <c r="D106" t="s">
        <v>132</v>
      </c>
      <c r="E106" t="s">
        <v>132</v>
      </c>
      <c r="F106" t="s">
        <v>132</v>
      </c>
      <c r="G106" t="s">
        <v>132</v>
      </c>
      <c r="H106" t="s">
        <v>132</v>
      </c>
      <c r="I106" t="s">
        <v>132</v>
      </c>
      <c r="J106">
        <v>9.23</v>
      </c>
      <c r="K106" t="s">
        <v>664</v>
      </c>
      <c r="L106" t="s">
        <v>595</v>
      </c>
      <c r="M106" s="74">
        <v>0.77552083333333333</v>
      </c>
      <c r="N106" t="s">
        <v>664</v>
      </c>
      <c r="O106">
        <v>0</v>
      </c>
      <c r="P106">
        <v>4.7030000000000003</v>
      </c>
      <c r="Q106" t="s">
        <v>554</v>
      </c>
      <c r="R106" t="s">
        <v>132</v>
      </c>
    </row>
    <row r="107" spans="1:18" x14ac:dyDescent="0.3">
      <c r="A107" t="s">
        <v>288</v>
      </c>
      <c r="B107">
        <v>0</v>
      </c>
      <c r="C107" t="s">
        <v>132</v>
      </c>
      <c r="D107" t="s">
        <v>132</v>
      </c>
      <c r="E107" t="s">
        <v>132</v>
      </c>
      <c r="F107" t="s">
        <v>132</v>
      </c>
      <c r="G107" t="s">
        <v>132</v>
      </c>
      <c r="H107" t="s">
        <v>132</v>
      </c>
      <c r="I107" t="s">
        <v>132</v>
      </c>
      <c r="J107">
        <v>8.89</v>
      </c>
      <c r="K107" t="s">
        <v>665</v>
      </c>
      <c r="L107" t="s">
        <v>595</v>
      </c>
      <c r="M107" s="74">
        <v>0.77552083333333333</v>
      </c>
      <c r="N107" t="s">
        <v>665</v>
      </c>
      <c r="O107">
        <v>0</v>
      </c>
      <c r="P107">
        <v>188</v>
      </c>
      <c r="Q107" t="s">
        <v>547</v>
      </c>
      <c r="R107" t="s">
        <v>132</v>
      </c>
    </row>
    <row r="108" spans="1:18" x14ac:dyDescent="0.3">
      <c r="A108" t="s">
        <v>556</v>
      </c>
      <c r="B108">
        <v>0</v>
      </c>
      <c r="C108" t="s">
        <v>132</v>
      </c>
      <c r="D108" t="s">
        <v>132</v>
      </c>
      <c r="E108" t="s">
        <v>132</v>
      </c>
      <c r="F108" t="s">
        <v>132</v>
      </c>
      <c r="G108" t="s">
        <v>132</v>
      </c>
      <c r="H108" t="s">
        <v>132</v>
      </c>
      <c r="I108" t="s">
        <v>132</v>
      </c>
      <c r="J108">
        <v>8.57</v>
      </c>
      <c r="K108" t="s">
        <v>666</v>
      </c>
      <c r="L108" t="s">
        <v>595</v>
      </c>
      <c r="M108" s="74">
        <v>0.77552083333333333</v>
      </c>
      <c r="N108" t="s">
        <v>666</v>
      </c>
      <c r="O108">
        <v>0</v>
      </c>
      <c r="P108">
        <v>260</v>
      </c>
      <c r="Q108" t="s">
        <v>473</v>
      </c>
      <c r="R108" t="s">
        <v>132</v>
      </c>
    </row>
    <row r="109" spans="1:18" x14ac:dyDescent="0.3">
      <c r="A109" t="s">
        <v>289</v>
      </c>
      <c r="B109">
        <v>0</v>
      </c>
      <c r="C109" t="s">
        <v>132</v>
      </c>
      <c r="D109" t="s">
        <v>132</v>
      </c>
      <c r="E109" t="s">
        <v>132</v>
      </c>
      <c r="F109" t="s">
        <v>132</v>
      </c>
      <c r="G109" t="s">
        <v>132</v>
      </c>
      <c r="H109" t="s">
        <v>132</v>
      </c>
      <c r="I109" t="s">
        <v>132</v>
      </c>
      <c r="J109">
        <v>8.27</v>
      </c>
      <c r="K109" t="s">
        <v>667</v>
      </c>
      <c r="L109" t="s">
        <v>595</v>
      </c>
      <c r="M109" s="74">
        <v>0.77552083333333333</v>
      </c>
      <c r="N109" t="s">
        <v>667</v>
      </c>
      <c r="O109">
        <v>0</v>
      </c>
      <c r="P109">
        <v>80</v>
      </c>
      <c r="Q109" t="s">
        <v>595</v>
      </c>
      <c r="R109" t="s">
        <v>132</v>
      </c>
    </row>
    <row r="110" spans="1:18" x14ac:dyDescent="0.3">
      <c r="A110" t="s">
        <v>557</v>
      </c>
      <c r="B110">
        <v>0</v>
      </c>
      <c r="C110" t="s">
        <v>132</v>
      </c>
      <c r="D110" t="s">
        <v>132</v>
      </c>
      <c r="E110" t="s">
        <v>132</v>
      </c>
      <c r="F110" t="s">
        <v>132</v>
      </c>
      <c r="G110" t="s">
        <v>132</v>
      </c>
      <c r="H110" t="s">
        <v>132</v>
      </c>
      <c r="I110" t="s">
        <v>132</v>
      </c>
      <c r="J110">
        <v>7.99</v>
      </c>
      <c r="K110" t="s">
        <v>668</v>
      </c>
      <c r="L110" t="s">
        <v>595</v>
      </c>
      <c r="M110" s="74">
        <v>0.77552083333333333</v>
      </c>
      <c r="N110" t="s">
        <v>668</v>
      </c>
      <c r="O110">
        <v>0</v>
      </c>
      <c r="P110">
        <v>104</v>
      </c>
      <c r="Q110" t="s">
        <v>473</v>
      </c>
      <c r="R110" t="s">
        <v>132</v>
      </c>
    </row>
    <row r="111" spans="1:18" x14ac:dyDescent="0.3">
      <c r="A111" t="s">
        <v>290</v>
      </c>
      <c r="B111">
        <v>0</v>
      </c>
      <c r="C111" t="s">
        <v>132</v>
      </c>
      <c r="D111" t="s">
        <v>132</v>
      </c>
      <c r="E111" t="s">
        <v>132</v>
      </c>
      <c r="F111" t="s">
        <v>132</v>
      </c>
      <c r="G111" t="s">
        <v>132</v>
      </c>
      <c r="H111" t="s">
        <v>132</v>
      </c>
      <c r="I111" t="s">
        <v>132</v>
      </c>
      <c r="J111">
        <v>7.74</v>
      </c>
      <c r="K111" t="s">
        <v>669</v>
      </c>
      <c r="L111" t="s">
        <v>595</v>
      </c>
      <c r="M111" s="74">
        <v>0.77552083333333333</v>
      </c>
      <c r="N111" t="s">
        <v>669</v>
      </c>
      <c r="O111">
        <v>1</v>
      </c>
      <c r="P111">
        <v>1.222</v>
      </c>
      <c r="Q111" t="s">
        <v>595</v>
      </c>
      <c r="R111" t="s">
        <v>132</v>
      </c>
    </row>
    <row r="112" spans="1:18" x14ac:dyDescent="0.3">
      <c r="A112" t="s">
        <v>558</v>
      </c>
      <c r="B112">
        <v>0</v>
      </c>
      <c r="C112" t="s">
        <v>132</v>
      </c>
      <c r="D112" t="s">
        <v>132</v>
      </c>
      <c r="E112" t="s">
        <v>132</v>
      </c>
      <c r="F112" t="s">
        <v>132</v>
      </c>
      <c r="G112" t="s">
        <v>132</v>
      </c>
      <c r="H112" t="s">
        <v>132</v>
      </c>
      <c r="I112" t="s">
        <v>132</v>
      </c>
      <c r="J112">
        <v>7.49</v>
      </c>
      <c r="K112" t="s">
        <v>670</v>
      </c>
      <c r="L112" t="s">
        <v>595</v>
      </c>
      <c r="M112" s="74">
        <v>0.77552083333333333</v>
      </c>
      <c r="N112" t="s">
        <v>670</v>
      </c>
      <c r="O112">
        <v>0</v>
      </c>
      <c r="P112">
        <v>86</v>
      </c>
      <c r="Q112" t="s">
        <v>473</v>
      </c>
      <c r="R112" t="s">
        <v>132</v>
      </c>
    </row>
    <row r="113" spans="1:18" x14ac:dyDescent="0.3">
      <c r="A113" t="s">
        <v>291</v>
      </c>
      <c r="B113">
        <v>0</v>
      </c>
      <c r="C113" t="s">
        <v>132</v>
      </c>
      <c r="D113" t="s">
        <v>132</v>
      </c>
      <c r="E113" t="s">
        <v>132</v>
      </c>
      <c r="F113" t="s">
        <v>132</v>
      </c>
      <c r="G113" t="s">
        <v>132</v>
      </c>
      <c r="H113" t="s">
        <v>132</v>
      </c>
      <c r="I113" t="s">
        <v>132</v>
      </c>
      <c r="J113">
        <v>7.27</v>
      </c>
      <c r="K113" t="s">
        <v>671</v>
      </c>
      <c r="L113" t="s">
        <v>595</v>
      </c>
      <c r="M113" s="74">
        <v>0.77552083333333333</v>
      </c>
      <c r="N113" t="s">
        <v>671</v>
      </c>
      <c r="O113">
        <v>0</v>
      </c>
      <c r="P113">
        <v>144</v>
      </c>
      <c r="Q113" t="s">
        <v>516</v>
      </c>
      <c r="R113" t="s">
        <v>132</v>
      </c>
    </row>
    <row r="114" spans="1:18" x14ac:dyDescent="0.3">
      <c r="A114" t="s">
        <v>559</v>
      </c>
      <c r="B114">
        <v>0</v>
      </c>
      <c r="C114" t="s">
        <v>132</v>
      </c>
      <c r="D114" t="s">
        <v>132</v>
      </c>
      <c r="E114" t="s">
        <v>132</v>
      </c>
      <c r="F114" t="s">
        <v>132</v>
      </c>
      <c r="G114" t="s">
        <v>132</v>
      </c>
      <c r="H114" t="s">
        <v>132</v>
      </c>
      <c r="I114" t="s">
        <v>132</v>
      </c>
      <c r="J114">
        <v>7.05</v>
      </c>
      <c r="K114" t="s">
        <v>672</v>
      </c>
      <c r="L114" t="s">
        <v>595</v>
      </c>
      <c r="M114" s="74">
        <v>0.77552083333333333</v>
      </c>
      <c r="N114" t="s">
        <v>672</v>
      </c>
      <c r="O114">
        <v>0</v>
      </c>
      <c r="P114">
        <v>148</v>
      </c>
      <c r="Q114" t="s">
        <v>473</v>
      </c>
      <c r="R114" t="s">
        <v>132</v>
      </c>
    </row>
    <row r="115" spans="1:18" x14ac:dyDescent="0.3">
      <c r="A115" t="s">
        <v>292</v>
      </c>
      <c r="B115">
        <v>0</v>
      </c>
      <c r="C115" t="s">
        <v>132</v>
      </c>
      <c r="D115" t="s">
        <v>132</v>
      </c>
      <c r="E115" t="s">
        <v>132</v>
      </c>
      <c r="F115" t="s">
        <v>132</v>
      </c>
      <c r="G115" t="s">
        <v>132</v>
      </c>
      <c r="H115" t="s">
        <v>132</v>
      </c>
      <c r="I115" t="s">
        <v>132</v>
      </c>
      <c r="J115">
        <v>6.85</v>
      </c>
      <c r="K115" t="s">
        <v>673</v>
      </c>
      <c r="L115" t="s">
        <v>595</v>
      </c>
      <c r="M115" s="74">
        <v>0.77552083333333333</v>
      </c>
      <c r="N115" t="s">
        <v>673</v>
      </c>
      <c r="O115">
        <v>0</v>
      </c>
      <c r="P115">
        <v>121</v>
      </c>
      <c r="Q115" t="s">
        <v>554</v>
      </c>
      <c r="R115" t="s">
        <v>132</v>
      </c>
    </row>
    <row r="116" spans="1:18" x14ac:dyDescent="0.3">
      <c r="A116" t="s">
        <v>447</v>
      </c>
      <c r="B116">
        <v>0</v>
      </c>
      <c r="C116" t="s">
        <v>132</v>
      </c>
      <c r="D116" t="s">
        <v>132</v>
      </c>
      <c r="E116" t="s">
        <v>132</v>
      </c>
      <c r="F116" t="s">
        <v>132</v>
      </c>
      <c r="G116" t="s">
        <v>132</v>
      </c>
      <c r="H116" t="s">
        <v>132</v>
      </c>
      <c r="I116" t="s">
        <v>132</v>
      </c>
      <c r="J116">
        <v>6.66</v>
      </c>
      <c r="K116" t="s">
        <v>674</v>
      </c>
      <c r="L116" t="s">
        <v>595</v>
      </c>
      <c r="M116" s="74">
        <v>0.77552083333333333</v>
      </c>
      <c r="N116" t="s">
        <v>674</v>
      </c>
      <c r="O116">
        <v>0</v>
      </c>
      <c r="P116">
        <v>144</v>
      </c>
      <c r="Q116" t="s">
        <v>473</v>
      </c>
      <c r="R116" t="s">
        <v>132</v>
      </c>
    </row>
    <row r="117" spans="1:18" x14ac:dyDescent="0.3">
      <c r="A117" t="s">
        <v>487</v>
      </c>
      <c r="B117">
        <v>0</v>
      </c>
      <c r="C117" t="s">
        <v>132</v>
      </c>
      <c r="D117" t="s">
        <v>132</v>
      </c>
      <c r="E117" t="s">
        <v>132</v>
      </c>
      <c r="F117" t="s">
        <v>132</v>
      </c>
      <c r="G117" t="s">
        <v>132</v>
      </c>
      <c r="H117" t="s">
        <v>132</v>
      </c>
      <c r="I117" t="s">
        <v>132</v>
      </c>
      <c r="J117">
        <v>6.48</v>
      </c>
      <c r="K117" t="s">
        <v>675</v>
      </c>
      <c r="L117" t="s">
        <v>595</v>
      </c>
      <c r="M117" s="74">
        <v>0.77552083333333333</v>
      </c>
      <c r="N117" t="s">
        <v>675</v>
      </c>
      <c r="O117">
        <v>0</v>
      </c>
      <c r="P117">
        <v>41</v>
      </c>
      <c r="Q117" t="s">
        <v>553</v>
      </c>
      <c r="R117" t="s">
        <v>132</v>
      </c>
    </row>
    <row r="118" spans="1:18" x14ac:dyDescent="0.3">
      <c r="A118" t="s">
        <v>560</v>
      </c>
      <c r="B118">
        <v>0</v>
      </c>
      <c r="C118" t="s">
        <v>132</v>
      </c>
      <c r="D118" t="s">
        <v>132</v>
      </c>
      <c r="E118" t="s">
        <v>132</v>
      </c>
      <c r="F118" t="s">
        <v>132</v>
      </c>
      <c r="G118" t="s">
        <v>132</v>
      </c>
      <c r="H118" t="s">
        <v>132</v>
      </c>
      <c r="I118" t="s">
        <v>132</v>
      </c>
      <c r="J118">
        <v>6.31</v>
      </c>
      <c r="K118" t="s">
        <v>676</v>
      </c>
      <c r="L118" t="s">
        <v>595</v>
      </c>
      <c r="M118" s="74">
        <v>0.77552083333333333</v>
      </c>
      <c r="N118" t="s">
        <v>676</v>
      </c>
      <c r="O118">
        <v>0</v>
      </c>
      <c r="P118">
        <v>82</v>
      </c>
      <c r="Q118" t="s">
        <v>587</v>
      </c>
      <c r="R118" t="s">
        <v>132</v>
      </c>
    </row>
    <row r="119" spans="1:18" x14ac:dyDescent="0.3">
      <c r="A119" t="s">
        <v>488</v>
      </c>
      <c r="B119">
        <v>0</v>
      </c>
      <c r="C119" t="s">
        <v>132</v>
      </c>
      <c r="D119" t="s">
        <v>132</v>
      </c>
      <c r="E119" t="s">
        <v>132</v>
      </c>
      <c r="F119" t="s">
        <v>132</v>
      </c>
      <c r="G119" t="s">
        <v>132</v>
      </c>
      <c r="H119" t="s">
        <v>132</v>
      </c>
      <c r="I119" t="s">
        <v>132</v>
      </c>
      <c r="J119">
        <v>6.14</v>
      </c>
      <c r="K119" t="s">
        <v>677</v>
      </c>
      <c r="L119" t="s">
        <v>595</v>
      </c>
      <c r="M119" s="74">
        <v>0.77552083333333333</v>
      </c>
      <c r="N119" t="s">
        <v>677</v>
      </c>
      <c r="O119">
        <v>0</v>
      </c>
      <c r="P119">
        <v>40</v>
      </c>
      <c r="Q119" t="s">
        <v>596</v>
      </c>
      <c r="R119" t="s">
        <v>132</v>
      </c>
    </row>
    <row r="120" spans="1:18" x14ac:dyDescent="0.3">
      <c r="A120" t="s">
        <v>561</v>
      </c>
      <c r="B120">
        <v>0</v>
      </c>
      <c r="C120" t="s">
        <v>132</v>
      </c>
      <c r="D120" t="s">
        <v>132</v>
      </c>
      <c r="E120" t="s">
        <v>132</v>
      </c>
      <c r="F120" t="s">
        <v>132</v>
      </c>
      <c r="G120" t="s">
        <v>132</v>
      </c>
      <c r="H120" t="s">
        <v>132</v>
      </c>
      <c r="I120" t="s">
        <v>132</v>
      </c>
      <c r="J120">
        <v>5.99</v>
      </c>
      <c r="K120" t="s">
        <v>678</v>
      </c>
      <c r="L120" t="s">
        <v>595</v>
      </c>
      <c r="M120" s="74">
        <v>0.77552083333333333</v>
      </c>
      <c r="N120" t="s">
        <v>678</v>
      </c>
      <c r="O120">
        <v>0</v>
      </c>
      <c r="P120">
        <v>67</v>
      </c>
      <c r="Q120" t="s">
        <v>473</v>
      </c>
      <c r="R120" t="s">
        <v>132</v>
      </c>
    </row>
    <row r="121" spans="1:18" x14ac:dyDescent="0.3">
      <c r="A121" t="s">
        <v>293</v>
      </c>
      <c r="B121">
        <v>0</v>
      </c>
      <c r="C121" t="s">
        <v>132</v>
      </c>
      <c r="D121" t="s">
        <v>132</v>
      </c>
      <c r="E121" t="s">
        <v>132</v>
      </c>
      <c r="F121" t="s">
        <v>132</v>
      </c>
      <c r="G121" t="s">
        <v>132</v>
      </c>
      <c r="H121" t="s">
        <v>132</v>
      </c>
      <c r="I121" t="s">
        <v>132</v>
      </c>
      <c r="J121">
        <v>5.84</v>
      </c>
      <c r="K121" t="s">
        <v>679</v>
      </c>
      <c r="L121" t="s">
        <v>595</v>
      </c>
      <c r="M121" s="74">
        <v>0.77552083333333333</v>
      </c>
      <c r="N121" t="s">
        <v>679</v>
      </c>
      <c r="O121">
        <v>0</v>
      </c>
      <c r="P121">
        <v>95</v>
      </c>
      <c r="Q121" t="s">
        <v>595</v>
      </c>
      <c r="R121" t="s">
        <v>132</v>
      </c>
    </row>
    <row r="122" spans="1:18" x14ac:dyDescent="0.3">
      <c r="A122" t="s">
        <v>562</v>
      </c>
      <c r="B122">
        <v>0</v>
      </c>
      <c r="C122" t="s">
        <v>132</v>
      </c>
      <c r="D122" t="s">
        <v>132</v>
      </c>
      <c r="E122" t="s">
        <v>132</v>
      </c>
      <c r="F122" t="s">
        <v>132</v>
      </c>
      <c r="G122" t="s">
        <v>132</v>
      </c>
      <c r="H122" t="s">
        <v>132</v>
      </c>
      <c r="I122" t="s">
        <v>132</v>
      </c>
      <c r="J122">
        <v>5.7</v>
      </c>
      <c r="K122" t="s">
        <v>680</v>
      </c>
      <c r="L122" t="s">
        <v>595</v>
      </c>
      <c r="M122" s="74">
        <v>0.77552083333333333</v>
      </c>
      <c r="N122" t="s">
        <v>680</v>
      </c>
      <c r="O122">
        <v>0</v>
      </c>
      <c r="P122">
        <v>0</v>
      </c>
      <c r="Q122" t="s">
        <v>473</v>
      </c>
      <c r="R122" t="s">
        <v>132</v>
      </c>
    </row>
    <row r="123" spans="1:18" x14ac:dyDescent="0.3">
      <c r="A123" t="s">
        <v>489</v>
      </c>
      <c r="B123">
        <v>0</v>
      </c>
      <c r="C123" t="s">
        <v>132</v>
      </c>
      <c r="D123" t="s">
        <v>132</v>
      </c>
      <c r="E123" t="s">
        <v>132</v>
      </c>
      <c r="F123" t="s">
        <v>132</v>
      </c>
      <c r="G123" t="s">
        <v>132</v>
      </c>
      <c r="H123" t="s">
        <v>132</v>
      </c>
      <c r="I123" t="s">
        <v>132</v>
      </c>
      <c r="J123">
        <v>5.57</v>
      </c>
      <c r="K123" t="s">
        <v>681</v>
      </c>
      <c r="L123" t="s">
        <v>595</v>
      </c>
      <c r="M123" s="74">
        <v>0.77552083333333333</v>
      </c>
      <c r="N123" t="s">
        <v>681</v>
      </c>
      <c r="O123">
        <v>0</v>
      </c>
      <c r="P123">
        <v>12</v>
      </c>
      <c r="Q123" t="s">
        <v>530</v>
      </c>
      <c r="R123" t="s">
        <v>132</v>
      </c>
    </row>
    <row r="124" spans="1:18" x14ac:dyDescent="0.3">
      <c r="A124" t="s">
        <v>490</v>
      </c>
      <c r="B124">
        <v>0</v>
      </c>
      <c r="C124" t="s">
        <v>132</v>
      </c>
      <c r="D124" t="s">
        <v>132</v>
      </c>
      <c r="E124" t="s">
        <v>132</v>
      </c>
      <c r="F124" t="s">
        <v>132</v>
      </c>
      <c r="G124" t="s">
        <v>132</v>
      </c>
      <c r="H124" t="s">
        <v>132</v>
      </c>
      <c r="I124" t="s">
        <v>132</v>
      </c>
      <c r="J124">
        <v>5.32</v>
      </c>
      <c r="K124" t="s">
        <v>682</v>
      </c>
      <c r="L124" t="s">
        <v>595</v>
      </c>
      <c r="M124" s="74">
        <v>0.77552083333333333</v>
      </c>
      <c r="N124" t="s">
        <v>682</v>
      </c>
      <c r="O124">
        <v>0</v>
      </c>
      <c r="P124">
        <v>51</v>
      </c>
      <c r="Q124" t="s">
        <v>596</v>
      </c>
      <c r="R124" t="s">
        <v>132</v>
      </c>
    </row>
    <row r="125" spans="1:18" x14ac:dyDescent="0.3">
      <c r="A125" t="s">
        <v>491</v>
      </c>
      <c r="B125">
        <v>0</v>
      </c>
      <c r="C125" t="s">
        <v>132</v>
      </c>
      <c r="D125" t="s">
        <v>132</v>
      </c>
      <c r="E125" t="s">
        <v>132</v>
      </c>
      <c r="F125" t="s">
        <v>132</v>
      </c>
      <c r="G125" t="s">
        <v>132</v>
      </c>
      <c r="H125" t="s">
        <v>132</v>
      </c>
      <c r="I125" t="s">
        <v>132</v>
      </c>
      <c r="J125">
        <v>5.09</v>
      </c>
      <c r="K125" t="s">
        <v>683</v>
      </c>
      <c r="L125" t="s">
        <v>595</v>
      </c>
      <c r="M125" s="74">
        <v>0.77552083333333333</v>
      </c>
      <c r="N125" t="s">
        <v>683</v>
      </c>
      <c r="O125">
        <v>0</v>
      </c>
      <c r="P125">
        <v>32</v>
      </c>
      <c r="Q125" t="s">
        <v>547</v>
      </c>
      <c r="R125" t="s">
        <v>132</v>
      </c>
    </row>
    <row r="126" spans="1:18" x14ac:dyDescent="0.3">
      <c r="A126" t="s">
        <v>492</v>
      </c>
      <c r="B126">
        <v>0</v>
      </c>
      <c r="C126" t="s">
        <v>132</v>
      </c>
      <c r="D126" t="s">
        <v>132</v>
      </c>
      <c r="E126" t="s">
        <v>132</v>
      </c>
      <c r="F126" t="s">
        <v>132</v>
      </c>
      <c r="G126" t="s">
        <v>132</v>
      </c>
      <c r="H126" t="s">
        <v>132</v>
      </c>
      <c r="I126" t="s">
        <v>132</v>
      </c>
      <c r="J126">
        <v>4.88</v>
      </c>
      <c r="K126" t="s">
        <v>684</v>
      </c>
      <c r="L126" t="s">
        <v>595</v>
      </c>
      <c r="M126" s="74">
        <v>0.77552083333333333</v>
      </c>
      <c r="N126" t="s">
        <v>684</v>
      </c>
      <c r="O126">
        <v>3</v>
      </c>
      <c r="P126">
        <v>111</v>
      </c>
      <c r="Q126" t="s">
        <v>473</v>
      </c>
      <c r="R126" t="s">
        <v>132</v>
      </c>
    </row>
    <row r="127" spans="1:18" x14ac:dyDescent="0.3">
      <c r="A127" t="s">
        <v>294</v>
      </c>
      <c r="B127">
        <v>0</v>
      </c>
      <c r="C127" t="s">
        <v>132</v>
      </c>
      <c r="D127" t="s">
        <v>132</v>
      </c>
      <c r="E127" t="s">
        <v>132</v>
      </c>
      <c r="F127" t="s">
        <v>132</v>
      </c>
      <c r="G127" t="s">
        <v>132</v>
      </c>
      <c r="H127" t="s">
        <v>132</v>
      </c>
      <c r="I127" t="s">
        <v>132</v>
      </c>
      <c r="J127">
        <v>4.6900000000000004</v>
      </c>
      <c r="K127" t="s">
        <v>685</v>
      </c>
      <c r="L127" t="s">
        <v>595</v>
      </c>
      <c r="M127" s="74">
        <v>0.77552083333333333</v>
      </c>
      <c r="N127" t="s">
        <v>685</v>
      </c>
      <c r="O127">
        <v>0</v>
      </c>
      <c r="P127">
        <v>38</v>
      </c>
      <c r="Q127" t="s">
        <v>524</v>
      </c>
      <c r="R127" t="s">
        <v>132</v>
      </c>
    </row>
    <row r="128" spans="1:18" x14ac:dyDescent="0.3">
      <c r="A128" t="s">
        <v>493</v>
      </c>
      <c r="B128">
        <v>0</v>
      </c>
      <c r="C128" t="s">
        <v>132</v>
      </c>
      <c r="D128" t="s">
        <v>132</v>
      </c>
      <c r="E128" t="s">
        <v>132</v>
      </c>
      <c r="F128" t="s">
        <v>132</v>
      </c>
      <c r="G128" t="s">
        <v>132</v>
      </c>
      <c r="H128" t="s">
        <v>132</v>
      </c>
      <c r="I128" t="s">
        <v>132</v>
      </c>
      <c r="J128">
        <v>4.51</v>
      </c>
      <c r="K128" t="s">
        <v>686</v>
      </c>
      <c r="L128" t="s">
        <v>595</v>
      </c>
      <c r="M128" s="74">
        <v>0.77552083333333333</v>
      </c>
      <c r="N128" t="s">
        <v>686</v>
      </c>
      <c r="O128">
        <v>0</v>
      </c>
      <c r="P128">
        <v>15</v>
      </c>
      <c r="Q128" t="s">
        <v>530</v>
      </c>
      <c r="R128" t="s">
        <v>132</v>
      </c>
    </row>
    <row r="129" spans="1:18" x14ac:dyDescent="0.3">
      <c r="A129" t="s">
        <v>494</v>
      </c>
      <c r="B129">
        <v>0</v>
      </c>
      <c r="C129" t="s">
        <v>132</v>
      </c>
      <c r="D129" t="s">
        <v>132</v>
      </c>
      <c r="E129" t="s">
        <v>132</v>
      </c>
      <c r="F129" t="s">
        <v>132</v>
      </c>
      <c r="G129" t="s">
        <v>132</v>
      </c>
      <c r="H129" t="s">
        <v>132</v>
      </c>
      <c r="I129" t="s">
        <v>132</v>
      </c>
      <c r="J129">
        <v>4.3499999999999996</v>
      </c>
      <c r="K129" t="s">
        <v>687</v>
      </c>
      <c r="L129" t="s">
        <v>595</v>
      </c>
      <c r="M129" s="74">
        <v>0.77552083333333333</v>
      </c>
      <c r="N129" t="s">
        <v>687</v>
      </c>
      <c r="O129">
        <v>0</v>
      </c>
      <c r="P129">
        <v>24</v>
      </c>
      <c r="Q129" t="s">
        <v>463</v>
      </c>
      <c r="R129" t="s">
        <v>132</v>
      </c>
    </row>
    <row r="130" spans="1:18" x14ac:dyDescent="0.3">
      <c r="A130" t="s">
        <v>495</v>
      </c>
      <c r="B130">
        <v>0</v>
      </c>
      <c r="C130" t="s">
        <v>132</v>
      </c>
      <c r="D130" t="s">
        <v>132</v>
      </c>
      <c r="E130" t="s">
        <v>132</v>
      </c>
      <c r="F130" t="s">
        <v>132</v>
      </c>
      <c r="G130" t="s">
        <v>132</v>
      </c>
      <c r="H130" t="s">
        <v>132</v>
      </c>
      <c r="I130" t="s">
        <v>132</v>
      </c>
      <c r="J130">
        <v>4.1900000000000004</v>
      </c>
      <c r="K130" t="s">
        <v>688</v>
      </c>
      <c r="L130" t="s">
        <v>595</v>
      </c>
      <c r="M130" s="74">
        <v>0.77552083333333333</v>
      </c>
      <c r="N130" t="s">
        <v>688</v>
      </c>
      <c r="O130">
        <v>0</v>
      </c>
      <c r="P130">
        <v>15</v>
      </c>
      <c r="Q130" t="s">
        <v>547</v>
      </c>
      <c r="R130" t="s">
        <v>132</v>
      </c>
    </row>
    <row r="131" spans="1:18" x14ac:dyDescent="0.3">
      <c r="A131" t="s">
        <v>496</v>
      </c>
      <c r="B131">
        <v>0</v>
      </c>
      <c r="C131" t="s">
        <v>132</v>
      </c>
      <c r="D131" t="s">
        <v>132</v>
      </c>
      <c r="E131" t="s">
        <v>132</v>
      </c>
      <c r="F131" t="s">
        <v>132</v>
      </c>
      <c r="G131" t="s">
        <v>132</v>
      </c>
      <c r="H131" t="s">
        <v>132</v>
      </c>
      <c r="I131" t="s">
        <v>132</v>
      </c>
      <c r="J131">
        <v>4.05</v>
      </c>
      <c r="K131" t="s">
        <v>689</v>
      </c>
      <c r="L131" t="s">
        <v>595</v>
      </c>
      <c r="M131" s="74">
        <v>0.77552083333333333</v>
      </c>
      <c r="N131" t="s">
        <v>689</v>
      </c>
      <c r="O131">
        <v>0</v>
      </c>
      <c r="P131">
        <v>1</v>
      </c>
      <c r="Q131" t="s">
        <v>463</v>
      </c>
      <c r="R131" t="s">
        <v>132</v>
      </c>
    </row>
    <row r="132" spans="1:18" x14ac:dyDescent="0.3">
      <c r="A132" t="s">
        <v>437</v>
      </c>
      <c r="B132">
        <v>0</v>
      </c>
      <c r="C132" t="s">
        <v>132</v>
      </c>
      <c r="D132" t="s">
        <v>132</v>
      </c>
      <c r="E132" t="s">
        <v>132</v>
      </c>
      <c r="F132" t="s">
        <v>132</v>
      </c>
      <c r="G132" t="s">
        <v>132</v>
      </c>
      <c r="H132" t="s">
        <v>132</v>
      </c>
      <c r="I132" t="s">
        <v>132</v>
      </c>
      <c r="J132">
        <v>3.91</v>
      </c>
      <c r="K132" t="s">
        <v>690</v>
      </c>
      <c r="L132" t="s">
        <v>595</v>
      </c>
      <c r="M132" s="74">
        <v>0.77552083333333333</v>
      </c>
      <c r="N132" t="s">
        <v>690</v>
      </c>
      <c r="O132">
        <v>0</v>
      </c>
      <c r="P132">
        <v>25</v>
      </c>
      <c r="Q132" t="s">
        <v>554</v>
      </c>
      <c r="R132" t="s">
        <v>132</v>
      </c>
    </row>
    <row r="133" spans="1:18" x14ac:dyDescent="0.3">
      <c r="A133" t="s">
        <v>563</v>
      </c>
      <c r="B133">
        <v>0</v>
      </c>
      <c r="C133" t="s">
        <v>132</v>
      </c>
      <c r="D133" t="s">
        <v>132</v>
      </c>
      <c r="E133" t="s">
        <v>132</v>
      </c>
      <c r="F133" t="s">
        <v>132</v>
      </c>
      <c r="G133" t="s">
        <v>132</v>
      </c>
      <c r="H133" t="s">
        <v>132</v>
      </c>
      <c r="I133" t="s">
        <v>132</v>
      </c>
      <c r="J133">
        <v>3.79</v>
      </c>
      <c r="K133" t="s">
        <v>691</v>
      </c>
      <c r="L133" t="s">
        <v>595</v>
      </c>
      <c r="M133" s="74">
        <v>0.77552083333333333</v>
      </c>
      <c r="N133" t="s">
        <v>691</v>
      </c>
      <c r="O133">
        <v>0</v>
      </c>
      <c r="P133">
        <v>0</v>
      </c>
      <c r="Q133" t="s">
        <v>463</v>
      </c>
      <c r="R133" t="s">
        <v>132</v>
      </c>
    </row>
    <row r="134" spans="1:18" x14ac:dyDescent="0.3">
      <c r="A134" t="s">
        <v>564</v>
      </c>
      <c r="B134">
        <v>0</v>
      </c>
      <c r="C134" t="s">
        <v>132</v>
      </c>
      <c r="D134" t="s">
        <v>132</v>
      </c>
      <c r="E134" t="s">
        <v>132</v>
      </c>
      <c r="F134" t="s">
        <v>132</v>
      </c>
      <c r="G134" t="s">
        <v>132</v>
      </c>
      <c r="H134" t="s">
        <v>132</v>
      </c>
      <c r="I134" t="s">
        <v>132</v>
      </c>
      <c r="J134">
        <v>3.67</v>
      </c>
      <c r="K134" t="s">
        <v>692</v>
      </c>
      <c r="L134" t="s">
        <v>595</v>
      </c>
      <c r="M134" s="74">
        <v>0.77552083333333333</v>
      </c>
      <c r="N134" t="s">
        <v>692</v>
      </c>
      <c r="O134">
        <v>0</v>
      </c>
      <c r="P134">
        <v>0</v>
      </c>
      <c r="Q134" t="s">
        <v>463</v>
      </c>
      <c r="R134" t="s">
        <v>132</v>
      </c>
    </row>
    <row r="135" spans="1:18" x14ac:dyDescent="0.3">
      <c r="A135" t="s">
        <v>565</v>
      </c>
      <c r="B135">
        <v>0</v>
      </c>
      <c r="C135" t="s">
        <v>132</v>
      </c>
      <c r="D135" t="s">
        <v>132</v>
      </c>
      <c r="E135" t="s">
        <v>132</v>
      </c>
      <c r="F135" t="s">
        <v>132</v>
      </c>
      <c r="G135" t="s">
        <v>132</v>
      </c>
      <c r="H135" t="s">
        <v>132</v>
      </c>
      <c r="I135" t="s">
        <v>132</v>
      </c>
      <c r="J135">
        <v>3.56</v>
      </c>
      <c r="K135" t="s">
        <v>693</v>
      </c>
      <c r="L135" t="s">
        <v>595</v>
      </c>
      <c r="M135" s="74">
        <v>0.77552083333333333</v>
      </c>
      <c r="N135" t="s">
        <v>693</v>
      </c>
      <c r="O135">
        <v>0</v>
      </c>
      <c r="P135">
        <v>0</v>
      </c>
      <c r="Q135" t="s">
        <v>463</v>
      </c>
      <c r="R135" t="s">
        <v>132</v>
      </c>
    </row>
    <row r="136" spans="1:18" x14ac:dyDescent="0.3">
      <c r="A136" t="s">
        <v>566</v>
      </c>
      <c r="B136">
        <v>0</v>
      </c>
      <c r="C136" t="s">
        <v>132</v>
      </c>
      <c r="D136" t="s">
        <v>132</v>
      </c>
      <c r="E136" t="s">
        <v>132</v>
      </c>
      <c r="F136" t="s">
        <v>132</v>
      </c>
      <c r="G136" t="s">
        <v>132</v>
      </c>
      <c r="H136" t="s">
        <v>132</v>
      </c>
      <c r="I136" t="s">
        <v>132</v>
      </c>
      <c r="J136">
        <v>3.45</v>
      </c>
      <c r="K136" t="s">
        <v>694</v>
      </c>
      <c r="L136" t="s">
        <v>595</v>
      </c>
      <c r="M136" s="74">
        <v>0.77552083333333333</v>
      </c>
      <c r="N136" t="s">
        <v>694</v>
      </c>
      <c r="O136">
        <v>0</v>
      </c>
      <c r="P136">
        <v>0</v>
      </c>
      <c r="Q136" t="s">
        <v>463</v>
      </c>
      <c r="R136" t="s">
        <v>132</v>
      </c>
    </row>
    <row r="137" spans="1:18" x14ac:dyDescent="0.3">
      <c r="A137" t="s">
        <v>567</v>
      </c>
      <c r="B137">
        <v>0</v>
      </c>
      <c r="C137" t="s">
        <v>132</v>
      </c>
      <c r="D137" t="s">
        <v>132</v>
      </c>
      <c r="E137" t="s">
        <v>132</v>
      </c>
      <c r="F137" t="s">
        <v>132</v>
      </c>
      <c r="G137" t="s">
        <v>132</v>
      </c>
      <c r="H137" t="s">
        <v>132</v>
      </c>
      <c r="I137" t="s">
        <v>132</v>
      </c>
      <c r="J137">
        <v>3.35</v>
      </c>
      <c r="K137" t="s">
        <v>695</v>
      </c>
      <c r="L137" t="s">
        <v>595</v>
      </c>
      <c r="M137" s="74">
        <v>0.77552083333333333</v>
      </c>
      <c r="N137" t="s">
        <v>695</v>
      </c>
      <c r="O137">
        <v>0</v>
      </c>
      <c r="P137">
        <v>0</v>
      </c>
      <c r="Q137" t="s">
        <v>463</v>
      </c>
      <c r="R137" t="s">
        <v>132</v>
      </c>
    </row>
    <row r="138" spans="1:18" x14ac:dyDescent="0.3">
      <c r="A138" t="s">
        <v>568</v>
      </c>
      <c r="B138">
        <v>0</v>
      </c>
      <c r="C138" t="s">
        <v>132</v>
      </c>
      <c r="D138" t="s">
        <v>132</v>
      </c>
      <c r="E138" t="s">
        <v>132</v>
      </c>
      <c r="F138" t="s">
        <v>132</v>
      </c>
      <c r="G138" t="s">
        <v>132</v>
      </c>
      <c r="H138" t="s">
        <v>132</v>
      </c>
      <c r="I138" t="s">
        <v>132</v>
      </c>
      <c r="J138">
        <v>3.26</v>
      </c>
      <c r="K138" t="s">
        <v>696</v>
      </c>
      <c r="L138" t="s">
        <v>595</v>
      </c>
      <c r="M138" s="74">
        <v>0.77552083333333333</v>
      </c>
      <c r="N138" t="s">
        <v>696</v>
      </c>
      <c r="O138">
        <v>0</v>
      </c>
      <c r="P138">
        <v>24</v>
      </c>
      <c r="Q138" t="s">
        <v>463</v>
      </c>
      <c r="R138" t="s">
        <v>132</v>
      </c>
    </row>
    <row r="139" spans="1:18" x14ac:dyDescent="0.3">
      <c r="A139" t="s">
        <v>569</v>
      </c>
      <c r="B139">
        <v>0</v>
      </c>
      <c r="C139" t="s">
        <v>132</v>
      </c>
      <c r="D139" t="s">
        <v>132</v>
      </c>
      <c r="E139" t="s">
        <v>132</v>
      </c>
      <c r="F139" t="s">
        <v>132</v>
      </c>
      <c r="G139" t="s">
        <v>132</v>
      </c>
      <c r="H139" t="s">
        <v>132</v>
      </c>
      <c r="I139" t="s">
        <v>132</v>
      </c>
      <c r="J139">
        <v>3.17</v>
      </c>
      <c r="K139" t="s">
        <v>697</v>
      </c>
      <c r="L139" t="s">
        <v>595</v>
      </c>
      <c r="M139" s="74">
        <v>0.77552083333333333</v>
      </c>
      <c r="N139" t="s">
        <v>697</v>
      </c>
      <c r="O139">
        <v>0</v>
      </c>
      <c r="P139">
        <v>2</v>
      </c>
      <c r="Q139" t="s">
        <v>463</v>
      </c>
      <c r="R139" t="s">
        <v>132</v>
      </c>
    </row>
    <row r="140" spans="1:18" x14ac:dyDescent="0.3">
      <c r="A140" t="s">
        <v>570</v>
      </c>
      <c r="B140">
        <v>0</v>
      </c>
      <c r="C140" t="s">
        <v>132</v>
      </c>
      <c r="D140" t="s">
        <v>132</v>
      </c>
      <c r="E140" t="s">
        <v>132</v>
      </c>
      <c r="F140" t="s">
        <v>132</v>
      </c>
      <c r="G140" t="s">
        <v>132</v>
      </c>
      <c r="H140" t="s">
        <v>132</v>
      </c>
      <c r="I140" t="s">
        <v>132</v>
      </c>
      <c r="J140">
        <v>3.09</v>
      </c>
      <c r="K140" t="s">
        <v>698</v>
      </c>
      <c r="L140" t="s">
        <v>595</v>
      </c>
      <c r="M140" s="74">
        <v>0.77552083333333333</v>
      </c>
      <c r="N140" t="s">
        <v>698</v>
      </c>
      <c r="O140">
        <v>0</v>
      </c>
      <c r="P140">
        <v>7</v>
      </c>
      <c r="Q140" t="s">
        <v>463</v>
      </c>
      <c r="R140" t="s">
        <v>132</v>
      </c>
    </row>
    <row r="141" spans="1:18" x14ac:dyDescent="0.3">
      <c r="A141" t="s">
        <v>571</v>
      </c>
      <c r="B141">
        <v>0</v>
      </c>
      <c r="C141" t="s">
        <v>132</v>
      </c>
      <c r="D141" t="s">
        <v>132</v>
      </c>
      <c r="E141" t="s">
        <v>132</v>
      </c>
      <c r="F141" t="s">
        <v>132</v>
      </c>
      <c r="G141" t="s">
        <v>132</v>
      </c>
      <c r="H141" t="s">
        <v>132</v>
      </c>
      <c r="I141" t="s">
        <v>132</v>
      </c>
      <c r="J141">
        <v>3.01</v>
      </c>
      <c r="K141" t="s">
        <v>699</v>
      </c>
      <c r="L141" t="s">
        <v>595</v>
      </c>
      <c r="M141" s="74">
        <v>0.77552083333333333</v>
      </c>
      <c r="N141" t="s">
        <v>699</v>
      </c>
      <c r="O141">
        <v>0</v>
      </c>
      <c r="P141">
        <v>16</v>
      </c>
      <c r="Q141" t="s">
        <v>463</v>
      </c>
      <c r="R141" t="s">
        <v>132</v>
      </c>
    </row>
    <row r="142" spans="1:18" x14ac:dyDescent="0.3">
      <c r="A142" t="s">
        <v>572</v>
      </c>
      <c r="B142">
        <v>0</v>
      </c>
      <c r="C142" t="s">
        <v>132</v>
      </c>
      <c r="D142" t="s">
        <v>132</v>
      </c>
      <c r="E142" t="s">
        <v>132</v>
      </c>
      <c r="F142" t="s">
        <v>132</v>
      </c>
      <c r="G142" t="s">
        <v>132</v>
      </c>
      <c r="H142" t="s">
        <v>132</v>
      </c>
      <c r="I142" t="s">
        <v>132</v>
      </c>
      <c r="J142">
        <v>2.94</v>
      </c>
      <c r="K142" t="s">
        <v>700</v>
      </c>
      <c r="L142" t="s">
        <v>595</v>
      </c>
      <c r="M142" s="74">
        <v>0.77552083333333333</v>
      </c>
      <c r="N142" t="s">
        <v>700</v>
      </c>
      <c r="O142">
        <v>0</v>
      </c>
      <c r="P142">
        <v>50</v>
      </c>
      <c r="Q142" t="s">
        <v>463</v>
      </c>
      <c r="R142" t="s">
        <v>132</v>
      </c>
    </row>
    <row r="143" spans="1:18" x14ac:dyDescent="0.3">
      <c r="A143" t="s">
        <v>573</v>
      </c>
      <c r="B143">
        <v>0</v>
      </c>
      <c r="C143" t="s">
        <v>132</v>
      </c>
      <c r="D143" t="s">
        <v>132</v>
      </c>
      <c r="E143" t="s">
        <v>132</v>
      </c>
      <c r="F143" t="s">
        <v>132</v>
      </c>
      <c r="G143" t="s">
        <v>132</v>
      </c>
      <c r="H143" t="s">
        <v>132</v>
      </c>
      <c r="I143" t="s">
        <v>132</v>
      </c>
      <c r="J143">
        <v>2.76</v>
      </c>
      <c r="K143" t="s">
        <v>701</v>
      </c>
      <c r="L143" t="s">
        <v>595</v>
      </c>
      <c r="M143" s="74">
        <v>0.77552083333333333</v>
      </c>
      <c r="N143" t="s">
        <v>701</v>
      </c>
      <c r="O143">
        <v>0</v>
      </c>
      <c r="P143">
        <v>74</v>
      </c>
      <c r="Q143" t="s">
        <v>463</v>
      </c>
      <c r="R143" t="s">
        <v>132</v>
      </c>
    </row>
    <row r="144" spans="1:18" x14ac:dyDescent="0.3">
      <c r="A144" t="s">
        <v>574</v>
      </c>
      <c r="B144">
        <v>0</v>
      </c>
      <c r="C144" t="s">
        <v>132</v>
      </c>
      <c r="D144" t="s">
        <v>132</v>
      </c>
      <c r="E144" t="s">
        <v>132</v>
      </c>
      <c r="F144" t="s">
        <v>132</v>
      </c>
      <c r="G144" t="s">
        <v>132</v>
      </c>
      <c r="H144" t="s">
        <v>132</v>
      </c>
      <c r="I144" t="s">
        <v>132</v>
      </c>
      <c r="J144">
        <v>2.61</v>
      </c>
      <c r="K144" t="s">
        <v>702</v>
      </c>
      <c r="L144" t="s">
        <v>595</v>
      </c>
      <c r="M144" s="74">
        <v>0.77552083333333333</v>
      </c>
      <c r="N144" t="s">
        <v>702</v>
      </c>
      <c r="O144">
        <v>0</v>
      </c>
      <c r="P144">
        <v>99</v>
      </c>
      <c r="Q144" t="s">
        <v>463</v>
      </c>
      <c r="R144" t="s">
        <v>132</v>
      </c>
    </row>
    <row r="145" spans="1:18" x14ac:dyDescent="0.3">
      <c r="A145" t="s">
        <v>575</v>
      </c>
      <c r="B145">
        <v>0</v>
      </c>
      <c r="C145" t="s">
        <v>132</v>
      </c>
      <c r="D145" t="s">
        <v>132</v>
      </c>
      <c r="E145" t="s">
        <v>132</v>
      </c>
      <c r="F145" t="s">
        <v>132</v>
      </c>
      <c r="G145" t="s">
        <v>132</v>
      </c>
      <c r="H145" t="s">
        <v>132</v>
      </c>
      <c r="I145" t="s">
        <v>132</v>
      </c>
      <c r="J145">
        <v>2.4700000000000002</v>
      </c>
      <c r="K145" t="s">
        <v>703</v>
      </c>
      <c r="L145" t="s">
        <v>595</v>
      </c>
      <c r="M145" s="74">
        <v>0.77552083333333333</v>
      </c>
      <c r="N145" t="s">
        <v>703</v>
      </c>
      <c r="O145">
        <v>0</v>
      </c>
      <c r="P145">
        <v>0</v>
      </c>
      <c r="Q145" t="s">
        <v>463</v>
      </c>
      <c r="R145" t="s">
        <v>132</v>
      </c>
    </row>
    <row r="146" spans="1:18" x14ac:dyDescent="0.3">
      <c r="A146" t="s">
        <v>576</v>
      </c>
      <c r="B146">
        <v>0</v>
      </c>
      <c r="C146" t="s">
        <v>132</v>
      </c>
      <c r="D146" t="s">
        <v>132</v>
      </c>
      <c r="E146" t="s">
        <v>132</v>
      </c>
      <c r="F146" t="s">
        <v>132</v>
      </c>
      <c r="G146" t="s">
        <v>132</v>
      </c>
      <c r="H146" t="s">
        <v>132</v>
      </c>
      <c r="I146" t="s">
        <v>132</v>
      </c>
      <c r="J146">
        <v>2.35</v>
      </c>
      <c r="K146" t="s">
        <v>704</v>
      </c>
      <c r="L146" t="s">
        <v>595</v>
      </c>
      <c r="M146" s="74">
        <v>0.77552083333333333</v>
      </c>
      <c r="N146" t="s">
        <v>704</v>
      </c>
      <c r="O146">
        <v>0</v>
      </c>
      <c r="P146">
        <v>392</v>
      </c>
      <c r="Q146" t="s">
        <v>596</v>
      </c>
      <c r="R146" t="s">
        <v>132</v>
      </c>
    </row>
    <row r="147" spans="1:18" x14ac:dyDescent="0.3">
      <c r="A147" t="s">
        <v>577</v>
      </c>
      <c r="B147">
        <v>0</v>
      </c>
      <c r="C147" t="s">
        <v>132</v>
      </c>
      <c r="D147" t="s">
        <v>132</v>
      </c>
      <c r="E147" t="s">
        <v>132</v>
      </c>
      <c r="F147" t="s">
        <v>132</v>
      </c>
      <c r="G147" t="s">
        <v>132</v>
      </c>
      <c r="H147" t="s">
        <v>132</v>
      </c>
      <c r="I147" t="s">
        <v>132</v>
      </c>
      <c r="J147">
        <v>2.2400000000000002</v>
      </c>
      <c r="K147" t="s">
        <v>705</v>
      </c>
      <c r="L147" t="s">
        <v>595</v>
      </c>
      <c r="M147" s="74">
        <v>0.77552083333333333</v>
      </c>
      <c r="N147" t="s">
        <v>705</v>
      </c>
      <c r="O147">
        <v>0</v>
      </c>
      <c r="P147">
        <v>780</v>
      </c>
      <c r="Q147" t="s">
        <v>553</v>
      </c>
      <c r="R147" t="s">
        <v>132</v>
      </c>
    </row>
    <row r="148" spans="1:18" x14ac:dyDescent="0.3">
      <c r="A148" t="s">
        <v>90</v>
      </c>
      <c r="M148" s="74"/>
      <c r="O148">
        <v>39.436999999999998</v>
      </c>
      <c r="P148">
        <v>206.4</v>
      </c>
    </row>
  </sheetData>
  <phoneticPr fontId="19" type="noConversion"/>
  <pageMargins left="0.7" right="0.7" top="0.78740157499999996" bottom="0.78740157499999996"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F00F2-882A-4E91-9AF5-9079F179526A}">
  <sheetPr codeName="Tabelle46"/>
  <dimension ref="A1:C23"/>
  <sheetViews>
    <sheetView workbookViewId="0">
      <selection sqref="A1:C24"/>
    </sheetView>
  </sheetViews>
  <sheetFormatPr baseColWidth="10" defaultRowHeight="14.4" x14ac:dyDescent="0.3"/>
  <cols>
    <col min="1" max="1" width="9.109375" bestFit="1" customWidth="1"/>
    <col min="2" max="2" width="12" bestFit="1" customWidth="1"/>
    <col min="3" max="3" width="9.6640625" bestFit="1" customWidth="1"/>
  </cols>
  <sheetData>
    <row r="1" spans="1:3" x14ac:dyDescent="0.3">
      <c r="A1" t="s">
        <v>72</v>
      </c>
      <c r="B1" t="s">
        <v>0</v>
      </c>
      <c r="C1" t="s">
        <v>100</v>
      </c>
    </row>
    <row r="2" spans="1:3" x14ac:dyDescent="0.3">
      <c r="A2">
        <v>29112022</v>
      </c>
      <c r="B2">
        <v>21.89</v>
      </c>
      <c r="C2">
        <v>21.97</v>
      </c>
    </row>
    <row r="3" spans="1:3" x14ac:dyDescent="0.3">
      <c r="A3">
        <v>28112022</v>
      </c>
      <c r="B3">
        <v>21.51</v>
      </c>
      <c r="C3">
        <v>21.83</v>
      </c>
    </row>
    <row r="4" spans="1:3" x14ac:dyDescent="0.3">
      <c r="A4">
        <v>25112022</v>
      </c>
      <c r="B4">
        <v>21.03</v>
      </c>
      <c r="C4">
        <v>20.87</v>
      </c>
    </row>
    <row r="5" spans="1:3" x14ac:dyDescent="0.3">
      <c r="A5">
        <v>24112022</v>
      </c>
      <c r="B5">
        <v>21.06</v>
      </c>
      <c r="C5">
        <v>20.85</v>
      </c>
    </row>
    <row r="6" spans="1:3" x14ac:dyDescent="0.3">
      <c r="A6">
        <v>23112022</v>
      </c>
      <c r="B6">
        <v>21.72</v>
      </c>
      <c r="C6">
        <v>21.27</v>
      </c>
    </row>
    <row r="7" spans="1:3" x14ac:dyDescent="0.3">
      <c r="A7">
        <v>22112022</v>
      </c>
      <c r="B7">
        <v>22.48</v>
      </c>
      <c r="C7">
        <v>21.9</v>
      </c>
    </row>
    <row r="8" spans="1:3" x14ac:dyDescent="0.3">
      <c r="A8">
        <v>21112022</v>
      </c>
      <c r="B8">
        <v>22.93</v>
      </c>
      <c r="C8">
        <v>22.55</v>
      </c>
    </row>
    <row r="9" spans="1:3" x14ac:dyDescent="0.3">
      <c r="A9">
        <v>18112022</v>
      </c>
      <c r="B9">
        <v>22.74</v>
      </c>
      <c r="C9">
        <v>21.96</v>
      </c>
    </row>
    <row r="10" spans="1:3" x14ac:dyDescent="0.3">
      <c r="A10">
        <v>17112022</v>
      </c>
      <c r="B10">
        <v>22.39</v>
      </c>
      <c r="C10">
        <v>22.89</v>
      </c>
    </row>
    <row r="11" spans="1:3" x14ac:dyDescent="0.3">
      <c r="A11">
        <v>16112022</v>
      </c>
      <c r="B11">
        <v>21.95</v>
      </c>
      <c r="C11">
        <v>22.62</v>
      </c>
    </row>
    <row r="12" spans="1:3" x14ac:dyDescent="0.3">
      <c r="A12">
        <v>15112022</v>
      </c>
      <c r="B12">
        <v>22.2</v>
      </c>
      <c r="C12">
        <v>21.93</v>
      </c>
    </row>
    <row r="13" spans="1:3" x14ac:dyDescent="0.3">
      <c r="A13">
        <v>14112022</v>
      </c>
      <c r="B13">
        <v>22.19</v>
      </c>
      <c r="C13">
        <v>21.67</v>
      </c>
    </row>
    <row r="14" spans="1:3" x14ac:dyDescent="0.3">
      <c r="A14">
        <v>11112022</v>
      </c>
      <c r="B14">
        <v>22.49</v>
      </c>
      <c r="C14">
        <v>22.26</v>
      </c>
    </row>
    <row r="15" spans="1:3" x14ac:dyDescent="0.3">
      <c r="A15">
        <v>10112022</v>
      </c>
      <c r="B15">
        <v>23.33</v>
      </c>
      <c r="C15">
        <v>21.87</v>
      </c>
    </row>
    <row r="16" spans="1:3" x14ac:dyDescent="0.3">
      <c r="A16">
        <v>9112022</v>
      </c>
      <c r="B16">
        <v>22.96</v>
      </c>
      <c r="C16">
        <v>23.1</v>
      </c>
    </row>
    <row r="17" spans="1:3" x14ac:dyDescent="0.3">
      <c r="A17">
        <v>8112022</v>
      </c>
      <c r="B17">
        <v>23.21</v>
      </c>
      <c r="C17">
        <v>22.69</v>
      </c>
    </row>
    <row r="18" spans="1:3" x14ac:dyDescent="0.3">
      <c r="A18">
        <v>7112022</v>
      </c>
      <c r="B18">
        <v>24.06</v>
      </c>
      <c r="C18">
        <v>23.32</v>
      </c>
    </row>
    <row r="19" spans="1:3" x14ac:dyDescent="0.3">
      <c r="A19">
        <v>4112022</v>
      </c>
      <c r="B19">
        <v>24.52</v>
      </c>
      <c r="C19">
        <v>23.55</v>
      </c>
    </row>
    <row r="20" spans="1:3" x14ac:dyDescent="0.3">
      <c r="A20">
        <v>3112022</v>
      </c>
      <c r="B20">
        <v>24.84</v>
      </c>
      <c r="C20">
        <v>24.57</v>
      </c>
    </row>
    <row r="21" spans="1:3" x14ac:dyDescent="0.3">
      <c r="A21">
        <v>2112022</v>
      </c>
      <c r="B21">
        <v>24.96</v>
      </c>
      <c r="C21">
        <v>25.21</v>
      </c>
    </row>
    <row r="22" spans="1:3" x14ac:dyDescent="0.3">
      <c r="A22">
        <v>1112022</v>
      </c>
      <c r="B22">
        <v>25.06</v>
      </c>
      <c r="C22">
        <v>25.15</v>
      </c>
    </row>
    <row r="23" spans="1:3" x14ac:dyDescent="0.3">
      <c r="A23">
        <v>31102022</v>
      </c>
      <c r="B23">
        <v>26.11</v>
      </c>
      <c r="C23">
        <v>25.56</v>
      </c>
    </row>
  </sheetData>
  <phoneticPr fontId="19" type="noConversion"/>
  <pageMargins left="0.7" right="0.7" top="0.78740157499999996" bottom="0.78740157499999996"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59508-99E5-4504-9CA9-E9F5BA6727D8}">
  <sheetPr codeName="Tabelle48"/>
  <dimension ref="A1:K3"/>
  <sheetViews>
    <sheetView workbookViewId="0">
      <selection sqref="A1:K3"/>
    </sheetView>
  </sheetViews>
  <sheetFormatPr baseColWidth="10" defaultRowHeight="14.4" x14ac:dyDescent="0.3"/>
  <cols>
    <col min="1" max="2" width="11.109375" bestFit="1" customWidth="1"/>
    <col min="3" max="3" width="19.33203125" bestFit="1" customWidth="1"/>
    <col min="4" max="4" width="11.88671875" bestFit="1" customWidth="1"/>
    <col min="5" max="5" width="20.109375" bestFit="1" customWidth="1"/>
    <col min="6" max="6" width="11.109375" bestFit="1" customWidth="1"/>
    <col min="7" max="7" width="17.5546875" bestFit="1" customWidth="1"/>
    <col min="8" max="8" width="11.109375" bestFit="1" customWidth="1"/>
    <col min="10" max="11" width="12.109375" bestFit="1" customWidth="1"/>
  </cols>
  <sheetData>
    <row r="1" spans="1:11" x14ac:dyDescent="0.3">
      <c r="A1" t="s">
        <v>14</v>
      </c>
      <c r="B1" t="s">
        <v>15</v>
      </c>
      <c r="C1" t="s">
        <v>16</v>
      </c>
      <c r="D1" t="s">
        <v>17</v>
      </c>
      <c r="E1" t="s">
        <v>18</v>
      </c>
      <c r="F1" t="s">
        <v>19</v>
      </c>
      <c r="G1" t="s">
        <v>162</v>
      </c>
      <c r="H1" t="s">
        <v>163</v>
      </c>
      <c r="I1" t="s">
        <v>164</v>
      </c>
      <c r="J1" t="s">
        <v>165</v>
      </c>
      <c r="K1" t="s">
        <v>166</v>
      </c>
    </row>
    <row r="2" spans="1:11" x14ac:dyDescent="0.3">
      <c r="A2" t="s">
        <v>0</v>
      </c>
      <c r="B2">
        <v>22.04</v>
      </c>
      <c r="C2" t="s">
        <v>438</v>
      </c>
      <c r="D2" t="s">
        <v>444</v>
      </c>
      <c r="E2" t="s">
        <v>167</v>
      </c>
      <c r="F2">
        <v>-0.31740000000000002</v>
      </c>
      <c r="G2" t="s">
        <v>168</v>
      </c>
      <c r="H2">
        <v>0.83950000000000002</v>
      </c>
      <c r="I2" t="s">
        <v>169</v>
      </c>
      <c r="J2">
        <v>0</v>
      </c>
      <c r="K2" t="s">
        <v>20</v>
      </c>
    </row>
    <row r="3" spans="1:11" x14ac:dyDescent="0.3">
      <c r="A3" t="s">
        <v>122</v>
      </c>
      <c r="B3">
        <v>21.63</v>
      </c>
      <c r="C3" t="s">
        <v>170</v>
      </c>
      <c r="D3" t="s">
        <v>432</v>
      </c>
      <c r="E3" t="s">
        <v>171</v>
      </c>
      <c r="F3">
        <v>0.16969999999999999</v>
      </c>
      <c r="G3" t="s">
        <v>172</v>
      </c>
      <c r="H3">
        <v>1.1312</v>
      </c>
      <c r="I3" t="s">
        <v>173</v>
      </c>
      <c r="J3">
        <v>0</v>
      </c>
      <c r="K3" t="s">
        <v>20</v>
      </c>
    </row>
  </sheetData>
  <phoneticPr fontId="19" type="noConversion"/>
  <pageMargins left="0.7" right="0.7" top="0.78740157499999996" bottom="0.78740157499999996"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138FE-478B-4BA1-B59F-30FEEAF88C50}">
  <sheetPr codeName="Tabelle44"/>
  <dimension ref="A1:C22"/>
  <sheetViews>
    <sheetView workbookViewId="0">
      <selection sqref="A1:C23"/>
    </sheetView>
  </sheetViews>
  <sheetFormatPr baseColWidth="10" defaultRowHeight="14.4" x14ac:dyDescent="0.3"/>
  <cols>
    <col min="1" max="1" width="9" bestFit="1" customWidth="1"/>
    <col min="2" max="2" width="11.6640625" bestFit="1" customWidth="1"/>
    <col min="3" max="3" width="9.33203125" bestFit="1" customWidth="1"/>
  </cols>
  <sheetData>
    <row r="1" spans="1:3" x14ac:dyDescent="0.3">
      <c r="A1" t="s">
        <v>72</v>
      </c>
      <c r="B1" t="s">
        <v>0</v>
      </c>
      <c r="C1" t="s">
        <v>100</v>
      </c>
    </row>
    <row r="2" spans="1:3" x14ac:dyDescent="0.3">
      <c r="A2" s="147">
        <v>20102023</v>
      </c>
      <c r="B2" s="147">
        <v>21.79</v>
      </c>
      <c r="C2" s="147">
        <v>21.38</v>
      </c>
    </row>
    <row r="3" spans="1:3" x14ac:dyDescent="0.3">
      <c r="A3" s="147">
        <v>19102023</v>
      </c>
      <c r="B3" s="147">
        <v>20.49</v>
      </c>
      <c r="C3" s="147">
        <v>20.62</v>
      </c>
    </row>
    <row r="4" spans="1:3" x14ac:dyDescent="0.3">
      <c r="A4" s="147">
        <v>18102023</v>
      </c>
      <c r="B4" s="147">
        <v>19.3</v>
      </c>
      <c r="C4" s="147">
        <v>20.18</v>
      </c>
    </row>
    <row r="5" spans="1:3" x14ac:dyDescent="0.3">
      <c r="A5" s="147">
        <v>17102023</v>
      </c>
      <c r="B5" s="147">
        <v>18.649999999999999</v>
      </c>
      <c r="C5" s="147">
        <v>18.8</v>
      </c>
    </row>
    <row r="6" spans="1:3" x14ac:dyDescent="0.3">
      <c r="A6" s="147">
        <v>16102023</v>
      </c>
      <c r="B6" s="147">
        <v>19.61</v>
      </c>
      <c r="C6" s="147">
        <v>18.86</v>
      </c>
    </row>
    <row r="7" spans="1:3" x14ac:dyDescent="0.3">
      <c r="A7" s="147">
        <v>13102023</v>
      </c>
      <c r="B7" s="147">
        <v>16.98</v>
      </c>
      <c r="C7" s="147">
        <v>19.23</v>
      </c>
    </row>
    <row r="8" spans="1:3" x14ac:dyDescent="0.3">
      <c r="A8" s="147">
        <v>12102023</v>
      </c>
      <c r="B8" s="147">
        <v>16.559999999999999</v>
      </c>
      <c r="C8" s="147">
        <v>16.68</v>
      </c>
    </row>
    <row r="9" spans="1:3" x14ac:dyDescent="0.3">
      <c r="A9" s="147">
        <v>11102023</v>
      </c>
      <c r="B9" s="147">
        <v>17.920000000000002</v>
      </c>
      <c r="C9" s="147">
        <v>16.95</v>
      </c>
    </row>
    <row r="10" spans="1:3" x14ac:dyDescent="0.3">
      <c r="A10" s="147">
        <v>10102023</v>
      </c>
      <c r="B10" s="147">
        <v>18.36</v>
      </c>
      <c r="C10" s="147">
        <v>17.62</v>
      </c>
    </row>
    <row r="11" spans="1:3" x14ac:dyDescent="0.3">
      <c r="A11" s="147">
        <v>9102023</v>
      </c>
      <c r="B11" s="147">
        <v>18.809999999999999</v>
      </c>
      <c r="C11" s="147">
        <v>19.23</v>
      </c>
    </row>
    <row r="12" spans="1:3" x14ac:dyDescent="0.3">
      <c r="A12" s="147">
        <v>6102023</v>
      </c>
      <c r="B12" s="147">
        <v>18.22</v>
      </c>
      <c r="C12" s="147">
        <v>17.579999999999998</v>
      </c>
    </row>
    <row r="13" spans="1:3" x14ac:dyDescent="0.3">
      <c r="A13" s="147">
        <v>5102023</v>
      </c>
      <c r="B13" s="147">
        <v>18.97</v>
      </c>
      <c r="C13" s="147">
        <v>18.600000000000001</v>
      </c>
    </row>
    <row r="14" spans="1:3" x14ac:dyDescent="0.3">
      <c r="A14" s="147">
        <v>4102023</v>
      </c>
      <c r="B14" s="147">
        <v>19.350000000000001</v>
      </c>
      <c r="C14" s="147">
        <v>19.03</v>
      </c>
    </row>
    <row r="15" spans="1:3" x14ac:dyDescent="0.3">
      <c r="A15" s="147">
        <v>3102023</v>
      </c>
      <c r="B15" s="147">
        <v>18.21</v>
      </c>
      <c r="C15" s="147">
        <v>18.93</v>
      </c>
    </row>
    <row r="16" spans="1:3" x14ac:dyDescent="0.3">
      <c r="A16" s="147">
        <v>2102023</v>
      </c>
      <c r="B16" s="147">
        <v>17.010000000000002</v>
      </c>
      <c r="C16" s="147">
        <v>17.809999999999999</v>
      </c>
    </row>
    <row r="17" spans="1:3" x14ac:dyDescent="0.3">
      <c r="A17" s="147">
        <v>29092023</v>
      </c>
      <c r="B17" s="147">
        <v>17.29</v>
      </c>
      <c r="C17" s="147">
        <v>16.79</v>
      </c>
    </row>
    <row r="18" spans="1:3" x14ac:dyDescent="0.3">
      <c r="A18" s="147">
        <v>28092023</v>
      </c>
      <c r="B18" s="147">
        <v>18.16</v>
      </c>
      <c r="C18" s="147">
        <v>17.670000000000002</v>
      </c>
    </row>
    <row r="19" spans="1:3" x14ac:dyDescent="0.3">
      <c r="A19" s="147">
        <v>27092023</v>
      </c>
      <c r="B19" s="147">
        <v>18.39</v>
      </c>
      <c r="C19" s="147">
        <v>18.29</v>
      </c>
    </row>
    <row r="20" spans="1:3" x14ac:dyDescent="0.3">
      <c r="A20" s="147">
        <v>26092023</v>
      </c>
      <c r="B20" s="147">
        <v>18.34</v>
      </c>
      <c r="C20" s="147">
        <v>18.5</v>
      </c>
    </row>
    <row r="21" spans="1:3" x14ac:dyDescent="0.3">
      <c r="A21" s="147">
        <v>25092023</v>
      </c>
      <c r="B21" s="147">
        <v>16.62</v>
      </c>
      <c r="C21" s="147">
        <v>17.73</v>
      </c>
    </row>
    <row r="22" spans="1:3" x14ac:dyDescent="0.3">
      <c r="A22" s="147">
        <v>22092023</v>
      </c>
      <c r="B22" s="147">
        <v>16.420000000000002</v>
      </c>
      <c r="C22" s="147">
        <v>16.29</v>
      </c>
    </row>
  </sheetData>
  <phoneticPr fontId="19" type="noConversion"/>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61CFEC-9542-4C77-BE39-35EA4690EF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Arbeitsblätter</vt:lpstr>
      </vt:variant>
      <vt:variant>
        <vt:i4>39</vt:i4>
      </vt:variant>
      <vt:variant>
        <vt:lpstr>Diagramme</vt:lpstr>
      </vt:variant>
      <vt:variant>
        <vt:i4>2</vt:i4>
      </vt:variant>
      <vt:variant>
        <vt:lpstr>Benannte Bereiche</vt:lpstr>
      </vt:variant>
      <vt:variant>
        <vt:i4>15</vt:i4>
      </vt:variant>
    </vt:vector>
  </HeadingPairs>
  <TitlesOfParts>
    <vt:vector size="56" baseType="lpstr">
      <vt:lpstr>Version</vt:lpstr>
      <vt:lpstr>AngeboteM</vt:lpstr>
      <vt:lpstr>AngeboteA</vt:lpstr>
      <vt:lpstr>Ueberhaenge</vt:lpstr>
      <vt:lpstr>Call_Front</vt:lpstr>
      <vt:lpstr>Put_Front</vt:lpstr>
      <vt:lpstr>CallFront-1</vt:lpstr>
      <vt:lpstr>PutFront-1</vt:lpstr>
      <vt:lpstr>Call+01</vt:lpstr>
      <vt:lpstr>Put+01</vt:lpstr>
      <vt:lpstr>Infos</vt:lpstr>
      <vt:lpstr>Mail</vt:lpstr>
      <vt:lpstr>Tabelle1</vt:lpstr>
      <vt:lpstr>Summery</vt:lpstr>
      <vt:lpstr>Test</vt:lpstr>
      <vt:lpstr>SummeryVerfall</vt:lpstr>
      <vt:lpstr>SummeryDetail</vt:lpstr>
      <vt:lpstr>SummeryBasis</vt:lpstr>
      <vt:lpstr>SummeryDetailVerfall</vt:lpstr>
      <vt:lpstr>Preise</vt:lpstr>
      <vt:lpstr>Disclaimer</vt:lpstr>
      <vt:lpstr>Glossar</vt:lpstr>
      <vt:lpstr>HedgeBedarf</vt:lpstr>
      <vt:lpstr>HedgeBedarf+01</vt:lpstr>
      <vt:lpstr>GT L&amp;S</vt:lpstr>
      <vt:lpstr>QuotesFDAX</vt:lpstr>
      <vt:lpstr>StgrtDAX</vt:lpstr>
      <vt:lpstr>LUSDAX BO</vt:lpstr>
      <vt:lpstr>LUSDAX Onvista</vt:lpstr>
      <vt:lpstr>LUSDAX Ariva</vt:lpstr>
      <vt:lpstr>FDAX</vt:lpstr>
      <vt:lpstr>EURIBOR 3M</vt:lpstr>
      <vt:lpstr>CallHeute</vt:lpstr>
      <vt:lpstr>PutHeute</vt:lpstr>
      <vt:lpstr>Put+1Heute</vt:lpstr>
      <vt:lpstr>Call+1Heute</vt:lpstr>
      <vt:lpstr>VDAX-New 2M Hist_2</vt:lpstr>
      <vt:lpstr>VDAX-N 2M</vt:lpstr>
      <vt:lpstr>VDAX-New 2M Hist</vt:lpstr>
      <vt:lpstr>HedgeGrafik</vt:lpstr>
      <vt:lpstr>HedgeGrafik (eng)</vt:lpstr>
      <vt:lpstr>Disclaimer!Druckbereich</vt:lpstr>
      <vt:lpstr>Summery!Druckbereich</vt:lpstr>
      <vt:lpstr>SummeryDetail!Druckbereich</vt:lpstr>
      <vt:lpstr>SummeryDetailVerfall!Druckbereich</vt:lpstr>
      <vt:lpstr>SummeryVerfall!Druckbereich</vt:lpstr>
      <vt:lpstr>Test!Druckbereich</vt:lpstr>
      <vt:lpstr>Disclaimer!Print_Area</vt:lpstr>
      <vt:lpstr>Glossar!Print_Area</vt:lpstr>
      <vt:lpstr>Summery!Print_Area</vt:lpstr>
      <vt:lpstr>SummeryBasis!Print_Area</vt:lpstr>
      <vt:lpstr>SummeryDetail!Print_Area</vt:lpstr>
      <vt:lpstr>SummeryDetailVerfall!Print_Area</vt:lpstr>
      <vt:lpstr>SummeryVerfall!Print_Area</vt:lpstr>
      <vt:lpstr>Test!Print_Area</vt:lpstr>
      <vt:lpstr>Ueberhaenge!Print_Area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Detlef D</dc:creator>
  <cp:lastModifiedBy>Detlef Dieball</cp:lastModifiedBy>
  <cp:lastPrinted>2023-10-22T16:21:48Z</cp:lastPrinted>
  <dcterms:created xsi:type="dcterms:W3CDTF">2018-08-10T12:34:01Z</dcterms:created>
  <dcterms:modified xsi:type="dcterms:W3CDTF">2023-10-23T07:03:14Z</dcterms:modified>
</cp:coreProperties>
</file>